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ufabc.ufabc.int.br\share\PROPLADI\propladi\CPO\Execução Orçamentária\2024\Distribuição Orçamentária\Planilha dos APs\"/>
    </mc:Choice>
  </mc:AlternateContent>
  <xr:revisionPtr revIDLastSave="0" documentId="13_ncr:1_{5773B8DD-E023-4172-BBFF-3AE05DEB8F6B}" xr6:coauthVersionLast="47" xr6:coauthVersionMax="47" xr10:uidLastSave="{00000000-0000-0000-0000-000000000000}"/>
  <bookViews>
    <workbookView xWindow="-120" yWindow="-120" windowWidth="24240" windowHeight="13140" tabRatio="921" activeTab="3" xr2:uid="{00000000-000D-0000-FFFF-FFFF00000000}"/>
  </bookViews>
  <sheets>
    <sheet name="Origem dos recursos" sheetId="6" r:id="rId1"/>
    <sheet name="Orçamento distribuído" sheetId="5" r:id="rId2"/>
    <sheet name="Remanejamentos entre AEO" sheetId="12" r:id="rId3"/>
    <sheet name="Distribuição TRI" sheetId="14" r:id="rId4"/>
    <sheet name="1. Pré-Empenhos" sheetId="3" r:id="rId5"/>
    <sheet name="2. Empenho LOA 2024" sheetId="2" r:id="rId6"/>
    <sheet name="Saldos CUSTEIO AEO LOA 24" sheetId="4" r:id="rId7"/>
    <sheet name="Saldos INVESTIMENTO AEO LOA 24" sheetId="13" r:id="rId8"/>
    <sheet name="2.1 DESCENTRALIZAÇÕES 2024" sheetId="9" r:id="rId9"/>
    <sheet name="3. Empenhos LOA UFABC RPNP" sheetId="10" r:id="rId10"/>
    <sheet name="3.1 Empenhos DESCENTR RPNP" sheetId="11" r:id="rId11"/>
    <sheet name="Tabelas auxiliares" sheetId="8" r:id="rId12"/>
  </sheets>
  <externalReferences>
    <externalReference r:id="rId13"/>
    <externalReference r:id="rId14"/>
  </externalReferences>
  <definedNames>
    <definedName name="_xlnm._FilterDatabase" localSheetId="4" hidden="1">'1. Pré-Empenhos'!$A$3:$S$320</definedName>
    <definedName name="_xlnm._FilterDatabase" localSheetId="5" hidden="1">'2. Empenho LOA 2024'!$A$3:$AC$1480</definedName>
    <definedName name="_xlnm._FilterDatabase" localSheetId="8" hidden="1">'2.1 DESCENTRALIZAÇÕES 2024'!$A$3:$X$1001</definedName>
    <definedName name="_xlnm._FilterDatabase" localSheetId="9" hidden="1">'3. Empenhos LOA UFABC RPNP'!$A$3:$AB$1000</definedName>
    <definedName name="_xlnm._FilterDatabase" localSheetId="10" hidden="1">'3.1 Empenhos DESCENTR RPNP'!$A$3:$V$3</definedName>
    <definedName name="_xlnm._FilterDatabase" localSheetId="1" hidden="1">'Orçamento distribuído'!$A$1:$K$43</definedName>
    <definedName name="_xlnm._FilterDatabase" localSheetId="6" hidden="1">'Saldos CUSTEIO AEO LOA 24'!$B$1:$L$60</definedName>
    <definedName name="_xlnm._FilterDatabase" localSheetId="7" hidden="1">'Saldos INVESTIMENTO AEO LOA 24'!$A$1:$L$1</definedName>
    <definedName name="AEO">'[1]1. Execução - Custeio'!$B$6</definedName>
    <definedName name="FONTES_RECURSOS">'[2]PROPOSTA 2016'!$A$90:$A$92</definedName>
    <definedName name="OLE_LINK1" localSheetId="3">'Distribuição TRI'!$C$2</definedName>
    <definedName name="_xlnm.Print_Titles" localSheetId="1">'Orçamento distribuído'!$1:$1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 i="11" l="1"/>
  <c r="Q5" i="11"/>
  <c r="Q6" i="11"/>
  <c r="Q7" i="11"/>
  <c r="Q8" i="11"/>
  <c r="Q9" i="11"/>
  <c r="Q10" i="1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Z1470" i="2"/>
  <c r="Y1470" i="2"/>
  <c r="X1470" i="2"/>
  <c r="H1470" i="2"/>
  <c r="G1470" i="2"/>
  <c r="F1470" i="2"/>
  <c r="Z1469" i="2"/>
  <c r="Y1469" i="2"/>
  <c r="X1469" i="2"/>
  <c r="H1469" i="2"/>
  <c r="G1469" i="2"/>
  <c r="F1469" i="2"/>
  <c r="Z1468" i="2"/>
  <c r="Y1468" i="2"/>
  <c r="X1468" i="2"/>
  <c r="H1468" i="2"/>
  <c r="G1468" i="2"/>
  <c r="F1468" i="2"/>
  <c r="Z1467" i="2"/>
  <c r="Y1467" i="2"/>
  <c r="X1467" i="2"/>
  <c r="H1467" i="2"/>
  <c r="G1467" i="2"/>
  <c r="F1467" i="2"/>
  <c r="Z1466" i="2"/>
  <c r="Y1466" i="2"/>
  <c r="X1466" i="2"/>
  <c r="H1466" i="2"/>
  <c r="G1466" i="2"/>
  <c r="F1466" i="2"/>
  <c r="Z1465" i="2"/>
  <c r="Y1465" i="2"/>
  <c r="X1465" i="2"/>
  <c r="H1465" i="2"/>
  <c r="G1465" i="2"/>
  <c r="F1465" i="2"/>
  <c r="Z1464" i="2"/>
  <c r="Y1464" i="2"/>
  <c r="X1464" i="2"/>
  <c r="H1464" i="2"/>
  <c r="G1464" i="2"/>
  <c r="F1464" i="2"/>
  <c r="Z1463" i="2"/>
  <c r="Y1463" i="2"/>
  <c r="X1463" i="2"/>
  <c r="H1463" i="2"/>
  <c r="G1463" i="2"/>
  <c r="F1463" i="2"/>
  <c r="Z1462" i="2"/>
  <c r="Y1462" i="2"/>
  <c r="X1462" i="2"/>
  <c r="H1462" i="2"/>
  <c r="G1462" i="2"/>
  <c r="F1462" i="2"/>
  <c r="Z1461" i="2"/>
  <c r="Y1461" i="2"/>
  <c r="X1461" i="2"/>
  <c r="H1461" i="2"/>
  <c r="G1461" i="2"/>
  <c r="F1461" i="2"/>
  <c r="Z1460" i="2"/>
  <c r="Y1460" i="2"/>
  <c r="X1460" i="2"/>
  <c r="H1460" i="2"/>
  <c r="G1460" i="2"/>
  <c r="F1460" i="2"/>
  <c r="Z1459" i="2"/>
  <c r="Y1459" i="2"/>
  <c r="X1459" i="2"/>
  <c r="H1459" i="2"/>
  <c r="G1459" i="2"/>
  <c r="F1459" i="2"/>
  <c r="Z1458" i="2"/>
  <c r="Y1458" i="2"/>
  <c r="X1458" i="2"/>
  <c r="H1458" i="2"/>
  <c r="G1458" i="2"/>
  <c r="F1458" i="2"/>
  <c r="Z1457" i="2"/>
  <c r="Y1457" i="2"/>
  <c r="X1457" i="2"/>
  <c r="H1457" i="2"/>
  <c r="G1457" i="2"/>
  <c r="F1457" i="2"/>
  <c r="Z1456" i="2"/>
  <c r="Y1456" i="2"/>
  <c r="X1456" i="2"/>
  <c r="H1456" i="2"/>
  <c r="G1456" i="2"/>
  <c r="F1456" i="2"/>
  <c r="Z1455" i="2"/>
  <c r="Y1455" i="2"/>
  <c r="X1455" i="2"/>
  <c r="H1455" i="2"/>
  <c r="G1455" i="2"/>
  <c r="F1455" i="2"/>
  <c r="Z1454" i="2"/>
  <c r="Y1454" i="2"/>
  <c r="X1454" i="2"/>
  <c r="H1454" i="2"/>
  <c r="G1454" i="2"/>
  <c r="F1454" i="2"/>
  <c r="Z1453" i="2"/>
  <c r="Y1453" i="2"/>
  <c r="X1453" i="2"/>
  <c r="H1453" i="2"/>
  <c r="G1453" i="2"/>
  <c r="F1453" i="2"/>
  <c r="Z1452" i="2"/>
  <c r="Y1452" i="2"/>
  <c r="X1452" i="2"/>
  <c r="H1452" i="2"/>
  <c r="G1452" i="2"/>
  <c r="F1452" i="2"/>
  <c r="Z1451" i="2"/>
  <c r="Y1451" i="2"/>
  <c r="X1451" i="2"/>
  <c r="H1451" i="2"/>
  <c r="G1451" i="2"/>
  <c r="F1451" i="2"/>
  <c r="Z1450" i="2"/>
  <c r="Y1450" i="2"/>
  <c r="X1450" i="2"/>
  <c r="H1450" i="2"/>
  <c r="G1450" i="2"/>
  <c r="F1450" i="2"/>
  <c r="Z1449" i="2"/>
  <c r="Y1449" i="2"/>
  <c r="X1449" i="2"/>
  <c r="H1449" i="2"/>
  <c r="G1449" i="2"/>
  <c r="F1449" i="2"/>
  <c r="Z1448" i="2"/>
  <c r="Y1448" i="2"/>
  <c r="X1448" i="2"/>
  <c r="H1448" i="2"/>
  <c r="G1448" i="2"/>
  <c r="F1448" i="2"/>
  <c r="Z1447" i="2"/>
  <c r="Y1447" i="2"/>
  <c r="X1447" i="2"/>
  <c r="H1447" i="2"/>
  <c r="G1447" i="2"/>
  <c r="F1447" i="2"/>
  <c r="Z1446" i="2"/>
  <c r="Y1446" i="2"/>
  <c r="X1446" i="2"/>
  <c r="H1446" i="2"/>
  <c r="G1446" i="2"/>
  <c r="F1446" i="2"/>
  <c r="Z1445" i="2"/>
  <c r="Y1445" i="2"/>
  <c r="X1445" i="2"/>
  <c r="H1445" i="2"/>
  <c r="G1445" i="2"/>
  <c r="F1445" i="2"/>
  <c r="Z1444" i="2"/>
  <c r="Y1444" i="2"/>
  <c r="X1444" i="2"/>
  <c r="H1444" i="2"/>
  <c r="G1444" i="2"/>
  <c r="F1444" i="2"/>
  <c r="Z1443" i="2"/>
  <c r="Y1443" i="2"/>
  <c r="X1443" i="2"/>
  <c r="H1443" i="2"/>
  <c r="G1443" i="2"/>
  <c r="F1443" i="2"/>
  <c r="Z1442" i="2"/>
  <c r="Y1442" i="2"/>
  <c r="X1442" i="2"/>
  <c r="H1442" i="2"/>
  <c r="G1442" i="2"/>
  <c r="F1442" i="2"/>
  <c r="Z1441" i="2"/>
  <c r="Y1441" i="2"/>
  <c r="X1441" i="2"/>
  <c r="H1441" i="2"/>
  <c r="G1441" i="2"/>
  <c r="F1441" i="2"/>
  <c r="Z1440" i="2"/>
  <c r="Y1440" i="2"/>
  <c r="X1440" i="2"/>
  <c r="H1440" i="2"/>
  <c r="G1440" i="2"/>
  <c r="F1440" i="2"/>
  <c r="Z1439" i="2"/>
  <c r="Y1439" i="2"/>
  <c r="X1439" i="2"/>
  <c r="H1439" i="2"/>
  <c r="G1439" i="2"/>
  <c r="F1439" i="2"/>
  <c r="Z1438" i="2"/>
  <c r="Y1438" i="2"/>
  <c r="X1438" i="2"/>
  <c r="H1438" i="2"/>
  <c r="G1438" i="2"/>
  <c r="F1438" i="2"/>
  <c r="Z1437" i="2"/>
  <c r="Y1437" i="2"/>
  <c r="X1437" i="2"/>
  <c r="H1437" i="2"/>
  <c r="G1437" i="2"/>
  <c r="F1437" i="2"/>
  <c r="Z1436" i="2"/>
  <c r="Y1436" i="2"/>
  <c r="X1436" i="2"/>
  <c r="H1436" i="2"/>
  <c r="G1436" i="2"/>
  <c r="F1436" i="2"/>
  <c r="Z1435" i="2"/>
  <c r="Y1435" i="2"/>
  <c r="X1435" i="2"/>
  <c r="H1435" i="2"/>
  <c r="G1435" i="2"/>
  <c r="F1435" i="2"/>
  <c r="Z1434" i="2"/>
  <c r="Y1434" i="2"/>
  <c r="X1434" i="2"/>
  <c r="H1434" i="2"/>
  <c r="G1434" i="2"/>
  <c r="F1434" i="2"/>
  <c r="Z1433" i="2"/>
  <c r="Y1433" i="2"/>
  <c r="X1433" i="2"/>
  <c r="H1433" i="2"/>
  <c r="G1433" i="2"/>
  <c r="F1433" i="2"/>
  <c r="Z1432" i="2"/>
  <c r="Y1432" i="2"/>
  <c r="X1432" i="2"/>
  <c r="H1432" i="2"/>
  <c r="G1432" i="2"/>
  <c r="F1432" i="2"/>
  <c r="Z1431" i="2"/>
  <c r="Y1431" i="2"/>
  <c r="X1431" i="2"/>
  <c r="H1431" i="2"/>
  <c r="G1431" i="2"/>
  <c r="F1431" i="2"/>
  <c r="Z1430" i="2"/>
  <c r="Y1430" i="2"/>
  <c r="X1430" i="2"/>
  <c r="H1430" i="2"/>
  <c r="G1430" i="2"/>
  <c r="F1430" i="2"/>
  <c r="Z1429" i="2"/>
  <c r="Y1429" i="2"/>
  <c r="X1429" i="2"/>
  <c r="H1429" i="2"/>
  <c r="G1429" i="2"/>
  <c r="F1429" i="2"/>
  <c r="Z1428" i="2"/>
  <c r="Y1428" i="2"/>
  <c r="X1428" i="2"/>
  <c r="H1428" i="2"/>
  <c r="G1428" i="2"/>
  <c r="F1428" i="2"/>
  <c r="Z1427" i="2"/>
  <c r="Y1427" i="2"/>
  <c r="X1427" i="2"/>
  <c r="H1427" i="2"/>
  <c r="G1427" i="2"/>
  <c r="F1427" i="2"/>
  <c r="Z1426" i="2"/>
  <c r="Y1426" i="2"/>
  <c r="X1426" i="2"/>
  <c r="H1426" i="2"/>
  <c r="G1426" i="2"/>
  <c r="F1426" i="2"/>
  <c r="Z1425" i="2"/>
  <c r="Y1425" i="2"/>
  <c r="X1425" i="2"/>
  <c r="H1425" i="2"/>
  <c r="G1425" i="2"/>
  <c r="F1425" i="2"/>
  <c r="Z1424" i="2"/>
  <c r="Y1424" i="2"/>
  <c r="X1424" i="2"/>
  <c r="H1424" i="2"/>
  <c r="G1424" i="2"/>
  <c r="F1424" i="2"/>
  <c r="Z1423" i="2"/>
  <c r="Y1423" i="2"/>
  <c r="X1423" i="2"/>
  <c r="H1423" i="2"/>
  <c r="G1423" i="2"/>
  <c r="F1423" i="2"/>
  <c r="Z1422" i="2"/>
  <c r="Y1422" i="2"/>
  <c r="X1422" i="2"/>
  <c r="H1422" i="2"/>
  <c r="G1422" i="2"/>
  <c r="F1422" i="2"/>
  <c r="Z1421" i="2"/>
  <c r="Y1421" i="2"/>
  <c r="X1421" i="2"/>
  <c r="H1421" i="2"/>
  <c r="G1421" i="2"/>
  <c r="F1421" i="2"/>
  <c r="Z1420" i="2"/>
  <c r="Y1420" i="2"/>
  <c r="X1420" i="2"/>
  <c r="H1420" i="2"/>
  <c r="G1420" i="2"/>
  <c r="F1420" i="2"/>
  <c r="Z1419" i="2"/>
  <c r="Y1419" i="2"/>
  <c r="X1419" i="2"/>
  <c r="H1419" i="2"/>
  <c r="G1419" i="2"/>
  <c r="F1419" i="2"/>
  <c r="Z1418" i="2"/>
  <c r="Y1418" i="2"/>
  <c r="X1418" i="2"/>
  <c r="H1418" i="2"/>
  <c r="G1418" i="2"/>
  <c r="F1418" i="2"/>
  <c r="Z1417" i="2"/>
  <c r="Y1417" i="2"/>
  <c r="X1417" i="2"/>
  <c r="H1417" i="2"/>
  <c r="G1417" i="2"/>
  <c r="F1417" i="2"/>
  <c r="Z1416" i="2"/>
  <c r="Y1416" i="2"/>
  <c r="X1416" i="2"/>
  <c r="H1416" i="2"/>
  <c r="G1416" i="2"/>
  <c r="F1416" i="2"/>
  <c r="Z1415" i="2"/>
  <c r="Y1415" i="2"/>
  <c r="X1415" i="2"/>
  <c r="H1415" i="2"/>
  <c r="G1415" i="2"/>
  <c r="F1415" i="2"/>
  <c r="Z1414" i="2"/>
  <c r="Y1414" i="2"/>
  <c r="X1414" i="2"/>
  <c r="H1414" i="2"/>
  <c r="G1414" i="2"/>
  <c r="F1414" i="2"/>
  <c r="Z1413" i="2"/>
  <c r="Y1413" i="2"/>
  <c r="X1413" i="2"/>
  <c r="H1413" i="2"/>
  <c r="G1413" i="2"/>
  <c r="F1413" i="2"/>
  <c r="Z1412" i="2"/>
  <c r="Y1412" i="2"/>
  <c r="X1412" i="2"/>
  <c r="H1412" i="2"/>
  <c r="G1412" i="2"/>
  <c r="F1412" i="2"/>
  <c r="Z1411" i="2"/>
  <c r="Y1411" i="2"/>
  <c r="X1411" i="2"/>
  <c r="H1411" i="2"/>
  <c r="G1411" i="2"/>
  <c r="F1411" i="2"/>
  <c r="Z1410" i="2"/>
  <c r="Y1410" i="2"/>
  <c r="X1410" i="2"/>
  <c r="H1410" i="2"/>
  <c r="G1410" i="2"/>
  <c r="F1410" i="2"/>
  <c r="Z1409" i="2"/>
  <c r="Y1409" i="2"/>
  <c r="X1409" i="2"/>
  <c r="H1409" i="2"/>
  <c r="G1409" i="2"/>
  <c r="F1409" i="2"/>
  <c r="Z1408" i="2"/>
  <c r="Y1408" i="2"/>
  <c r="X1408" i="2"/>
  <c r="H1408" i="2"/>
  <c r="G1408" i="2"/>
  <c r="F1408" i="2"/>
  <c r="Z1407" i="2"/>
  <c r="Y1407" i="2"/>
  <c r="X1407" i="2"/>
  <c r="H1407" i="2"/>
  <c r="G1407" i="2"/>
  <c r="F1407" i="2"/>
  <c r="Z1406" i="2"/>
  <c r="Y1406" i="2"/>
  <c r="X1406" i="2"/>
  <c r="H1406" i="2"/>
  <c r="G1406" i="2"/>
  <c r="F1406" i="2"/>
  <c r="Z1405" i="2"/>
  <c r="Y1405" i="2"/>
  <c r="X1405" i="2"/>
  <c r="H1405" i="2"/>
  <c r="G1405" i="2"/>
  <c r="F1405" i="2"/>
  <c r="Z1404" i="2"/>
  <c r="Y1404" i="2"/>
  <c r="X1404" i="2"/>
  <c r="H1404" i="2"/>
  <c r="G1404" i="2"/>
  <c r="F1404" i="2"/>
  <c r="Z1403" i="2"/>
  <c r="Y1403" i="2"/>
  <c r="X1403" i="2"/>
  <c r="H1403" i="2"/>
  <c r="G1403" i="2"/>
  <c r="F1403" i="2"/>
  <c r="Z1402" i="2"/>
  <c r="Y1402" i="2"/>
  <c r="X1402" i="2"/>
  <c r="H1402" i="2"/>
  <c r="G1402" i="2"/>
  <c r="F1402" i="2"/>
  <c r="Z1401" i="2"/>
  <c r="Y1401" i="2"/>
  <c r="X1401" i="2"/>
  <c r="H1401" i="2"/>
  <c r="G1401" i="2"/>
  <c r="F1401" i="2"/>
  <c r="Z1400" i="2"/>
  <c r="Y1400" i="2"/>
  <c r="X1400" i="2"/>
  <c r="H1400" i="2"/>
  <c r="G1400" i="2"/>
  <c r="F1400" i="2"/>
  <c r="Z1399" i="2"/>
  <c r="Y1399" i="2"/>
  <c r="X1399" i="2"/>
  <c r="H1399" i="2"/>
  <c r="G1399" i="2"/>
  <c r="F1399" i="2"/>
  <c r="Z1398" i="2"/>
  <c r="Y1398" i="2"/>
  <c r="X1398" i="2"/>
  <c r="H1398" i="2"/>
  <c r="G1398" i="2"/>
  <c r="F1398" i="2"/>
  <c r="Z1397" i="2"/>
  <c r="Y1397" i="2"/>
  <c r="X1397" i="2"/>
  <c r="H1397" i="2"/>
  <c r="G1397" i="2"/>
  <c r="F1397" i="2"/>
  <c r="Z1396" i="2"/>
  <c r="Y1396" i="2"/>
  <c r="X1396" i="2"/>
  <c r="H1396" i="2"/>
  <c r="G1396" i="2"/>
  <c r="F1396" i="2"/>
  <c r="Z1395" i="2"/>
  <c r="Y1395" i="2"/>
  <c r="X1395" i="2"/>
  <c r="H1395" i="2"/>
  <c r="G1395" i="2"/>
  <c r="F1395" i="2"/>
  <c r="Z1394" i="2"/>
  <c r="Y1394" i="2"/>
  <c r="X1394" i="2"/>
  <c r="H1394" i="2"/>
  <c r="G1394" i="2"/>
  <c r="F1394" i="2"/>
  <c r="Z1393" i="2"/>
  <c r="Y1393" i="2"/>
  <c r="X1393" i="2"/>
  <c r="H1393" i="2"/>
  <c r="G1393" i="2"/>
  <c r="F1393" i="2"/>
  <c r="Z1392" i="2"/>
  <c r="Y1392" i="2"/>
  <c r="X1392" i="2"/>
  <c r="H1392" i="2"/>
  <c r="G1392" i="2"/>
  <c r="F1392" i="2"/>
  <c r="Z1391" i="2"/>
  <c r="Y1391" i="2"/>
  <c r="X1391" i="2"/>
  <c r="H1391" i="2"/>
  <c r="G1391" i="2"/>
  <c r="F1391" i="2"/>
  <c r="Z1390" i="2"/>
  <c r="Y1390" i="2"/>
  <c r="X1390" i="2"/>
  <c r="H1390" i="2"/>
  <c r="G1390" i="2"/>
  <c r="F1390" i="2"/>
  <c r="Z1389" i="2"/>
  <c r="Y1389" i="2"/>
  <c r="X1389" i="2"/>
  <c r="H1389" i="2"/>
  <c r="G1389" i="2"/>
  <c r="F1389" i="2"/>
  <c r="Z1388" i="2"/>
  <c r="Y1388" i="2"/>
  <c r="X1388" i="2"/>
  <c r="H1388" i="2"/>
  <c r="G1388" i="2"/>
  <c r="F1388" i="2"/>
  <c r="Z1387" i="2"/>
  <c r="Y1387" i="2"/>
  <c r="X1387" i="2"/>
  <c r="H1387" i="2"/>
  <c r="G1387" i="2"/>
  <c r="F1387" i="2"/>
  <c r="Z1386" i="2"/>
  <c r="Y1386" i="2"/>
  <c r="X1386" i="2"/>
  <c r="H1386" i="2"/>
  <c r="G1386" i="2"/>
  <c r="F1386" i="2"/>
  <c r="Z1385" i="2"/>
  <c r="Y1385" i="2"/>
  <c r="X1385" i="2"/>
  <c r="H1385" i="2"/>
  <c r="G1385" i="2"/>
  <c r="F1385" i="2"/>
  <c r="Z1384" i="2"/>
  <c r="Y1384" i="2"/>
  <c r="X1384" i="2"/>
  <c r="H1384" i="2"/>
  <c r="G1384" i="2"/>
  <c r="F1384" i="2"/>
  <c r="Z1383" i="2"/>
  <c r="Y1383" i="2"/>
  <c r="X1383" i="2"/>
  <c r="H1383" i="2"/>
  <c r="G1383" i="2"/>
  <c r="F1383" i="2"/>
  <c r="Z1382" i="2"/>
  <c r="Y1382" i="2"/>
  <c r="X1382" i="2"/>
  <c r="H1382" i="2"/>
  <c r="G1382" i="2"/>
  <c r="F1382" i="2"/>
  <c r="Z1381" i="2"/>
  <c r="Y1381" i="2"/>
  <c r="X1381" i="2"/>
  <c r="H1381" i="2"/>
  <c r="G1381" i="2"/>
  <c r="F1381" i="2"/>
  <c r="Z1380" i="2"/>
  <c r="Y1380" i="2"/>
  <c r="X1380" i="2"/>
  <c r="H1380" i="2"/>
  <c r="G1380" i="2"/>
  <c r="F1380" i="2"/>
  <c r="Z1379" i="2"/>
  <c r="Y1379" i="2"/>
  <c r="X1379" i="2"/>
  <c r="H1379" i="2"/>
  <c r="G1379" i="2"/>
  <c r="F1379" i="2"/>
  <c r="Z1378" i="2"/>
  <c r="Y1378" i="2"/>
  <c r="X1378" i="2"/>
  <c r="H1378" i="2"/>
  <c r="G1378" i="2"/>
  <c r="F1378" i="2"/>
  <c r="Z1377" i="2"/>
  <c r="Y1377" i="2"/>
  <c r="X1377" i="2"/>
  <c r="H1377" i="2"/>
  <c r="G1377" i="2"/>
  <c r="F1377" i="2"/>
  <c r="Z1376" i="2"/>
  <c r="Y1376" i="2"/>
  <c r="X1376" i="2"/>
  <c r="H1376" i="2"/>
  <c r="G1376" i="2"/>
  <c r="F1376" i="2"/>
  <c r="Z1375" i="2"/>
  <c r="Y1375" i="2"/>
  <c r="X1375" i="2"/>
  <c r="H1375" i="2"/>
  <c r="G1375" i="2"/>
  <c r="F1375" i="2"/>
  <c r="Z1374" i="2"/>
  <c r="Y1374" i="2"/>
  <c r="X1374" i="2"/>
  <c r="H1374" i="2"/>
  <c r="G1374" i="2"/>
  <c r="F1374" i="2"/>
  <c r="Z1373" i="2"/>
  <c r="Y1373" i="2"/>
  <c r="X1373" i="2"/>
  <c r="H1373" i="2"/>
  <c r="G1373" i="2"/>
  <c r="F1373" i="2"/>
  <c r="Z1372" i="2"/>
  <c r="Y1372" i="2"/>
  <c r="X1372" i="2"/>
  <c r="H1372" i="2"/>
  <c r="G1372" i="2"/>
  <c r="F1372" i="2"/>
  <c r="Z1371" i="2"/>
  <c r="Y1371" i="2"/>
  <c r="X1371" i="2"/>
  <c r="H1371" i="2"/>
  <c r="G1371" i="2"/>
  <c r="F1371" i="2"/>
  <c r="Z1370" i="2"/>
  <c r="Y1370" i="2"/>
  <c r="X1370" i="2"/>
  <c r="H1370" i="2"/>
  <c r="G1370" i="2"/>
  <c r="F1370" i="2"/>
  <c r="Z1369" i="2"/>
  <c r="Y1369" i="2"/>
  <c r="X1369" i="2"/>
  <c r="H1369" i="2"/>
  <c r="G1369" i="2"/>
  <c r="F1369" i="2"/>
  <c r="Z1368" i="2"/>
  <c r="Y1368" i="2"/>
  <c r="X1368" i="2"/>
  <c r="H1368" i="2"/>
  <c r="G1368" i="2"/>
  <c r="F1368" i="2"/>
  <c r="Z1367" i="2"/>
  <c r="Y1367" i="2"/>
  <c r="X1367" i="2"/>
  <c r="H1367" i="2"/>
  <c r="G1367" i="2"/>
  <c r="F1367" i="2"/>
  <c r="Z1366" i="2"/>
  <c r="Y1366" i="2"/>
  <c r="X1366" i="2"/>
  <c r="H1366" i="2"/>
  <c r="G1366" i="2"/>
  <c r="F1366" i="2"/>
  <c r="Z1365" i="2"/>
  <c r="Y1365" i="2"/>
  <c r="X1365" i="2"/>
  <c r="H1365" i="2"/>
  <c r="G1365" i="2"/>
  <c r="F1365" i="2"/>
  <c r="Z1364" i="2"/>
  <c r="Y1364" i="2"/>
  <c r="X1364" i="2"/>
  <c r="H1364" i="2"/>
  <c r="G1364" i="2"/>
  <c r="F1364" i="2"/>
  <c r="Z1363" i="2"/>
  <c r="Y1363" i="2"/>
  <c r="X1363" i="2"/>
  <c r="H1363" i="2"/>
  <c r="G1363" i="2"/>
  <c r="F1363" i="2"/>
  <c r="Z1362" i="2"/>
  <c r="Y1362" i="2"/>
  <c r="X1362" i="2"/>
  <c r="H1362" i="2"/>
  <c r="G1362" i="2"/>
  <c r="F1362" i="2"/>
  <c r="Z1361" i="2"/>
  <c r="Y1361" i="2"/>
  <c r="X1361" i="2"/>
  <c r="H1361" i="2"/>
  <c r="G1361" i="2"/>
  <c r="F1361" i="2"/>
  <c r="Z1360" i="2"/>
  <c r="Y1360" i="2"/>
  <c r="X1360" i="2"/>
  <c r="H1360" i="2"/>
  <c r="G1360" i="2"/>
  <c r="F1360" i="2"/>
  <c r="Z1359" i="2"/>
  <c r="Y1359" i="2"/>
  <c r="X1359" i="2"/>
  <c r="H1359" i="2"/>
  <c r="G1359" i="2"/>
  <c r="F1359" i="2"/>
  <c r="Z1358" i="2"/>
  <c r="Y1358" i="2"/>
  <c r="X1358" i="2"/>
  <c r="H1358" i="2"/>
  <c r="G1358" i="2"/>
  <c r="F1358" i="2"/>
  <c r="Z1357" i="2"/>
  <c r="Y1357" i="2"/>
  <c r="X1357" i="2"/>
  <c r="H1357" i="2"/>
  <c r="G1357" i="2"/>
  <c r="F1357" i="2"/>
  <c r="Z1356" i="2"/>
  <c r="Y1356" i="2"/>
  <c r="X1356" i="2"/>
  <c r="H1356" i="2"/>
  <c r="G1356" i="2"/>
  <c r="F1356" i="2"/>
  <c r="Z1355" i="2"/>
  <c r="Y1355" i="2"/>
  <c r="X1355" i="2"/>
  <c r="H1355" i="2"/>
  <c r="G1355" i="2"/>
  <c r="F1355" i="2"/>
  <c r="Z1354" i="2"/>
  <c r="Y1354" i="2"/>
  <c r="X1354" i="2"/>
  <c r="H1354" i="2"/>
  <c r="G1354" i="2"/>
  <c r="F1354" i="2"/>
  <c r="Z1353" i="2"/>
  <c r="Y1353" i="2"/>
  <c r="X1353" i="2"/>
  <c r="H1353" i="2"/>
  <c r="G1353" i="2"/>
  <c r="F1353" i="2"/>
  <c r="Z1352" i="2"/>
  <c r="Y1352" i="2"/>
  <c r="X1352" i="2"/>
  <c r="H1352" i="2"/>
  <c r="G1352" i="2"/>
  <c r="F1352" i="2"/>
  <c r="Z1351" i="2"/>
  <c r="Y1351" i="2"/>
  <c r="X1351" i="2"/>
  <c r="H1351" i="2"/>
  <c r="G1351" i="2"/>
  <c r="F1351" i="2"/>
  <c r="Z1350" i="2"/>
  <c r="Y1350" i="2"/>
  <c r="X1350" i="2"/>
  <c r="H1350" i="2"/>
  <c r="G1350" i="2"/>
  <c r="F1350" i="2"/>
  <c r="Z1349" i="2"/>
  <c r="Y1349" i="2"/>
  <c r="X1349" i="2"/>
  <c r="H1349" i="2"/>
  <c r="G1349" i="2"/>
  <c r="F1349" i="2"/>
  <c r="Z1348" i="2"/>
  <c r="Y1348" i="2"/>
  <c r="X1348" i="2"/>
  <c r="H1348" i="2"/>
  <c r="G1348" i="2"/>
  <c r="F1348" i="2"/>
  <c r="Z1347" i="2"/>
  <c r="Y1347" i="2"/>
  <c r="X1347" i="2"/>
  <c r="H1347" i="2"/>
  <c r="G1347" i="2"/>
  <c r="F1347" i="2"/>
  <c r="Z1346" i="2"/>
  <c r="Y1346" i="2"/>
  <c r="X1346" i="2"/>
  <c r="H1346" i="2"/>
  <c r="G1346" i="2"/>
  <c r="F1346" i="2"/>
  <c r="Z1345" i="2"/>
  <c r="Y1345" i="2"/>
  <c r="X1345" i="2"/>
  <c r="H1345" i="2"/>
  <c r="G1345" i="2"/>
  <c r="F1345" i="2"/>
  <c r="Z1344" i="2"/>
  <c r="Y1344" i="2"/>
  <c r="X1344" i="2"/>
  <c r="H1344" i="2"/>
  <c r="G1344" i="2"/>
  <c r="F1344" i="2"/>
  <c r="Z1343" i="2"/>
  <c r="Y1343" i="2"/>
  <c r="X1343" i="2"/>
  <c r="H1343" i="2"/>
  <c r="G1343" i="2"/>
  <c r="F1343" i="2"/>
  <c r="Z1342" i="2"/>
  <c r="Y1342" i="2"/>
  <c r="X1342" i="2"/>
  <c r="H1342" i="2"/>
  <c r="G1342" i="2"/>
  <c r="F1342" i="2"/>
  <c r="Z1341" i="2"/>
  <c r="Y1341" i="2"/>
  <c r="X1341" i="2"/>
  <c r="H1341" i="2"/>
  <c r="G1341" i="2"/>
  <c r="F1341" i="2"/>
  <c r="Z1340" i="2"/>
  <c r="Y1340" i="2"/>
  <c r="X1340" i="2"/>
  <c r="H1340" i="2"/>
  <c r="G1340" i="2"/>
  <c r="F1340" i="2"/>
  <c r="Z1339" i="2"/>
  <c r="Y1339" i="2"/>
  <c r="X1339" i="2"/>
  <c r="H1339" i="2"/>
  <c r="G1339" i="2"/>
  <c r="F1339" i="2"/>
  <c r="Z1338" i="2"/>
  <c r="Y1338" i="2"/>
  <c r="X1338" i="2"/>
  <c r="H1338" i="2"/>
  <c r="G1338" i="2"/>
  <c r="F1338" i="2"/>
  <c r="Z1337" i="2"/>
  <c r="Y1337" i="2"/>
  <c r="X1337" i="2"/>
  <c r="H1337" i="2"/>
  <c r="G1337" i="2"/>
  <c r="F1337" i="2"/>
  <c r="Z1336" i="2"/>
  <c r="Y1336" i="2"/>
  <c r="X1336" i="2"/>
  <c r="H1336" i="2"/>
  <c r="G1336" i="2"/>
  <c r="F1336" i="2"/>
  <c r="Z1335" i="2"/>
  <c r="Y1335" i="2"/>
  <c r="X1335" i="2"/>
  <c r="H1335" i="2"/>
  <c r="G1335" i="2"/>
  <c r="F1335" i="2"/>
  <c r="Z1334" i="2"/>
  <c r="Y1334" i="2"/>
  <c r="X1334" i="2"/>
  <c r="H1334" i="2"/>
  <c r="G1334" i="2"/>
  <c r="F1334" i="2"/>
  <c r="Z1333" i="2"/>
  <c r="Y1333" i="2"/>
  <c r="X1333" i="2"/>
  <c r="H1333" i="2"/>
  <c r="G1333" i="2"/>
  <c r="F1333" i="2"/>
  <c r="Z1332" i="2"/>
  <c r="Y1332" i="2"/>
  <c r="X1332" i="2"/>
  <c r="H1332" i="2"/>
  <c r="G1332" i="2"/>
  <c r="F1332" i="2"/>
  <c r="Z1331" i="2"/>
  <c r="Y1331" i="2"/>
  <c r="X1331" i="2"/>
  <c r="H1331" i="2"/>
  <c r="G1331" i="2"/>
  <c r="F1331" i="2"/>
  <c r="Z1330" i="2"/>
  <c r="Y1330" i="2"/>
  <c r="X1330" i="2"/>
  <c r="H1330" i="2"/>
  <c r="G1330" i="2"/>
  <c r="F1330" i="2"/>
  <c r="Z1329" i="2"/>
  <c r="Y1329" i="2"/>
  <c r="X1329" i="2"/>
  <c r="H1329" i="2"/>
  <c r="G1329" i="2"/>
  <c r="F1329" i="2"/>
  <c r="Z1328" i="2"/>
  <c r="Y1328" i="2"/>
  <c r="X1328" i="2"/>
  <c r="H1328" i="2"/>
  <c r="G1328" i="2"/>
  <c r="F1328" i="2"/>
  <c r="Z1327" i="2"/>
  <c r="Y1327" i="2"/>
  <c r="X1327" i="2"/>
  <c r="H1327" i="2"/>
  <c r="G1327" i="2"/>
  <c r="F1327" i="2"/>
  <c r="Z1326" i="2"/>
  <c r="Y1326" i="2"/>
  <c r="X1326" i="2"/>
  <c r="H1326" i="2"/>
  <c r="G1326" i="2"/>
  <c r="F1326" i="2"/>
  <c r="Z1325" i="2"/>
  <c r="Y1325" i="2"/>
  <c r="X1325" i="2"/>
  <c r="H1325" i="2"/>
  <c r="G1325" i="2"/>
  <c r="F1325" i="2"/>
  <c r="Z1324" i="2"/>
  <c r="Y1324" i="2"/>
  <c r="X1324" i="2"/>
  <c r="H1324" i="2"/>
  <c r="G1324" i="2"/>
  <c r="F1324" i="2"/>
  <c r="Z1323" i="2"/>
  <c r="Y1323" i="2"/>
  <c r="X1323" i="2"/>
  <c r="H1323" i="2"/>
  <c r="G1323" i="2"/>
  <c r="F1323" i="2"/>
  <c r="Z1322" i="2"/>
  <c r="Y1322" i="2"/>
  <c r="X1322" i="2"/>
  <c r="H1322" i="2"/>
  <c r="G1322" i="2"/>
  <c r="F1322" i="2"/>
  <c r="Z1321" i="2"/>
  <c r="Y1321" i="2"/>
  <c r="X1321" i="2"/>
  <c r="H1321" i="2"/>
  <c r="G1321" i="2"/>
  <c r="F1321" i="2"/>
  <c r="Z1320" i="2"/>
  <c r="Y1320" i="2"/>
  <c r="X1320" i="2"/>
  <c r="H1320" i="2"/>
  <c r="G1320" i="2"/>
  <c r="F1320" i="2"/>
  <c r="Z1319" i="2"/>
  <c r="Y1319" i="2"/>
  <c r="X1319" i="2"/>
  <c r="H1319" i="2"/>
  <c r="G1319" i="2"/>
  <c r="F1319" i="2"/>
  <c r="Z1318" i="2"/>
  <c r="Y1318" i="2"/>
  <c r="X1318" i="2"/>
  <c r="H1318" i="2"/>
  <c r="G1318" i="2"/>
  <c r="F1318" i="2"/>
  <c r="Z1317" i="2"/>
  <c r="Y1317" i="2"/>
  <c r="X1317" i="2"/>
  <c r="H1317" i="2"/>
  <c r="G1317" i="2"/>
  <c r="F1317" i="2"/>
  <c r="Z1316" i="2"/>
  <c r="Y1316" i="2"/>
  <c r="X1316" i="2"/>
  <c r="H1316" i="2"/>
  <c r="G1316" i="2"/>
  <c r="F1316" i="2"/>
  <c r="Z1315" i="2"/>
  <c r="Y1315" i="2"/>
  <c r="X1315" i="2"/>
  <c r="H1315" i="2"/>
  <c r="G1315" i="2"/>
  <c r="F1315" i="2"/>
  <c r="Z1314" i="2"/>
  <c r="Y1314" i="2"/>
  <c r="X1314" i="2"/>
  <c r="H1314" i="2"/>
  <c r="G1314" i="2"/>
  <c r="F1314" i="2"/>
  <c r="Z1313" i="2"/>
  <c r="Y1313" i="2"/>
  <c r="X1313" i="2"/>
  <c r="H1313" i="2"/>
  <c r="G1313" i="2"/>
  <c r="F1313" i="2"/>
  <c r="Z1312" i="2"/>
  <c r="Y1312" i="2"/>
  <c r="X1312" i="2"/>
  <c r="H1312" i="2"/>
  <c r="G1312" i="2"/>
  <c r="F1312" i="2"/>
  <c r="Z1311" i="2"/>
  <c r="Y1311" i="2"/>
  <c r="X1311" i="2"/>
  <c r="H1311" i="2"/>
  <c r="G1311" i="2"/>
  <c r="F1311" i="2"/>
  <c r="Z1310" i="2"/>
  <c r="Y1310" i="2"/>
  <c r="X1310" i="2"/>
  <c r="H1310" i="2"/>
  <c r="G1310" i="2"/>
  <c r="F1310" i="2"/>
  <c r="Z1309" i="2"/>
  <c r="Y1309" i="2"/>
  <c r="X1309" i="2"/>
  <c r="H1309" i="2"/>
  <c r="G1309" i="2"/>
  <c r="F1309" i="2"/>
  <c r="Z1308" i="2"/>
  <c r="Y1308" i="2"/>
  <c r="X1308" i="2"/>
  <c r="H1308" i="2"/>
  <c r="G1308" i="2"/>
  <c r="F1308" i="2"/>
  <c r="Z1307" i="2"/>
  <c r="Y1307" i="2"/>
  <c r="X1307" i="2"/>
  <c r="H1307" i="2"/>
  <c r="G1307" i="2"/>
  <c r="F1307" i="2"/>
  <c r="Z1306" i="2"/>
  <c r="Y1306" i="2"/>
  <c r="X1306" i="2"/>
  <c r="H1306" i="2"/>
  <c r="G1306" i="2"/>
  <c r="F1306" i="2"/>
  <c r="Z1305" i="2"/>
  <c r="Y1305" i="2"/>
  <c r="X1305" i="2"/>
  <c r="H1305" i="2"/>
  <c r="G1305" i="2"/>
  <c r="F1305" i="2"/>
  <c r="Z1304" i="2"/>
  <c r="Y1304" i="2"/>
  <c r="X1304" i="2"/>
  <c r="H1304" i="2"/>
  <c r="G1304" i="2"/>
  <c r="F1304" i="2"/>
  <c r="Z1303" i="2"/>
  <c r="Y1303" i="2"/>
  <c r="X1303" i="2"/>
  <c r="H1303" i="2"/>
  <c r="G1303" i="2"/>
  <c r="F1303" i="2"/>
  <c r="Z1302" i="2"/>
  <c r="Y1302" i="2"/>
  <c r="X1302" i="2"/>
  <c r="H1302" i="2"/>
  <c r="G1302" i="2"/>
  <c r="F1302" i="2"/>
  <c r="Z1301" i="2"/>
  <c r="Y1301" i="2"/>
  <c r="X1301" i="2"/>
  <c r="H1301" i="2"/>
  <c r="G1301" i="2"/>
  <c r="F1301" i="2"/>
  <c r="Z1300" i="2"/>
  <c r="Y1300" i="2"/>
  <c r="X1300" i="2"/>
  <c r="H1300" i="2"/>
  <c r="G1300" i="2"/>
  <c r="F1300" i="2"/>
  <c r="Z1299" i="2"/>
  <c r="Y1299" i="2"/>
  <c r="X1299" i="2"/>
  <c r="H1299" i="2"/>
  <c r="G1299" i="2"/>
  <c r="F1299" i="2"/>
  <c r="Z1298" i="2"/>
  <c r="Y1298" i="2"/>
  <c r="X1298" i="2"/>
  <c r="H1298" i="2"/>
  <c r="G1298" i="2"/>
  <c r="F1298" i="2"/>
  <c r="Z1297" i="2"/>
  <c r="Y1297" i="2"/>
  <c r="X1297" i="2"/>
  <c r="H1297" i="2"/>
  <c r="G1297" i="2"/>
  <c r="F1297" i="2"/>
  <c r="Z1296" i="2"/>
  <c r="Y1296" i="2"/>
  <c r="X1296" i="2"/>
  <c r="H1296" i="2"/>
  <c r="G1296" i="2"/>
  <c r="F1296" i="2"/>
  <c r="Z1295" i="2"/>
  <c r="Y1295" i="2"/>
  <c r="X1295" i="2"/>
  <c r="H1295" i="2"/>
  <c r="G1295" i="2"/>
  <c r="F1295" i="2"/>
  <c r="Z1294" i="2"/>
  <c r="Y1294" i="2"/>
  <c r="X1294" i="2"/>
  <c r="H1294" i="2"/>
  <c r="G1294" i="2"/>
  <c r="F1294" i="2"/>
  <c r="Z1293" i="2"/>
  <c r="Y1293" i="2"/>
  <c r="X1293" i="2"/>
  <c r="H1293" i="2"/>
  <c r="G1293" i="2"/>
  <c r="F1293" i="2"/>
  <c r="Z1292" i="2"/>
  <c r="Y1292" i="2"/>
  <c r="X1292" i="2"/>
  <c r="H1292" i="2"/>
  <c r="G1292" i="2"/>
  <c r="F1292" i="2"/>
  <c r="Z1291" i="2"/>
  <c r="Y1291" i="2"/>
  <c r="X1291" i="2"/>
  <c r="H1291" i="2"/>
  <c r="G1291" i="2"/>
  <c r="F1291" i="2"/>
  <c r="Z1290" i="2"/>
  <c r="Y1290" i="2"/>
  <c r="X1290" i="2"/>
  <c r="H1290" i="2"/>
  <c r="G1290" i="2"/>
  <c r="F1290" i="2"/>
  <c r="Z1289" i="2"/>
  <c r="Y1289" i="2"/>
  <c r="X1289" i="2"/>
  <c r="H1289" i="2"/>
  <c r="G1289" i="2"/>
  <c r="F1289" i="2"/>
  <c r="Z1288" i="2"/>
  <c r="Y1288" i="2"/>
  <c r="X1288" i="2"/>
  <c r="H1288" i="2"/>
  <c r="G1288" i="2"/>
  <c r="F1288" i="2"/>
  <c r="Z1287" i="2"/>
  <c r="Y1287" i="2"/>
  <c r="X1287" i="2"/>
  <c r="H1287" i="2"/>
  <c r="G1287" i="2"/>
  <c r="F1287" i="2"/>
  <c r="Z1286" i="2"/>
  <c r="Y1286" i="2"/>
  <c r="X1286" i="2"/>
  <c r="H1286" i="2"/>
  <c r="G1286" i="2"/>
  <c r="F1286" i="2"/>
  <c r="Z1285" i="2"/>
  <c r="Y1285" i="2"/>
  <c r="X1285" i="2"/>
  <c r="H1285" i="2"/>
  <c r="G1285" i="2"/>
  <c r="F1285" i="2"/>
  <c r="Z1284" i="2"/>
  <c r="Y1284" i="2"/>
  <c r="X1284" i="2"/>
  <c r="H1284" i="2"/>
  <c r="G1284" i="2"/>
  <c r="F1284" i="2"/>
  <c r="Z1283" i="2"/>
  <c r="Y1283" i="2"/>
  <c r="X1283" i="2"/>
  <c r="H1283" i="2"/>
  <c r="G1283" i="2"/>
  <c r="F1283" i="2"/>
  <c r="Z1282" i="2"/>
  <c r="Y1282" i="2"/>
  <c r="X1282" i="2"/>
  <c r="H1282" i="2"/>
  <c r="G1282" i="2"/>
  <c r="F1282" i="2"/>
  <c r="Z1281" i="2"/>
  <c r="Y1281" i="2"/>
  <c r="X1281" i="2"/>
  <c r="H1281" i="2"/>
  <c r="G1281" i="2"/>
  <c r="F1281" i="2"/>
  <c r="Z1280" i="2"/>
  <c r="Y1280" i="2"/>
  <c r="X1280" i="2"/>
  <c r="H1280" i="2"/>
  <c r="G1280" i="2"/>
  <c r="F1280" i="2"/>
  <c r="Z1279" i="2"/>
  <c r="Y1279" i="2"/>
  <c r="X1279" i="2"/>
  <c r="H1279" i="2"/>
  <c r="G1279" i="2"/>
  <c r="F1279" i="2"/>
  <c r="Z1278" i="2"/>
  <c r="Y1278" i="2"/>
  <c r="X1278" i="2"/>
  <c r="H1278" i="2"/>
  <c r="G1278" i="2"/>
  <c r="F1278" i="2"/>
  <c r="Z1277" i="2"/>
  <c r="Y1277" i="2"/>
  <c r="X1277" i="2"/>
  <c r="H1277" i="2"/>
  <c r="G1277" i="2"/>
  <c r="F1277" i="2"/>
  <c r="Z1276" i="2"/>
  <c r="Y1276" i="2"/>
  <c r="X1276" i="2"/>
  <c r="H1276" i="2"/>
  <c r="G1276" i="2"/>
  <c r="F1276" i="2"/>
  <c r="Z1275" i="2"/>
  <c r="Y1275" i="2"/>
  <c r="X1275" i="2"/>
  <c r="H1275" i="2"/>
  <c r="G1275" i="2"/>
  <c r="F1275" i="2"/>
  <c r="Z1274" i="2"/>
  <c r="Y1274" i="2"/>
  <c r="X1274" i="2"/>
  <c r="H1274" i="2"/>
  <c r="G1274" i="2"/>
  <c r="F1274" i="2"/>
  <c r="Z1273" i="2"/>
  <c r="Y1273" i="2"/>
  <c r="X1273" i="2"/>
  <c r="H1273" i="2"/>
  <c r="G1273" i="2"/>
  <c r="F1273" i="2"/>
  <c r="Z1272" i="2"/>
  <c r="Y1272" i="2"/>
  <c r="X1272" i="2"/>
  <c r="H1272" i="2"/>
  <c r="G1272" i="2"/>
  <c r="F1272" i="2"/>
  <c r="Z1271" i="2"/>
  <c r="Y1271" i="2"/>
  <c r="X1271" i="2"/>
  <c r="H1271" i="2"/>
  <c r="G1271" i="2"/>
  <c r="F1271" i="2"/>
  <c r="Z1270" i="2"/>
  <c r="Y1270" i="2"/>
  <c r="X1270" i="2"/>
  <c r="H1270" i="2"/>
  <c r="G1270" i="2"/>
  <c r="F1270" i="2"/>
  <c r="Z1269" i="2"/>
  <c r="Y1269" i="2"/>
  <c r="X1269" i="2"/>
  <c r="H1269" i="2"/>
  <c r="G1269" i="2"/>
  <c r="F1269" i="2"/>
  <c r="Z1268" i="2"/>
  <c r="Y1268" i="2"/>
  <c r="X1268" i="2"/>
  <c r="H1268" i="2"/>
  <c r="G1268" i="2"/>
  <c r="F1268" i="2"/>
  <c r="Z1267" i="2"/>
  <c r="Y1267" i="2"/>
  <c r="X1267" i="2"/>
  <c r="H1267" i="2"/>
  <c r="G1267" i="2"/>
  <c r="F1267" i="2"/>
  <c r="Z1266" i="2"/>
  <c r="Y1266" i="2"/>
  <c r="X1266" i="2"/>
  <c r="H1266" i="2"/>
  <c r="G1266" i="2"/>
  <c r="F1266" i="2"/>
  <c r="Z1265" i="2"/>
  <c r="Y1265" i="2"/>
  <c r="X1265" i="2"/>
  <c r="H1265" i="2"/>
  <c r="G1265" i="2"/>
  <c r="F1265" i="2"/>
  <c r="Z1264" i="2"/>
  <c r="Y1264" i="2"/>
  <c r="X1264" i="2"/>
  <c r="H1264" i="2"/>
  <c r="G1264" i="2"/>
  <c r="F1264" i="2"/>
  <c r="Z1263" i="2"/>
  <c r="Y1263" i="2"/>
  <c r="X1263" i="2"/>
  <c r="H1263" i="2"/>
  <c r="G1263" i="2"/>
  <c r="F1263" i="2"/>
  <c r="Z1262" i="2"/>
  <c r="Y1262" i="2"/>
  <c r="X1262" i="2"/>
  <c r="H1262" i="2"/>
  <c r="G1262" i="2"/>
  <c r="F1262" i="2"/>
  <c r="Z1261" i="2"/>
  <c r="Y1261" i="2"/>
  <c r="X1261" i="2"/>
  <c r="H1261" i="2"/>
  <c r="G1261" i="2"/>
  <c r="F1261" i="2"/>
  <c r="Z1260" i="2"/>
  <c r="Y1260" i="2"/>
  <c r="X1260" i="2"/>
  <c r="H1260" i="2"/>
  <c r="G1260" i="2"/>
  <c r="F1260" i="2"/>
  <c r="Z1259" i="2"/>
  <c r="Y1259" i="2"/>
  <c r="X1259" i="2"/>
  <c r="H1259" i="2"/>
  <c r="G1259" i="2"/>
  <c r="F1259" i="2"/>
  <c r="Z1258" i="2"/>
  <c r="Y1258" i="2"/>
  <c r="X1258" i="2"/>
  <c r="H1258" i="2"/>
  <c r="G1258" i="2"/>
  <c r="F1258" i="2"/>
  <c r="Z1257" i="2"/>
  <c r="Y1257" i="2"/>
  <c r="X1257" i="2"/>
  <c r="H1257" i="2"/>
  <c r="G1257" i="2"/>
  <c r="F1257" i="2"/>
  <c r="Z1256" i="2"/>
  <c r="Y1256" i="2"/>
  <c r="X1256" i="2"/>
  <c r="H1256" i="2"/>
  <c r="G1256" i="2"/>
  <c r="F1256" i="2"/>
  <c r="Z1255" i="2"/>
  <c r="Y1255" i="2"/>
  <c r="X1255" i="2"/>
  <c r="H1255" i="2"/>
  <c r="G1255" i="2"/>
  <c r="F1255" i="2"/>
  <c r="Z1254" i="2"/>
  <c r="Y1254" i="2"/>
  <c r="X1254" i="2"/>
  <c r="H1254" i="2"/>
  <c r="G1254" i="2"/>
  <c r="F1254" i="2"/>
  <c r="Z1253" i="2"/>
  <c r="Y1253" i="2"/>
  <c r="X1253" i="2"/>
  <c r="H1253" i="2"/>
  <c r="G1253" i="2"/>
  <c r="F1253" i="2"/>
  <c r="Z1252" i="2"/>
  <c r="Y1252" i="2"/>
  <c r="X1252" i="2"/>
  <c r="H1252" i="2"/>
  <c r="G1252" i="2"/>
  <c r="F1252" i="2"/>
  <c r="Z1251" i="2"/>
  <c r="Y1251" i="2"/>
  <c r="X1251" i="2"/>
  <c r="H1251" i="2"/>
  <c r="G1251" i="2"/>
  <c r="F1251" i="2"/>
  <c r="Z1250" i="2"/>
  <c r="Y1250" i="2"/>
  <c r="X1250" i="2"/>
  <c r="H1250" i="2"/>
  <c r="G1250" i="2"/>
  <c r="F1250" i="2"/>
  <c r="Z1249" i="2"/>
  <c r="Y1249" i="2"/>
  <c r="X1249" i="2"/>
  <c r="H1249" i="2"/>
  <c r="G1249" i="2"/>
  <c r="F1249" i="2"/>
  <c r="Z1248" i="2"/>
  <c r="Y1248" i="2"/>
  <c r="X1248" i="2"/>
  <c r="H1248" i="2"/>
  <c r="G1248" i="2"/>
  <c r="F1248" i="2"/>
  <c r="Z1247" i="2"/>
  <c r="Y1247" i="2"/>
  <c r="X1247" i="2"/>
  <c r="H1247" i="2"/>
  <c r="G1247" i="2"/>
  <c r="F1247" i="2"/>
  <c r="Z1246" i="2"/>
  <c r="Y1246" i="2"/>
  <c r="X1246" i="2"/>
  <c r="H1246" i="2"/>
  <c r="G1246" i="2"/>
  <c r="F1246" i="2"/>
  <c r="Z1245" i="2"/>
  <c r="Y1245" i="2"/>
  <c r="X1245" i="2"/>
  <c r="H1245" i="2"/>
  <c r="G1245" i="2"/>
  <c r="F1245" i="2"/>
  <c r="Z1244" i="2"/>
  <c r="Y1244" i="2"/>
  <c r="X1244" i="2"/>
  <c r="H1244" i="2"/>
  <c r="G1244" i="2"/>
  <c r="F1244" i="2"/>
  <c r="Z1243" i="2"/>
  <c r="Y1243" i="2"/>
  <c r="X1243" i="2"/>
  <c r="H1243" i="2"/>
  <c r="G1243" i="2"/>
  <c r="F1243" i="2"/>
  <c r="Z1242" i="2"/>
  <c r="Y1242" i="2"/>
  <c r="X1242" i="2"/>
  <c r="H1242" i="2"/>
  <c r="G1242" i="2"/>
  <c r="F1242" i="2"/>
  <c r="Z1241" i="2"/>
  <c r="Y1241" i="2"/>
  <c r="X1241" i="2"/>
  <c r="H1241" i="2"/>
  <c r="G1241" i="2"/>
  <c r="F1241" i="2"/>
  <c r="Z1240" i="2"/>
  <c r="Y1240" i="2"/>
  <c r="X1240" i="2"/>
  <c r="H1240" i="2"/>
  <c r="G1240" i="2"/>
  <c r="F1240" i="2"/>
  <c r="Z1239" i="2"/>
  <c r="Y1239" i="2"/>
  <c r="X1239" i="2"/>
  <c r="H1239" i="2"/>
  <c r="G1239" i="2"/>
  <c r="F1239" i="2"/>
  <c r="Z1238" i="2"/>
  <c r="Y1238" i="2"/>
  <c r="X1238" i="2"/>
  <c r="H1238" i="2"/>
  <c r="G1238" i="2"/>
  <c r="F1238" i="2"/>
  <c r="Z1237" i="2"/>
  <c r="Y1237" i="2"/>
  <c r="X1237" i="2"/>
  <c r="H1237" i="2"/>
  <c r="G1237" i="2"/>
  <c r="F1237" i="2"/>
  <c r="Z1236" i="2"/>
  <c r="Y1236" i="2"/>
  <c r="X1236" i="2"/>
  <c r="H1236" i="2"/>
  <c r="G1236" i="2"/>
  <c r="F1236" i="2"/>
  <c r="Z1235" i="2"/>
  <c r="Y1235" i="2"/>
  <c r="X1235" i="2"/>
  <c r="H1235" i="2"/>
  <c r="G1235" i="2"/>
  <c r="F1235" i="2"/>
  <c r="Z1234" i="2"/>
  <c r="Y1234" i="2"/>
  <c r="X1234" i="2"/>
  <c r="H1234" i="2"/>
  <c r="G1234" i="2"/>
  <c r="F1234" i="2"/>
  <c r="Z1233" i="2"/>
  <c r="Y1233" i="2"/>
  <c r="X1233" i="2"/>
  <c r="H1233" i="2"/>
  <c r="G1233" i="2"/>
  <c r="F1233" i="2"/>
  <c r="Z1232" i="2"/>
  <c r="Y1232" i="2"/>
  <c r="X1232" i="2"/>
  <c r="H1232" i="2"/>
  <c r="G1232" i="2"/>
  <c r="F1232" i="2"/>
  <c r="Z1231" i="2"/>
  <c r="Y1231" i="2"/>
  <c r="X1231" i="2"/>
  <c r="H1231" i="2"/>
  <c r="G1231" i="2"/>
  <c r="F1231" i="2"/>
  <c r="Z1230" i="2"/>
  <c r="Y1230" i="2"/>
  <c r="X1230" i="2"/>
  <c r="H1230" i="2"/>
  <c r="G1230" i="2"/>
  <c r="F1230" i="2"/>
  <c r="Z1229" i="2"/>
  <c r="Y1229" i="2"/>
  <c r="X1229" i="2"/>
  <c r="H1229" i="2"/>
  <c r="G1229" i="2"/>
  <c r="F1229" i="2"/>
  <c r="Z1228" i="2"/>
  <c r="Y1228" i="2"/>
  <c r="X1228" i="2"/>
  <c r="H1228" i="2"/>
  <c r="G1228" i="2"/>
  <c r="F1228" i="2"/>
  <c r="Z1227" i="2"/>
  <c r="Y1227" i="2"/>
  <c r="X1227" i="2"/>
  <c r="H1227" i="2"/>
  <c r="G1227" i="2"/>
  <c r="F1227" i="2"/>
  <c r="Z1226" i="2"/>
  <c r="Y1226" i="2"/>
  <c r="X1226" i="2"/>
  <c r="H1226" i="2"/>
  <c r="G1226" i="2"/>
  <c r="F1226" i="2"/>
  <c r="Z1225" i="2"/>
  <c r="Y1225" i="2"/>
  <c r="X1225" i="2"/>
  <c r="H1225" i="2"/>
  <c r="G1225" i="2"/>
  <c r="F1225" i="2"/>
  <c r="Z1224" i="2"/>
  <c r="Y1224" i="2"/>
  <c r="X1224" i="2"/>
  <c r="H1224" i="2"/>
  <c r="G1224" i="2"/>
  <c r="F1224" i="2"/>
  <c r="Z1223" i="2"/>
  <c r="Y1223" i="2"/>
  <c r="X1223" i="2"/>
  <c r="H1223" i="2"/>
  <c r="G1223" i="2"/>
  <c r="F1223" i="2"/>
  <c r="Z1222" i="2"/>
  <c r="Y1222" i="2"/>
  <c r="X1222" i="2"/>
  <c r="H1222" i="2"/>
  <c r="G1222" i="2"/>
  <c r="F1222" i="2"/>
  <c r="Z1221" i="2"/>
  <c r="Y1221" i="2"/>
  <c r="X1221" i="2"/>
  <c r="H1221" i="2"/>
  <c r="G1221" i="2"/>
  <c r="F1221" i="2"/>
  <c r="Z1220" i="2"/>
  <c r="Y1220" i="2"/>
  <c r="X1220" i="2"/>
  <c r="H1220" i="2"/>
  <c r="G1220" i="2"/>
  <c r="F1220" i="2"/>
  <c r="Z1219" i="2"/>
  <c r="Y1219" i="2"/>
  <c r="X1219" i="2"/>
  <c r="H1219" i="2"/>
  <c r="G1219" i="2"/>
  <c r="F1219" i="2"/>
  <c r="Z1218" i="2"/>
  <c r="Y1218" i="2"/>
  <c r="X1218" i="2"/>
  <c r="H1218" i="2"/>
  <c r="G1218" i="2"/>
  <c r="F1218" i="2"/>
  <c r="Z1217" i="2"/>
  <c r="Y1217" i="2"/>
  <c r="X1217" i="2"/>
  <c r="H1217" i="2"/>
  <c r="G1217" i="2"/>
  <c r="F1217" i="2"/>
  <c r="Z1216" i="2"/>
  <c r="Y1216" i="2"/>
  <c r="X1216" i="2"/>
  <c r="H1216" i="2"/>
  <c r="G1216" i="2"/>
  <c r="F1216" i="2"/>
  <c r="Z1215" i="2"/>
  <c r="Y1215" i="2"/>
  <c r="X1215" i="2"/>
  <c r="H1215" i="2"/>
  <c r="G1215" i="2"/>
  <c r="F1215" i="2"/>
  <c r="Z1214" i="2"/>
  <c r="Y1214" i="2"/>
  <c r="X1214" i="2"/>
  <c r="H1214" i="2"/>
  <c r="G1214" i="2"/>
  <c r="F1214" i="2"/>
  <c r="Z1213" i="2"/>
  <c r="Y1213" i="2"/>
  <c r="X1213" i="2"/>
  <c r="H1213" i="2"/>
  <c r="G1213" i="2"/>
  <c r="F1213" i="2"/>
  <c r="Z1212" i="2"/>
  <c r="Y1212" i="2"/>
  <c r="X1212" i="2"/>
  <c r="H1212" i="2"/>
  <c r="G1212" i="2"/>
  <c r="F1212" i="2"/>
  <c r="Z1211" i="2"/>
  <c r="Y1211" i="2"/>
  <c r="X1211" i="2"/>
  <c r="H1211" i="2"/>
  <c r="G1211" i="2"/>
  <c r="F1211" i="2"/>
  <c r="Z1210" i="2"/>
  <c r="Y1210" i="2"/>
  <c r="X1210" i="2"/>
  <c r="H1210" i="2"/>
  <c r="G1210" i="2"/>
  <c r="F1210" i="2"/>
  <c r="Z1209" i="2"/>
  <c r="Y1209" i="2"/>
  <c r="X1209" i="2"/>
  <c r="H1209" i="2"/>
  <c r="G1209" i="2"/>
  <c r="F1209" i="2"/>
  <c r="Z1208" i="2"/>
  <c r="Y1208" i="2"/>
  <c r="X1208" i="2"/>
  <c r="H1208" i="2"/>
  <c r="G1208" i="2"/>
  <c r="F1208" i="2"/>
  <c r="Z1207" i="2"/>
  <c r="Y1207" i="2"/>
  <c r="X1207" i="2"/>
  <c r="H1207" i="2"/>
  <c r="G1207" i="2"/>
  <c r="F1207" i="2"/>
  <c r="Z1206" i="2"/>
  <c r="Y1206" i="2"/>
  <c r="X1206" i="2"/>
  <c r="H1206" i="2"/>
  <c r="G1206" i="2"/>
  <c r="F1206" i="2"/>
  <c r="Z1205" i="2"/>
  <c r="Y1205" i="2"/>
  <c r="X1205" i="2"/>
  <c r="H1205" i="2"/>
  <c r="G1205" i="2"/>
  <c r="F1205" i="2"/>
  <c r="Z1204" i="2"/>
  <c r="Y1204" i="2"/>
  <c r="X1204" i="2"/>
  <c r="H1204" i="2"/>
  <c r="G1204" i="2"/>
  <c r="F1204" i="2"/>
  <c r="Z1203" i="2"/>
  <c r="Y1203" i="2"/>
  <c r="X1203" i="2"/>
  <c r="H1203" i="2"/>
  <c r="G1203" i="2"/>
  <c r="F1203" i="2"/>
  <c r="Z1202" i="2"/>
  <c r="Y1202" i="2"/>
  <c r="X1202" i="2"/>
  <c r="H1202" i="2"/>
  <c r="G1202" i="2"/>
  <c r="F1202" i="2"/>
  <c r="Z1201" i="2"/>
  <c r="Y1201" i="2"/>
  <c r="X1201" i="2"/>
  <c r="H1201" i="2"/>
  <c r="G1201" i="2"/>
  <c r="F1201" i="2"/>
  <c r="Z1200" i="2"/>
  <c r="Y1200" i="2"/>
  <c r="X1200" i="2"/>
  <c r="H1200" i="2"/>
  <c r="G1200" i="2"/>
  <c r="F1200" i="2"/>
  <c r="Z1199" i="2"/>
  <c r="Y1199" i="2"/>
  <c r="X1199" i="2"/>
  <c r="H1199" i="2"/>
  <c r="G1199" i="2"/>
  <c r="F1199" i="2"/>
  <c r="Z1198" i="2"/>
  <c r="Y1198" i="2"/>
  <c r="X1198" i="2"/>
  <c r="H1198" i="2"/>
  <c r="G1198" i="2"/>
  <c r="F1198" i="2"/>
  <c r="Z1197" i="2"/>
  <c r="Y1197" i="2"/>
  <c r="X1197" i="2"/>
  <c r="H1197" i="2"/>
  <c r="G1197" i="2"/>
  <c r="F1197" i="2"/>
  <c r="Z1196" i="2"/>
  <c r="Y1196" i="2"/>
  <c r="X1196" i="2"/>
  <c r="H1196" i="2"/>
  <c r="G1196" i="2"/>
  <c r="F1196" i="2"/>
  <c r="Z1195" i="2"/>
  <c r="Y1195" i="2"/>
  <c r="X1195" i="2"/>
  <c r="H1195" i="2"/>
  <c r="G1195" i="2"/>
  <c r="F1195" i="2"/>
  <c r="Z1194" i="2"/>
  <c r="Y1194" i="2"/>
  <c r="X1194" i="2"/>
  <c r="H1194" i="2"/>
  <c r="G1194" i="2"/>
  <c r="F1194" i="2"/>
  <c r="Z1193" i="2"/>
  <c r="Y1193" i="2"/>
  <c r="X1193" i="2"/>
  <c r="H1193" i="2"/>
  <c r="G1193" i="2"/>
  <c r="F1193" i="2"/>
  <c r="Z1192" i="2"/>
  <c r="Y1192" i="2"/>
  <c r="X1192" i="2"/>
  <c r="H1192" i="2"/>
  <c r="G1192" i="2"/>
  <c r="F1192" i="2"/>
  <c r="Z1191" i="2"/>
  <c r="Y1191" i="2"/>
  <c r="X1191" i="2"/>
  <c r="H1191" i="2"/>
  <c r="G1191" i="2"/>
  <c r="F1191" i="2"/>
  <c r="Z1190" i="2"/>
  <c r="Y1190" i="2"/>
  <c r="X1190" i="2"/>
  <c r="H1190" i="2"/>
  <c r="G1190" i="2"/>
  <c r="F1190" i="2"/>
  <c r="Z1189" i="2"/>
  <c r="Y1189" i="2"/>
  <c r="X1189" i="2"/>
  <c r="H1189" i="2"/>
  <c r="G1189" i="2"/>
  <c r="F1189" i="2"/>
  <c r="Z1188" i="2"/>
  <c r="Y1188" i="2"/>
  <c r="X1188" i="2"/>
  <c r="H1188" i="2"/>
  <c r="G1188" i="2"/>
  <c r="F1188" i="2"/>
  <c r="Z1187" i="2"/>
  <c r="Y1187" i="2"/>
  <c r="X1187" i="2"/>
  <c r="H1187" i="2"/>
  <c r="G1187" i="2"/>
  <c r="F1187" i="2"/>
  <c r="Z1186" i="2"/>
  <c r="Y1186" i="2"/>
  <c r="X1186" i="2"/>
  <c r="H1186" i="2"/>
  <c r="G1186" i="2"/>
  <c r="F1186" i="2"/>
  <c r="Z1185" i="2"/>
  <c r="Y1185" i="2"/>
  <c r="X1185" i="2"/>
  <c r="H1185" i="2"/>
  <c r="G1185" i="2"/>
  <c r="F1185" i="2"/>
  <c r="Z1184" i="2"/>
  <c r="Y1184" i="2"/>
  <c r="X1184" i="2"/>
  <c r="H1184" i="2"/>
  <c r="G1184" i="2"/>
  <c r="F1184" i="2"/>
  <c r="Z1183" i="2"/>
  <c r="Y1183" i="2"/>
  <c r="X1183" i="2"/>
  <c r="H1183" i="2"/>
  <c r="G1183" i="2"/>
  <c r="F1183" i="2"/>
  <c r="Z1182" i="2"/>
  <c r="Y1182" i="2"/>
  <c r="X1182" i="2"/>
  <c r="H1182" i="2"/>
  <c r="G1182" i="2"/>
  <c r="F1182" i="2"/>
  <c r="Z1181" i="2"/>
  <c r="Y1181" i="2"/>
  <c r="X1181" i="2"/>
  <c r="H1181" i="2"/>
  <c r="G1181" i="2"/>
  <c r="F1181" i="2"/>
  <c r="Z1180" i="2"/>
  <c r="Y1180" i="2"/>
  <c r="X1180" i="2"/>
  <c r="H1180" i="2"/>
  <c r="G1180" i="2"/>
  <c r="F1180" i="2"/>
  <c r="Z1179" i="2"/>
  <c r="Y1179" i="2"/>
  <c r="X1179" i="2"/>
  <c r="H1179" i="2"/>
  <c r="G1179" i="2"/>
  <c r="F1179" i="2"/>
  <c r="Z1178" i="2"/>
  <c r="Y1178" i="2"/>
  <c r="X1178" i="2"/>
  <c r="H1178" i="2"/>
  <c r="G1178" i="2"/>
  <c r="F1178" i="2"/>
  <c r="Z1177" i="2"/>
  <c r="Y1177" i="2"/>
  <c r="X1177" i="2"/>
  <c r="H1177" i="2"/>
  <c r="G1177" i="2"/>
  <c r="F1177" i="2"/>
  <c r="Z1176" i="2"/>
  <c r="Y1176" i="2"/>
  <c r="X1176" i="2"/>
  <c r="H1176" i="2"/>
  <c r="G1176" i="2"/>
  <c r="F1176" i="2"/>
  <c r="Z1175" i="2"/>
  <c r="Y1175" i="2"/>
  <c r="X1175" i="2"/>
  <c r="H1175" i="2"/>
  <c r="G1175" i="2"/>
  <c r="F1175" i="2"/>
  <c r="Z1174" i="2"/>
  <c r="Y1174" i="2"/>
  <c r="X1174" i="2"/>
  <c r="H1174" i="2"/>
  <c r="G1174" i="2"/>
  <c r="F1174" i="2"/>
  <c r="Z1173" i="2"/>
  <c r="Y1173" i="2"/>
  <c r="X1173" i="2"/>
  <c r="H1173" i="2"/>
  <c r="G1173" i="2"/>
  <c r="F1173" i="2"/>
  <c r="Z1172" i="2"/>
  <c r="Y1172" i="2"/>
  <c r="X1172" i="2"/>
  <c r="H1172" i="2"/>
  <c r="G1172" i="2"/>
  <c r="F1172" i="2"/>
  <c r="Z1171" i="2"/>
  <c r="Y1171" i="2"/>
  <c r="X1171" i="2"/>
  <c r="H1171" i="2"/>
  <c r="G1171" i="2"/>
  <c r="F1171" i="2"/>
  <c r="Z1170" i="2"/>
  <c r="Y1170" i="2"/>
  <c r="X1170" i="2"/>
  <c r="H1170" i="2"/>
  <c r="G1170" i="2"/>
  <c r="F1170" i="2"/>
  <c r="Z1169" i="2"/>
  <c r="Y1169" i="2"/>
  <c r="X1169" i="2"/>
  <c r="H1169" i="2"/>
  <c r="G1169" i="2"/>
  <c r="F1169" i="2"/>
  <c r="Z1168" i="2"/>
  <c r="Y1168" i="2"/>
  <c r="X1168" i="2"/>
  <c r="H1168" i="2"/>
  <c r="G1168" i="2"/>
  <c r="F1168" i="2"/>
  <c r="Z1167" i="2"/>
  <c r="Y1167" i="2"/>
  <c r="X1167" i="2"/>
  <c r="H1167" i="2"/>
  <c r="G1167" i="2"/>
  <c r="F1167" i="2"/>
  <c r="Z1166" i="2"/>
  <c r="Y1166" i="2"/>
  <c r="X1166" i="2"/>
  <c r="H1166" i="2"/>
  <c r="G1166" i="2"/>
  <c r="F1166" i="2"/>
  <c r="Z1165" i="2"/>
  <c r="Y1165" i="2"/>
  <c r="X1165" i="2"/>
  <c r="H1165" i="2"/>
  <c r="G1165" i="2"/>
  <c r="F1165" i="2"/>
  <c r="Z1164" i="2"/>
  <c r="Y1164" i="2"/>
  <c r="X1164" i="2"/>
  <c r="H1164" i="2"/>
  <c r="G1164" i="2"/>
  <c r="F1164" i="2"/>
  <c r="Z1163" i="2"/>
  <c r="Y1163" i="2"/>
  <c r="X1163" i="2"/>
  <c r="H1163" i="2"/>
  <c r="G1163" i="2"/>
  <c r="F1163" i="2"/>
  <c r="Z1162" i="2"/>
  <c r="Y1162" i="2"/>
  <c r="X1162" i="2"/>
  <c r="H1162" i="2"/>
  <c r="G1162" i="2"/>
  <c r="F1162" i="2"/>
  <c r="Z1161" i="2"/>
  <c r="Y1161" i="2"/>
  <c r="X1161" i="2"/>
  <c r="H1161" i="2"/>
  <c r="G1161" i="2"/>
  <c r="F1161" i="2"/>
  <c r="Z1160" i="2"/>
  <c r="Y1160" i="2"/>
  <c r="X1160" i="2"/>
  <c r="H1160" i="2"/>
  <c r="G1160" i="2"/>
  <c r="F1160" i="2"/>
  <c r="Z1159" i="2"/>
  <c r="Y1159" i="2"/>
  <c r="X1159" i="2"/>
  <c r="H1159" i="2"/>
  <c r="G1159" i="2"/>
  <c r="F1159" i="2"/>
  <c r="Z1158" i="2"/>
  <c r="Y1158" i="2"/>
  <c r="X1158" i="2"/>
  <c r="H1158" i="2"/>
  <c r="G1158" i="2"/>
  <c r="F1158" i="2"/>
  <c r="Z1157" i="2"/>
  <c r="Y1157" i="2"/>
  <c r="X1157" i="2"/>
  <c r="H1157" i="2"/>
  <c r="G1157" i="2"/>
  <c r="F1157" i="2"/>
  <c r="Z1156" i="2"/>
  <c r="Y1156" i="2"/>
  <c r="X1156" i="2"/>
  <c r="H1156" i="2"/>
  <c r="G1156" i="2"/>
  <c r="F1156" i="2"/>
  <c r="Z1155" i="2"/>
  <c r="Y1155" i="2"/>
  <c r="X1155" i="2"/>
  <c r="H1155" i="2"/>
  <c r="G1155" i="2"/>
  <c r="F1155" i="2"/>
  <c r="Z1154" i="2"/>
  <c r="Y1154" i="2"/>
  <c r="X1154" i="2"/>
  <c r="H1154" i="2"/>
  <c r="G1154" i="2"/>
  <c r="F1154" i="2"/>
  <c r="Z1153" i="2"/>
  <c r="Y1153" i="2"/>
  <c r="X1153" i="2"/>
  <c r="H1153" i="2"/>
  <c r="G1153" i="2"/>
  <c r="F1153" i="2"/>
  <c r="Z1152" i="2"/>
  <c r="Y1152" i="2"/>
  <c r="X1152" i="2"/>
  <c r="H1152" i="2"/>
  <c r="G1152" i="2"/>
  <c r="F1152" i="2"/>
  <c r="Z1151" i="2"/>
  <c r="Y1151" i="2"/>
  <c r="X1151" i="2"/>
  <c r="H1151" i="2"/>
  <c r="G1151" i="2"/>
  <c r="F1151" i="2"/>
  <c r="Z1150" i="2"/>
  <c r="Y1150" i="2"/>
  <c r="X1150" i="2"/>
  <c r="H1150" i="2"/>
  <c r="G1150" i="2"/>
  <c r="F1150" i="2"/>
  <c r="Z1149" i="2"/>
  <c r="Y1149" i="2"/>
  <c r="X1149" i="2"/>
  <c r="H1149" i="2"/>
  <c r="G1149" i="2"/>
  <c r="F1149" i="2"/>
  <c r="Z1148" i="2"/>
  <c r="Y1148" i="2"/>
  <c r="X1148" i="2"/>
  <c r="H1148" i="2"/>
  <c r="G1148" i="2"/>
  <c r="F1148" i="2"/>
  <c r="Z1147" i="2"/>
  <c r="Y1147" i="2"/>
  <c r="X1147" i="2"/>
  <c r="H1147" i="2"/>
  <c r="G1147" i="2"/>
  <c r="F1147" i="2"/>
  <c r="Z1146" i="2"/>
  <c r="Y1146" i="2"/>
  <c r="X1146" i="2"/>
  <c r="H1146" i="2"/>
  <c r="G1146" i="2"/>
  <c r="F1146" i="2"/>
  <c r="Z1145" i="2"/>
  <c r="Y1145" i="2"/>
  <c r="X1145" i="2"/>
  <c r="H1145" i="2"/>
  <c r="G1145" i="2"/>
  <c r="F1145" i="2"/>
  <c r="Z1144" i="2"/>
  <c r="Y1144" i="2"/>
  <c r="X1144" i="2"/>
  <c r="H1144" i="2"/>
  <c r="G1144" i="2"/>
  <c r="F1144" i="2"/>
  <c r="Z1143" i="2"/>
  <c r="Y1143" i="2"/>
  <c r="X1143" i="2"/>
  <c r="H1143" i="2"/>
  <c r="G1143" i="2"/>
  <c r="F1143" i="2"/>
  <c r="Z1142" i="2"/>
  <c r="Y1142" i="2"/>
  <c r="X1142" i="2"/>
  <c r="H1142" i="2"/>
  <c r="G1142" i="2"/>
  <c r="F1142" i="2"/>
  <c r="Z1141" i="2"/>
  <c r="Y1141" i="2"/>
  <c r="X1141" i="2"/>
  <c r="H1141" i="2"/>
  <c r="G1141" i="2"/>
  <c r="F1141" i="2"/>
  <c r="Z1140" i="2"/>
  <c r="Y1140" i="2"/>
  <c r="X1140" i="2"/>
  <c r="H1140" i="2"/>
  <c r="G1140" i="2"/>
  <c r="F1140" i="2"/>
  <c r="Z1139" i="2"/>
  <c r="Y1139" i="2"/>
  <c r="X1139" i="2"/>
  <c r="H1139" i="2"/>
  <c r="G1139" i="2"/>
  <c r="F1139" i="2"/>
  <c r="Z1138" i="2"/>
  <c r="Y1138" i="2"/>
  <c r="X1138" i="2"/>
  <c r="H1138" i="2"/>
  <c r="G1138" i="2"/>
  <c r="F1138" i="2"/>
  <c r="Z1137" i="2"/>
  <c r="Y1137" i="2"/>
  <c r="X1137" i="2"/>
  <c r="H1137" i="2"/>
  <c r="G1137" i="2"/>
  <c r="F1137" i="2"/>
  <c r="Z1136" i="2"/>
  <c r="Y1136" i="2"/>
  <c r="X1136" i="2"/>
  <c r="H1136" i="2"/>
  <c r="G1136" i="2"/>
  <c r="F1136" i="2"/>
  <c r="Z1135" i="2"/>
  <c r="Y1135" i="2"/>
  <c r="X1135" i="2"/>
  <c r="H1135" i="2"/>
  <c r="G1135" i="2"/>
  <c r="F1135" i="2"/>
  <c r="Z1134" i="2"/>
  <c r="Y1134" i="2"/>
  <c r="X1134" i="2"/>
  <c r="H1134" i="2"/>
  <c r="G1134" i="2"/>
  <c r="F1134" i="2"/>
  <c r="Z1133" i="2"/>
  <c r="Y1133" i="2"/>
  <c r="X1133" i="2"/>
  <c r="H1133" i="2"/>
  <c r="G1133" i="2"/>
  <c r="F1133" i="2"/>
  <c r="Z1132" i="2"/>
  <c r="Y1132" i="2"/>
  <c r="X1132" i="2"/>
  <c r="H1132" i="2"/>
  <c r="G1132" i="2"/>
  <c r="F1132" i="2"/>
  <c r="Z1131" i="2"/>
  <c r="Y1131" i="2"/>
  <c r="X1131" i="2"/>
  <c r="H1131" i="2"/>
  <c r="G1131" i="2"/>
  <c r="F1131" i="2"/>
  <c r="Z1130" i="2"/>
  <c r="Y1130" i="2"/>
  <c r="X1130" i="2"/>
  <c r="H1130" i="2"/>
  <c r="G1130" i="2"/>
  <c r="F1130" i="2"/>
  <c r="Z1129" i="2"/>
  <c r="Y1129" i="2"/>
  <c r="X1129" i="2"/>
  <c r="H1129" i="2"/>
  <c r="G1129" i="2"/>
  <c r="F1129" i="2"/>
  <c r="Z1128" i="2"/>
  <c r="Y1128" i="2"/>
  <c r="X1128" i="2"/>
  <c r="H1128" i="2"/>
  <c r="G1128" i="2"/>
  <c r="F1128" i="2"/>
  <c r="Z1127" i="2"/>
  <c r="Y1127" i="2"/>
  <c r="X1127" i="2"/>
  <c r="H1127" i="2"/>
  <c r="G1127" i="2"/>
  <c r="F1127" i="2"/>
  <c r="Z1126" i="2"/>
  <c r="Y1126" i="2"/>
  <c r="X1126" i="2"/>
  <c r="H1126" i="2"/>
  <c r="G1126" i="2"/>
  <c r="F1126" i="2"/>
  <c r="Z1125" i="2"/>
  <c r="Y1125" i="2"/>
  <c r="X1125" i="2"/>
  <c r="H1125" i="2"/>
  <c r="G1125" i="2"/>
  <c r="F1125" i="2"/>
  <c r="Z1124" i="2"/>
  <c r="Y1124" i="2"/>
  <c r="X1124" i="2"/>
  <c r="H1124" i="2"/>
  <c r="G1124" i="2"/>
  <c r="F1124" i="2"/>
  <c r="Z1123" i="2"/>
  <c r="Y1123" i="2"/>
  <c r="X1123" i="2"/>
  <c r="H1123" i="2"/>
  <c r="G1123" i="2"/>
  <c r="F1123" i="2"/>
  <c r="Z1122" i="2"/>
  <c r="Y1122" i="2"/>
  <c r="X1122" i="2"/>
  <c r="H1122" i="2"/>
  <c r="G1122" i="2"/>
  <c r="F1122" i="2"/>
  <c r="Z1121" i="2"/>
  <c r="Y1121" i="2"/>
  <c r="X1121" i="2"/>
  <c r="H1121" i="2"/>
  <c r="G1121" i="2"/>
  <c r="F1121" i="2"/>
  <c r="Z1120" i="2"/>
  <c r="Y1120" i="2"/>
  <c r="X1120" i="2"/>
  <c r="H1120" i="2"/>
  <c r="G1120" i="2"/>
  <c r="F1120" i="2"/>
  <c r="Z1119" i="2"/>
  <c r="Y1119" i="2"/>
  <c r="X1119" i="2"/>
  <c r="H1119" i="2"/>
  <c r="G1119" i="2"/>
  <c r="F1119" i="2"/>
  <c r="Z1118" i="2"/>
  <c r="Y1118" i="2"/>
  <c r="X1118" i="2"/>
  <c r="H1118" i="2"/>
  <c r="G1118" i="2"/>
  <c r="F1118" i="2"/>
  <c r="Z1117" i="2"/>
  <c r="Y1117" i="2"/>
  <c r="X1117" i="2"/>
  <c r="H1117" i="2"/>
  <c r="G1117" i="2"/>
  <c r="F1117" i="2"/>
  <c r="Z1116" i="2"/>
  <c r="Y1116" i="2"/>
  <c r="X1116" i="2"/>
  <c r="H1116" i="2"/>
  <c r="G1116" i="2"/>
  <c r="F1116" i="2"/>
  <c r="Z1115" i="2"/>
  <c r="Y1115" i="2"/>
  <c r="X1115" i="2"/>
  <c r="H1115" i="2"/>
  <c r="G1115" i="2"/>
  <c r="F1115" i="2"/>
  <c r="Z1114" i="2"/>
  <c r="Y1114" i="2"/>
  <c r="X1114" i="2"/>
  <c r="H1114" i="2"/>
  <c r="G1114" i="2"/>
  <c r="F1114" i="2"/>
  <c r="Z1113" i="2"/>
  <c r="Y1113" i="2"/>
  <c r="X1113" i="2"/>
  <c r="H1113" i="2"/>
  <c r="G1113" i="2"/>
  <c r="F1113" i="2"/>
  <c r="Z1112" i="2"/>
  <c r="Y1112" i="2"/>
  <c r="X1112" i="2"/>
  <c r="H1112" i="2"/>
  <c r="G1112" i="2"/>
  <c r="F1112" i="2"/>
  <c r="Z1111" i="2"/>
  <c r="Y1111" i="2"/>
  <c r="X1111" i="2"/>
  <c r="H1111" i="2"/>
  <c r="G1111" i="2"/>
  <c r="F1111" i="2"/>
  <c r="Z1110" i="2"/>
  <c r="Y1110" i="2"/>
  <c r="X1110" i="2"/>
  <c r="H1110" i="2"/>
  <c r="G1110" i="2"/>
  <c r="F1110" i="2"/>
  <c r="Z1109" i="2"/>
  <c r="Y1109" i="2"/>
  <c r="X1109" i="2"/>
  <c r="H1109" i="2"/>
  <c r="G1109" i="2"/>
  <c r="F1109" i="2"/>
  <c r="Z1108" i="2"/>
  <c r="Y1108" i="2"/>
  <c r="X1108" i="2"/>
  <c r="H1108" i="2"/>
  <c r="G1108" i="2"/>
  <c r="F1108" i="2"/>
  <c r="Z1107" i="2"/>
  <c r="Y1107" i="2"/>
  <c r="X1107" i="2"/>
  <c r="H1107" i="2"/>
  <c r="G1107" i="2"/>
  <c r="F1107" i="2"/>
  <c r="Z1106" i="2"/>
  <c r="Y1106" i="2"/>
  <c r="X1106" i="2"/>
  <c r="H1106" i="2"/>
  <c r="G1106" i="2"/>
  <c r="F1106" i="2"/>
  <c r="Z1105" i="2"/>
  <c r="Y1105" i="2"/>
  <c r="X1105" i="2"/>
  <c r="H1105" i="2"/>
  <c r="G1105" i="2"/>
  <c r="F1105" i="2"/>
  <c r="Z1104" i="2"/>
  <c r="Y1104" i="2"/>
  <c r="X1104" i="2"/>
  <c r="H1104" i="2"/>
  <c r="G1104" i="2"/>
  <c r="F1104" i="2"/>
  <c r="Z1103" i="2"/>
  <c r="Y1103" i="2"/>
  <c r="X1103" i="2"/>
  <c r="H1103" i="2"/>
  <c r="G1103" i="2"/>
  <c r="F1103" i="2"/>
  <c r="Z1102" i="2"/>
  <c r="Y1102" i="2"/>
  <c r="X1102" i="2"/>
  <c r="H1102" i="2"/>
  <c r="G1102" i="2"/>
  <c r="F1102" i="2"/>
  <c r="Z1101" i="2"/>
  <c r="Y1101" i="2"/>
  <c r="X1101" i="2"/>
  <c r="H1101" i="2"/>
  <c r="G1101" i="2"/>
  <c r="F1101" i="2"/>
  <c r="Z1100" i="2"/>
  <c r="Y1100" i="2"/>
  <c r="X1100" i="2"/>
  <c r="H1100" i="2"/>
  <c r="G1100" i="2"/>
  <c r="F1100" i="2"/>
  <c r="Z1099" i="2"/>
  <c r="Y1099" i="2"/>
  <c r="X1099" i="2"/>
  <c r="H1099" i="2"/>
  <c r="G1099" i="2"/>
  <c r="F1099" i="2"/>
  <c r="Z1098" i="2"/>
  <c r="Y1098" i="2"/>
  <c r="X1098" i="2"/>
  <c r="H1098" i="2"/>
  <c r="G1098" i="2"/>
  <c r="F1098" i="2"/>
  <c r="Z1097" i="2"/>
  <c r="Y1097" i="2"/>
  <c r="X1097" i="2"/>
  <c r="H1097" i="2"/>
  <c r="G1097" i="2"/>
  <c r="F1097" i="2"/>
  <c r="Z1096" i="2"/>
  <c r="Y1096" i="2"/>
  <c r="X1096" i="2"/>
  <c r="H1096" i="2"/>
  <c r="G1096" i="2"/>
  <c r="F1096" i="2"/>
  <c r="Z1095" i="2"/>
  <c r="Y1095" i="2"/>
  <c r="X1095" i="2"/>
  <c r="H1095" i="2"/>
  <c r="G1095" i="2"/>
  <c r="F1095" i="2"/>
  <c r="Z268" i="2"/>
  <c r="Y268" i="2"/>
  <c r="X268" i="2"/>
  <c r="H268" i="2"/>
  <c r="G268" i="2"/>
  <c r="F268" i="2"/>
  <c r="Z267" i="2"/>
  <c r="Y267" i="2"/>
  <c r="X267" i="2"/>
  <c r="H267" i="2"/>
  <c r="G267" i="2"/>
  <c r="F267" i="2"/>
  <c r="Z266" i="2"/>
  <c r="Y266" i="2"/>
  <c r="X266" i="2"/>
  <c r="H266" i="2"/>
  <c r="G266" i="2"/>
  <c r="F266" i="2"/>
  <c r="Z265" i="2"/>
  <c r="Y265" i="2"/>
  <c r="X265" i="2"/>
  <c r="H265" i="2"/>
  <c r="G265" i="2"/>
  <c r="F265" i="2"/>
  <c r="Z264" i="2"/>
  <c r="Y264" i="2"/>
  <c r="X264" i="2"/>
  <c r="H264" i="2"/>
  <c r="G264" i="2"/>
  <c r="F264" i="2"/>
  <c r="Z263" i="2"/>
  <c r="Y263" i="2"/>
  <c r="X263" i="2"/>
  <c r="H263" i="2"/>
  <c r="G263" i="2"/>
  <c r="F263" i="2"/>
  <c r="Z262" i="2"/>
  <c r="Y262" i="2"/>
  <c r="X262" i="2"/>
  <c r="H262" i="2"/>
  <c r="G262" i="2"/>
  <c r="F262" i="2"/>
  <c r="Z261" i="2"/>
  <c r="Y261" i="2"/>
  <c r="X261" i="2"/>
  <c r="H261" i="2"/>
  <c r="G261" i="2"/>
  <c r="F261" i="2"/>
  <c r="Z260" i="2"/>
  <c r="Y260" i="2"/>
  <c r="X260" i="2"/>
  <c r="H260" i="2"/>
  <c r="G260" i="2"/>
  <c r="F260" i="2"/>
  <c r="Z259" i="2"/>
  <c r="Y259" i="2"/>
  <c r="X259" i="2"/>
  <c r="H259" i="2"/>
  <c r="G259" i="2"/>
  <c r="F259" i="2"/>
  <c r="Z258" i="2"/>
  <c r="Y258" i="2"/>
  <c r="X258" i="2"/>
  <c r="H258" i="2"/>
  <c r="G258" i="2"/>
  <c r="F258" i="2"/>
  <c r="Z257" i="2"/>
  <c r="Y257" i="2"/>
  <c r="X257" i="2"/>
  <c r="H257" i="2"/>
  <c r="G257" i="2"/>
  <c r="F257" i="2"/>
  <c r="Z256" i="2"/>
  <c r="Y256" i="2"/>
  <c r="X256" i="2"/>
  <c r="H256" i="2"/>
  <c r="G256" i="2"/>
  <c r="F256" i="2"/>
  <c r="Z255" i="2"/>
  <c r="Y255" i="2"/>
  <c r="X255" i="2"/>
  <c r="H255" i="2"/>
  <c r="G255" i="2"/>
  <c r="F255" i="2"/>
  <c r="Z254" i="2"/>
  <c r="Y254" i="2"/>
  <c r="X254" i="2"/>
  <c r="H254" i="2"/>
  <c r="G254" i="2"/>
  <c r="F254" i="2"/>
  <c r="Z253" i="2"/>
  <c r="Y253" i="2"/>
  <c r="X253" i="2"/>
  <c r="H253" i="2"/>
  <c r="G253" i="2"/>
  <c r="F253" i="2"/>
  <c r="Z252" i="2"/>
  <c r="Y252" i="2"/>
  <c r="X252" i="2"/>
  <c r="H252" i="2"/>
  <c r="G252" i="2"/>
  <c r="F252" i="2"/>
  <c r="Z251" i="2"/>
  <c r="Y251" i="2"/>
  <c r="X251" i="2"/>
  <c r="H251" i="2"/>
  <c r="G251" i="2"/>
  <c r="F251" i="2"/>
  <c r="Z250" i="2"/>
  <c r="Y250" i="2"/>
  <c r="X250" i="2"/>
  <c r="H250" i="2"/>
  <c r="G250" i="2"/>
  <c r="F250" i="2"/>
  <c r="Z249" i="2"/>
  <c r="Y249" i="2"/>
  <c r="X249" i="2"/>
  <c r="H249" i="2"/>
  <c r="G249" i="2"/>
  <c r="F249" i="2"/>
  <c r="Z248" i="2"/>
  <c r="Y248" i="2"/>
  <c r="X248" i="2"/>
  <c r="H248" i="2"/>
  <c r="G248" i="2"/>
  <c r="F248" i="2"/>
  <c r="Z247" i="2"/>
  <c r="Y247" i="2"/>
  <c r="X247" i="2"/>
  <c r="H247" i="2"/>
  <c r="G247" i="2"/>
  <c r="F247" i="2"/>
  <c r="Z246" i="2"/>
  <c r="Y246" i="2"/>
  <c r="X246" i="2"/>
  <c r="H246" i="2"/>
  <c r="G246" i="2"/>
  <c r="F246" i="2"/>
  <c r="Z245" i="2"/>
  <c r="Y245" i="2"/>
  <c r="X245" i="2"/>
  <c r="H245" i="2"/>
  <c r="G245" i="2"/>
  <c r="F245" i="2"/>
  <c r="Z244" i="2"/>
  <c r="Y244" i="2"/>
  <c r="X244" i="2"/>
  <c r="H244" i="2"/>
  <c r="G244" i="2"/>
  <c r="F244" i="2"/>
  <c r="Z243" i="2"/>
  <c r="Y243" i="2"/>
  <c r="X243" i="2"/>
  <c r="H243" i="2"/>
  <c r="G243" i="2"/>
  <c r="F243" i="2"/>
  <c r="Z242" i="2"/>
  <c r="Y242" i="2"/>
  <c r="X242" i="2"/>
  <c r="H242" i="2"/>
  <c r="G242" i="2"/>
  <c r="F242" i="2"/>
  <c r="Z241" i="2"/>
  <c r="Y241" i="2"/>
  <c r="X241" i="2"/>
  <c r="H241" i="2"/>
  <c r="G241" i="2"/>
  <c r="F241" i="2"/>
  <c r="Z240" i="2"/>
  <c r="Y240" i="2"/>
  <c r="X240" i="2"/>
  <c r="H240" i="2"/>
  <c r="G240" i="2"/>
  <c r="F240" i="2"/>
  <c r="Z239" i="2"/>
  <c r="Y239" i="2"/>
  <c r="X239" i="2"/>
  <c r="H239" i="2"/>
  <c r="G239" i="2"/>
  <c r="F239" i="2"/>
  <c r="Z238" i="2"/>
  <c r="Y238" i="2"/>
  <c r="X238" i="2"/>
  <c r="H238" i="2"/>
  <c r="G238" i="2"/>
  <c r="F238" i="2"/>
  <c r="Z237" i="2"/>
  <c r="Y237" i="2"/>
  <c r="X237" i="2"/>
  <c r="H237" i="2"/>
  <c r="G237" i="2"/>
  <c r="F237" i="2"/>
  <c r="Z236" i="2"/>
  <c r="Y236" i="2"/>
  <c r="X236" i="2"/>
  <c r="H236" i="2"/>
  <c r="G236" i="2"/>
  <c r="F236" i="2"/>
  <c r="Z235" i="2"/>
  <c r="Y235" i="2"/>
  <c r="X235" i="2"/>
  <c r="H235" i="2"/>
  <c r="G235" i="2"/>
  <c r="F235" i="2"/>
  <c r="Z234" i="2"/>
  <c r="Y234" i="2"/>
  <c r="X234" i="2"/>
  <c r="H234" i="2"/>
  <c r="G234" i="2"/>
  <c r="F234" i="2"/>
  <c r="Z233" i="2"/>
  <c r="Y233" i="2"/>
  <c r="X233" i="2"/>
  <c r="H233" i="2"/>
  <c r="G233" i="2"/>
  <c r="F233" i="2"/>
  <c r="Z232" i="2"/>
  <c r="Y232" i="2"/>
  <c r="X232" i="2"/>
  <c r="H232" i="2"/>
  <c r="G232" i="2"/>
  <c r="F232" i="2"/>
  <c r="Z231" i="2"/>
  <c r="Y231" i="2"/>
  <c r="X231" i="2"/>
  <c r="H231" i="2"/>
  <c r="G231" i="2"/>
  <c r="F231" i="2"/>
  <c r="Z230" i="2"/>
  <c r="Y230" i="2"/>
  <c r="X230" i="2"/>
  <c r="H230" i="2"/>
  <c r="G230" i="2"/>
  <c r="F230" i="2"/>
  <c r="Z229" i="2"/>
  <c r="Y229" i="2"/>
  <c r="X229" i="2"/>
  <c r="H229" i="2"/>
  <c r="G229" i="2"/>
  <c r="F229" i="2"/>
  <c r="Z228" i="2"/>
  <c r="Y228" i="2"/>
  <c r="X228" i="2"/>
  <c r="H228" i="2"/>
  <c r="G228" i="2"/>
  <c r="F228" i="2"/>
  <c r="Z227" i="2"/>
  <c r="Y227" i="2"/>
  <c r="X227" i="2"/>
  <c r="H227" i="2"/>
  <c r="G227" i="2"/>
  <c r="F227" i="2"/>
  <c r="Z226" i="2"/>
  <c r="Y226" i="2"/>
  <c r="X226" i="2"/>
  <c r="H226" i="2"/>
  <c r="G226" i="2"/>
  <c r="F226" i="2"/>
  <c r="Z225" i="2"/>
  <c r="Y225" i="2"/>
  <c r="X225" i="2"/>
  <c r="H225" i="2"/>
  <c r="G225" i="2"/>
  <c r="F225" i="2"/>
  <c r="Z224" i="2"/>
  <c r="Y224" i="2"/>
  <c r="X224" i="2"/>
  <c r="H224" i="2"/>
  <c r="G224" i="2"/>
  <c r="F224" i="2"/>
  <c r="Z223" i="2"/>
  <c r="Y223" i="2"/>
  <c r="X223" i="2"/>
  <c r="H223" i="2"/>
  <c r="G223" i="2"/>
  <c r="F223" i="2"/>
  <c r="Z222" i="2"/>
  <c r="Y222" i="2"/>
  <c r="X222" i="2"/>
  <c r="H222" i="2"/>
  <c r="G222" i="2"/>
  <c r="F222" i="2"/>
  <c r="Z221" i="2"/>
  <c r="Y221" i="2"/>
  <c r="X221" i="2"/>
  <c r="H221" i="2"/>
  <c r="G221" i="2"/>
  <c r="F221" i="2"/>
  <c r="Z220" i="2"/>
  <c r="Y220" i="2"/>
  <c r="X220" i="2"/>
  <c r="H220" i="2"/>
  <c r="G220" i="2"/>
  <c r="F220" i="2"/>
  <c r="Z219" i="2"/>
  <c r="Y219" i="2"/>
  <c r="X219" i="2"/>
  <c r="H219" i="2"/>
  <c r="G219" i="2"/>
  <c r="F219" i="2"/>
  <c r="Z218" i="2"/>
  <c r="Y218" i="2"/>
  <c r="X218" i="2"/>
  <c r="H218" i="2"/>
  <c r="G218" i="2"/>
  <c r="F218" i="2"/>
  <c r="Z217" i="2"/>
  <c r="Y217" i="2"/>
  <c r="X217" i="2"/>
  <c r="H217" i="2"/>
  <c r="G217" i="2"/>
  <c r="F217" i="2"/>
  <c r="Z216" i="2"/>
  <c r="Y216" i="2"/>
  <c r="X216" i="2"/>
  <c r="H216" i="2"/>
  <c r="G216" i="2"/>
  <c r="F216" i="2"/>
  <c r="Z215" i="2"/>
  <c r="Y215" i="2"/>
  <c r="X215" i="2"/>
  <c r="H215" i="2"/>
  <c r="G215" i="2"/>
  <c r="F215" i="2"/>
  <c r="Z214" i="2"/>
  <c r="Y214" i="2"/>
  <c r="X214" i="2"/>
  <c r="H214" i="2"/>
  <c r="G214" i="2"/>
  <c r="F214" i="2"/>
  <c r="Z213" i="2"/>
  <c r="Y213" i="2"/>
  <c r="X213" i="2"/>
  <c r="H213" i="2"/>
  <c r="G213" i="2"/>
  <c r="F213" i="2"/>
  <c r="Z212" i="2"/>
  <c r="Y212" i="2"/>
  <c r="X212" i="2"/>
  <c r="H212" i="2"/>
  <c r="G212" i="2"/>
  <c r="F212" i="2"/>
  <c r="Z211" i="2"/>
  <c r="Y211" i="2"/>
  <c r="X211" i="2"/>
  <c r="H211" i="2"/>
  <c r="G211" i="2"/>
  <c r="F211" i="2"/>
  <c r="Z210" i="2"/>
  <c r="Y210" i="2"/>
  <c r="X210" i="2"/>
  <c r="H210" i="2"/>
  <c r="G210" i="2"/>
  <c r="F210" i="2"/>
  <c r="Z209" i="2"/>
  <c r="Y209" i="2"/>
  <c r="X209" i="2"/>
  <c r="H209" i="2"/>
  <c r="G209" i="2"/>
  <c r="F209" i="2"/>
  <c r="Z208" i="2"/>
  <c r="Y208" i="2"/>
  <c r="X208" i="2"/>
  <c r="H208" i="2"/>
  <c r="G208" i="2"/>
  <c r="F208" i="2"/>
  <c r="Z207" i="2"/>
  <c r="Y207" i="2"/>
  <c r="X207" i="2"/>
  <c r="H207" i="2"/>
  <c r="G207" i="2"/>
  <c r="F207" i="2"/>
  <c r="Z206" i="2"/>
  <c r="Y206" i="2"/>
  <c r="X206" i="2"/>
  <c r="H206" i="2"/>
  <c r="G206" i="2"/>
  <c r="F206" i="2"/>
  <c r="Z205" i="2"/>
  <c r="Y205" i="2"/>
  <c r="X205" i="2"/>
  <c r="H205" i="2"/>
  <c r="G205" i="2"/>
  <c r="F205" i="2"/>
  <c r="Z204" i="2"/>
  <c r="Y204" i="2"/>
  <c r="X204" i="2"/>
  <c r="H204" i="2"/>
  <c r="G204" i="2"/>
  <c r="F204" i="2"/>
  <c r="Z203" i="2"/>
  <c r="Y203" i="2"/>
  <c r="X203" i="2"/>
  <c r="H203" i="2"/>
  <c r="G203" i="2"/>
  <c r="F203" i="2"/>
  <c r="Z202" i="2"/>
  <c r="Y202" i="2"/>
  <c r="X202" i="2"/>
  <c r="H202" i="2"/>
  <c r="G202" i="2"/>
  <c r="F202" i="2"/>
  <c r="Z201" i="2"/>
  <c r="Y201" i="2"/>
  <c r="X201" i="2"/>
  <c r="H201" i="2"/>
  <c r="G201" i="2"/>
  <c r="F201" i="2"/>
  <c r="Z200" i="2"/>
  <c r="Y200" i="2"/>
  <c r="X200" i="2"/>
  <c r="H200" i="2"/>
  <c r="G200" i="2"/>
  <c r="F200" i="2"/>
  <c r="Z199" i="2"/>
  <c r="Y199" i="2"/>
  <c r="X199" i="2"/>
  <c r="H199" i="2"/>
  <c r="G199" i="2"/>
  <c r="F199" i="2"/>
  <c r="Z198" i="2"/>
  <c r="Y198" i="2"/>
  <c r="X198" i="2"/>
  <c r="H198" i="2"/>
  <c r="G198" i="2"/>
  <c r="F198" i="2"/>
  <c r="Z197" i="2"/>
  <c r="Y197" i="2"/>
  <c r="X197" i="2"/>
  <c r="H197" i="2"/>
  <c r="G197" i="2"/>
  <c r="F197" i="2"/>
  <c r="Z196" i="2"/>
  <c r="Y196" i="2"/>
  <c r="X196" i="2"/>
  <c r="H196" i="2"/>
  <c r="G196" i="2"/>
  <c r="F196" i="2"/>
  <c r="Z195" i="2"/>
  <c r="Y195" i="2"/>
  <c r="X195" i="2"/>
  <c r="H195" i="2"/>
  <c r="G195" i="2"/>
  <c r="F195" i="2"/>
  <c r="Z194" i="2"/>
  <c r="Y194" i="2"/>
  <c r="X194" i="2"/>
  <c r="H194" i="2"/>
  <c r="G194" i="2"/>
  <c r="F194" i="2"/>
  <c r="Z193" i="2"/>
  <c r="Y193" i="2"/>
  <c r="X193" i="2"/>
  <c r="H193" i="2"/>
  <c r="G193" i="2"/>
  <c r="F193" i="2"/>
  <c r="Z192" i="2"/>
  <c r="Y192" i="2"/>
  <c r="X192" i="2"/>
  <c r="H192" i="2"/>
  <c r="G192" i="2"/>
  <c r="F192" i="2"/>
  <c r="Z191" i="2"/>
  <c r="Y191" i="2"/>
  <c r="X191" i="2"/>
  <c r="H191" i="2"/>
  <c r="G191" i="2"/>
  <c r="F191" i="2"/>
  <c r="Z190" i="2"/>
  <c r="Y190" i="2"/>
  <c r="X190" i="2"/>
  <c r="H190" i="2"/>
  <c r="G190" i="2"/>
  <c r="F190" i="2"/>
  <c r="Z189" i="2"/>
  <c r="Y189" i="2"/>
  <c r="X189" i="2"/>
  <c r="H189" i="2"/>
  <c r="G189" i="2"/>
  <c r="F189" i="2"/>
  <c r="Z188" i="2"/>
  <c r="Y188" i="2"/>
  <c r="X188" i="2"/>
  <c r="H188" i="2"/>
  <c r="G188" i="2"/>
  <c r="F188" i="2"/>
  <c r="Z187" i="2"/>
  <c r="Y187" i="2"/>
  <c r="X187" i="2"/>
  <c r="H187" i="2"/>
  <c r="G187" i="2"/>
  <c r="F187" i="2"/>
  <c r="Z186" i="2"/>
  <c r="Y186" i="2"/>
  <c r="X186" i="2"/>
  <c r="H186" i="2"/>
  <c r="G186" i="2"/>
  <c r="F186" i="2"/>
  <c r="Z185" i="2"/>
  <c r="Y185" i="2"/>
  <c r="X185" i="2"/>
  <c r="H185" i="2"/>
  <c r="G185" i="2"/>
  <c r="F185" i="2"/>
  <c r="Z184" i="2"/>
  <c r="Y184" i="2"/>
  <c r="X184" i="2"/>
  <c r="H184" i="2"/>
  <c r="G184" i="2"/>
  <c r="F184" i="2"/>
  <c r="Z183" i="2"/>
  <c r="Y183" i="2"/>
  <c r="X183" i="2"/>
  <c r="H183" i="2"/>
  <c r="G183" i="2"/>
  <c r="F183" i="2"/>
  <c r="Z182" i="2"/>
  <c r="Y182" i="2"/>
  <c r="X182" i="2"/>
  <c r="H182" i="2"/>
  <c r="G182" i="2"/>
  <c r="F182" i="2"/>
  <c r="Z181" i="2"/>
  <c r="Y181" i="2"/>
  <c r="X181" i="2"/>
  <c r="H181" i="2"/>
  <c r="G181" i="2"/>
  <c r="F181" i="2"/>
  <c r="Z180" i="2"/>
  <c r="Y180" i="2"/>
  <c r="X180" i="2"/>
  <c r="H180" i="2"/>
  <c r="G180" i="2"/>
  <c r="F180" i="2"/>
  <c r="Z179" i="2"/>
  <c r="Y179" i="2"/>
  <c r="X179" i="2"/>
  <c r="H179" i="2"/>
  <c r="G179" i="2"/>
  <c r="F179" i="2"/>
  <c r="Z178" i="2"/>
  <c r="Y178" i="2"/>
  <c r="X178" i="2"/>
  <c r="H178" i="2"/>
  <c r="G178" i="2"/>
  <c r="F178" i="2"/>
  <c r="Z177" i="2"/>
  <c r="Y177" i="2"/>
  <c r="X177" i="2"/>
  <c r="H177" i="2"/>
  <c r="G177" i="2"/>
  <c r="F177" i="2"/>
  <c r="Z176" i="2"/>
  <c r="Y176" i="2"/>
  <c r="X176" i="2"/>
  <c r="H176" i="2"/>
  <c r="G176" i="2"/>
  <c r="F176" i="2"/>
  <c r="Z175" i="2"/>
  <c r="Y175" i="2"/>
  <c r="X175" i="2"/>
  <c r="H175" i="2"/>
  <c r="G175" i="2"/>
  <c r="F175" i="2"/>
  <c r="Z174" i="2"/>
  <c r="Y174" i="2"/>
  <c r="X174" i="2"/>
  <c r="H174" i="2"/>
  <c r="G174" i="2"/>
  <c r="F174" i="2"/>
  <c r="Z173" i="2"/>
  <c r="Y173" i="2"/>
  <c r="X173" i="2"/>
  <c r="H173" i="2"/>
  <c r="G173" i="2"/>
  <c r="F173" i="2"/>
  <c r="Z172" i="2"/>
  <c r="Y172" i="2"/>
  <c r="X172" i="2"/>
  <c r="H172" i="2"/>
  <c r="G172" i="2"/>
  <c r="F172" i="2"/>
  <c r="Z171" i="2"/>
  <c r="Y171" i="2"/>
  <c r="X171" i="2"/>
  <c r="H171" i="2"/>
  <c r="G171" i="2"/>
  <c r="F171" i="2"/>
  <c r="Z170" i="2"/>
  <c r="Y170" i="2"/>
  <c r="X170" i="2"/>
  <c r="H170" i="2"/>
  <c r="G170" i="2"/>
  <c r="F170" i="2"/>
  <c r="Z169" i="2"/>
  <c r="Y169" i="2"/>
  <c r="X169" i="2"/>
  <c r="H169" i="2"/>
  <c r="G169" i="2"/>
  <c r="F169" i="2"/>
  <c r="Z168" i="2"/>
  <c r="Y168" i="2"/>
  <c r="X168" i="2"/>
  <c r="H168" i="2"/>
  <c r="G168" i="2"/>
  <c r="F168" i="2"/>
  <c r="Z167" i="2"/>
  <c r="Y167" i="2"/>
  <c r="X167" i="2"/>
  <c r="H167" i="2"/>
  <c r="G167" i="2"/>
  <c r="F167" i="2"/>
  <c r="Z166" i="2"/>
  <c r="Y166" i="2"/>
  <c r="X166" i="2"/>
  <c r="H166" i="2"/>
  <c r="G166" i="2"/>
  <c r="F166" i="2"/>
  <c r="Z165" i="2"/>
  <c r="Y165" i="2"/>
  <c r="X165" i="2"/>
  <c r="H165" i="2"/>
  <c r="G165" i="2"/>
  <c r="F165" i="2"/>
  <c r="AA1481" i="2"/>
  <c r="AB1481" i="2"/>
  <c r="AC1481" i="2"/>
  <c r="M3" i="14"/>
  <c r="M4" i="14"/>
  <c r="M5" i="14"/>
  <c r="M6" i="14"/>
  <c r="M7" i="14"/>
  <c r="M8" i="14"/>
  <c r="M9" i="14"/>
  <c r="M10" i="14"/>
  <c r="M2" i="14"/>
  <c r="L3" i="14"/>
  <c r="L4" i="14"/>
  <c r="L5" i="14"/>
  <c r="L6" i="14"/>
  <c r="L7" i="14"/>
  <c r="L8" i="14"/>
  <c r="L9" i="14"/>
  <c r="L10" i="14"/>
  <c r="L2" i="14"/>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05" i="11"/>
  <c r="Q206" i="11"/>
  <c r="Q207" i="11"/>
  <c r="Q208" i="11"/>
  <c r="Q209" i="11"/>
  <c r="Q210" i="11"/>
  <c r="Q211" i="11"/>
  <c r="Q212" i="11"/>
  <c r="Q213" i="11"/>
  <c r="Q214" i="11"/>
  <c r="Q215" i="11"/>
  <c r="Q216" i="11"/>
  <c r="Q217" i="11"/>
  <c r="Q218" i="11"/>
  <c r="Q219" i="11"/>
  <c r="Q220" i="11"/>
  <c r="Q221" i="11"/>
  <c r="Q222" i="11"/>
  <c r="Q223" i="11"/>
  <c r="Q224" i="11"/>
  <c r="Q225" i="11"/>
  <c r="Q226" i="11"/>
  <c r="Q227" i="11"/>
  <c r="Q228" i="11"/>
  <c r="Q229" i="11"/>
  <c r="Q230" i="11"/>
  <c r="Q231" i="11"/>
  <c r="Q232" i="11"/>
  <c r="Q233" i="11"/>
  <c r="Q234" i="11"/>
  <c r="Q235" i="11"/>
  <c r="Q236" i="11"/>
  <c r="Q237" i="11"/>
  <c r="Q238" i="11"/>
  <c r="Q239" i="11"/>
  <c r="Q240" i="11"/>
  <c r="Q241" i="11"/>
  <c r="Q242" i="11"/>
  <c r="Q243" i="11"/>
  <c r="Q244" i="11"/>
  <c r="Q245" i="11"/>
  <c r="Q246" i="11"/>
  <c r="Q247" i="11"/>
  <c r="Q248" i="11"/>
  <c r="Q249" i="11"/>
  <c r="Q250" i="11"/>
  <c r="Q251" i="11"/>
  <c r="Q252" i="11"/>
  <c r="Q253" i="11"/>
  <c r="Q254" i="11"/>
  <c r="Q255" i="11"/>
  <c r="Q256" i="11"/>
  <c r="Q257" i="11"/>
  <c r="Q258" i="11"/>
  <c r="Q259" i="11"/>
  <c r="Q260" i="11"/>
  <c r="Q261" i="11"/>
  <c r="Q262" i="11"/>
  <c r="Q263" i="11"/>
  <c r="Q264" i="11"/>
  <c r="Q265" i="11"/>
  <c r="Q266" i="11"/>
  <c r="Q267" i="11"/>
  <c r="Q268" i="11"/>
  <c r="Q269" i="11"/>
  <c r="Q270" i="11"/>
  <c r="Q271" i="11"/>
  <c r="Q272" i="11"/>
  <c r="Q273" i="11"/>
  <c r="Q274" i="11"/>
  <c r="Q275" i="11"/>
  <c r="Q276" i="11"/>
  <c r="Q277" i="11"/>
  <c r="Q278" i="11"/>
  <c r="Q279" i="11"/>
  <c r="Q280" i="11"/>
  <c r="Q281" i="11"/>
  <c r="Q282" i="11"/>
  <c r="Q283" i="11"/>
  <c r="Q284" i="11"/>
  <c r="Q285" i="11"/>
  <c r="Q286" i="11"/>
  <c r="Q287" i="11"/>
  <c r="Q288" i="11"/>
  <c r="Q289" i="11"/>
  <c r="Q290" i="11"/>
  <c r="Q291" i="11"/>
  <c r="Q292" i="11"/>
  <c r="Q293" i="11"/>
  <c r="Q294" i="11"/>
  <c r="Q295" i="11"/>
  <c r="Q296" i="11"/>
  <c r="Q297" i="11"/>
  <c r="Q298" i="11"/>
  <c r="Q299" i="11"/>
  <c r="Q300" i="11"/>
  <c r="Q301" i="11"/>
  <c r="Q302" i="11"/>
  <c r="Q303" i="11"/>
  <c r="Q304" i="11"/>
  <c r="Q305" i="11"/>
  <c r="Q306" i="11"/>
  <c r="Q307" i="11"/>
  <c r="Q308" i="11"/>
  <c r="Q309" i="11"/>
  <c r="Q310" i="11"/>
  <c r="Q311" i="11"/>
  <c r="Q312" i="11"/>
  <c r="Q313" i="11"/>
  <c r="Q314" i="11"/>
  <c r="Q315" i="11"/>
  <c r="Q316" i="11"/>
  <c r="Q317" i="11"/>
  <c r="Q318" i="11"/>
  <c r="Q319" i="11"/>
  <c r="Q320" i="11"/>
  <c r="Q321" i="11"/>
  <c r="Q322" i="11"/>
  <c r="Q323" i="11"/>
  <c r="Q324" i="11"/>
  <c r="Q325" i="11"/>
  <c r="Q326" i="11"/>
  <c r="Q327" i="11"/>
  <c r="Q328" i="11"/>
  <c r="Q329" i="11"/>
  <c r="Q330" i="11"/>
  <c r="Q331" i="11"/>
  <c r="Q332" i="11"/>
  <c r="Q333" i="11"/>
  <c r="Q334" i="11"/>
  <c r="Q335" i="11"/>
  <c r="Q336" i="11"/>
  <c r="Q337" i="11"/>
  <c r="Q338" i="11"/>
  <c r="Q339" i="11"/>
  <c r="Q340" i="11"/>
  <c r="Q341" i="11"/>
  <c r="Q342" i="11"/>
  <c r="Q343" i="11"/>
  <c r="Q344" i="11"/>
  <c r="Q345" i="11"/>
  <c r="Q346" i="11"/>
  <c r="Q347" i="11"/>
  <c r="Q348" i="11"/>
  <c r="Q349" i="11"/>
  <c r="Q350" i="11"/>
  <c r="Q351" i="11"/>
  <c r="Q352" i="11"/>
  <c r="Q353" i="11"/>
  <c r="Q354" i="11"/>
  <c r="Q355" i="11"/>
  <c r="Q356" i="11"/>
  <c r="Q357" i="11"/>
  <c r="Q358" i="11"/>
  <c r="Q359" i="11"/>
  <c r="Q360" i="11"/>
  <c r="Q361" i="11"/>
  <c r="Q362" i="11"/>
  <c r="Q363" i="11"/>
  <c r="Q364" i="11"/>
  <c r="Q365" i="11"/>
  <c r="Q366" i="11"/>
  <c r="Q367" i="11"/>
  <c r="Q368" i="11"/>
  <c r="Q369" i="11"/>
  <c r="Q370" i="11"/>
  <c r="Q371" i="11"/>
  <c r="Q372" i="11"/>
  <c r="Q373" i="11"/>
  <c r="Q374" i="11"/>
  <c r="Q375" i="11"/>
  <c r="Q376" i="11"/>
  <c r="Q377" i="11"/>
  <c r="Q378" i="11"/>
  <c r="Q379" i="11"/>
  <c r="Q380" i="11"/>
  <c r="Q381" i="11"/>
  <c r="Q382" i="11"/>
  <c r="Q383" i="11"/>
  <c r="Q384" i="11"/>
  <c r="Q385" i="11"/>
  <c r="Q386" i="11"/>
  <c r="Q387" i="11"/>
  <c r="Q388" i="11"/>
  <c r="Q389" i="11"/>
  <c r="Q390" i="11"/>
  <c r="Q391" i="11"/>
  <c r="Q392" i="11"/>
  <c r="Q393" i="11"/>
  <c r="Q394" i="11"/>
  <c r="Q395" i="11"/>
  <c r="Q396" i="11"/>
  <c r="Q397" i="11"/>
  <c r="Q398" i="11"/>
  <c r="Q399" i="11"/>
  <c r="Q400" i="11"/>
  <c r="Q401" i="11"/>
  <c r="Q402" i="11"/>
  <c r="Q403" i="11"/>
  <c r="Q404" i="11"/>
  <c r="Q405" i="11"/>
  <c r="Q406" i="11"/>
  <c r="Q407" i="11"/>
  <c r="Q408" i="11"/>
  <c r="Q409" i="11"/>
  <c r="Q410" i="11"/>
  <c r="Q411" i="11"/>
  <c r="Q412" i="11"/>
  <c r="Q413" i="11"/>
  <c r="Q414" i="11"/>
  <c r="Q415" i="11"/>
  <c r="Q416" i="11"/>
  <c r="Q417" i="11"/>
  <c r="Q418" i="11"/>
  <c r="Q419" i="11"/>
  <c r="Q420" i="11"/>
  <c r="Q421" i="11"/>
  <c r="Q422" i="11"/>
  <c r="Q423" i="11"/>
  <c r="Q424" i="11"/>
  <c r="Q425" i="11"/>
  <c r="Q426" i="11"/>
  <c r="Q427" i="11"/>
  <c r="Q428" i="11"/>
  <c r="Q429" i="11"/>
  <c r="Q430" i="11"/>
  <c r="Q431" i="11"/>
  <c r="Q432" i="11"/>
  <c r="Q433" i="11"/>
  <c r="Q434" i="11"/>
  <c r="Q435" i="11"/>
  <c r="Q436" i="11"/>
  <c r="Q437" i="11"/>
  <c r="Q438" i="11"/>
  <c r="Q439" i="11"/>
  <c r="Q440" i="11"/>
  <c r="Q441" i="11"/>
  <c r="Q442" i="11"/>
  <c r="Q443" i="11"/>
  <c r="Q444" i="11"/>
  <c r="Q445" i="11"/>
  <c r="Q446" i="11"/>
  <c r="Q447" i="11"/>
  <c r="Q448" i="11"/>
  <c r="Q449" i="11"/>
  <c r="Q450" i="11"/>
  <c r="Q451" i="11"/>
  <c r="Q452" i="11"/>
  <c r="Q453" i="11"/>
  <c r="Q454" i="11"/>
  <c r="Q455" i="11"/>
  <c r="Q456" i="11"/>
  <c r="Q457" i="11"/>
  <c r="Q458" i="11"/>
  <c r="Q459" i="11"/>
  <c r="Q460" i="11"/>
  <c r="Q461" i="11"/>
  <c r="Q462" i="11"/>
  <c r="Q463" i="11"/>
  <c r="Q464" i="11"/>
  <c r="Q465" i="11"/>
  <c r="Q466" i="11"/>
  <c r="Q467" i="11"/>
  <c r="Q468" i="11"/>
  <c r="Q469" i="11"/>
  <c r="Q470" i="11"/>
  <c r="Q471" i="11"/>
  <c r="Q472" i="11"/>
  <c r="Q473" i="11"/>
  <c r="Q474" i="11"/>
  <c r="Q475" i="11"/>
  <c r="Q476" i="11"/>
  <c r="Q477" i="11"/>
  <c r="Q478" i="11"/>
  <c r="Q479" i="11"/>
  <c r="Q480" i="11"/>
  <c r="Q481" i="11"/>
  <c r="Q482" i="11"/>
  <c r="Q483" i="11"/>
  <c r="Q484" i="11"/>
  <c r="Q485" i="11"/>
  <c r="Q486" i="11"/>
  <c r="Q487" i="11"/>
  <c r="Q488" i="11"/>
  <c r="Q489" i="11"/>
  <c r="Q490" i="11"/>
  <c r="Q491" i="11"/>
  <c r="Q492" i="11"/>
  <c r="Q493" i="11"/>
  <c r="Q494" i="11"/>
  <c r="Q495" i="11"/>
  <c r="Q496" i="11"/>
  <c r="Q497" i="11"/>
  <c r="Q498" i="11"/>
  <c r="Q499" i="11"/>
  <c r="Q500" i="11"/>
  <c r="Q501" i="11"/>
  <c r="Q502" i="11"/>
  <c r="Q503" i="11"/>
  <c r="Q504" i="11"/>
  <c r="Q505" i="11"/>
  <c r="Q506" i="11"/>
  <c r="Q507" i="11"/>
  <c r="Q508" i="11"/>
  <c r="Q509" i="11"/>
  <c r="Q510" i="11"/>
  <c r="Q511" i="11"/>
  <c r="Q512" i="11"/>
  <c r="Q513" i="11"/>
  <c r="Q514" i="11"/>
  <c r="Q515" i="11"/>
  <c r="Q516" i="11"/>
  <c r="Q517" i="11"/>
  <c r="Q518" i="11"/>
  <c r="Q519" i="11"/>
  <c r="Q520" i="11"/>
  <c r="Q521" i="11"/>
  <c r="Q522" i="11"/>
  <c r="Q523" i="11"/>
  <c r="Q524" i="11"/>
  <c r="Q525" i="11"/>
  <c r="Q526" i="11"/>
  <c r="Q527" i="11"/>
  <c r="Q528" i="11"/>
  <c r="Q529" i="11"/>
  <c r="Q530" i="11"/>
  <c r="Q531" i="11"/>
  <c r="Q532" i="11"/>
  <c r="Q533" i="11"/>
  <c r="Q534" i="11"/>
  <c r="Q535" i="11"/>
  <c r="Q536" i="11"/>
  <c r="Q537" i="11"/>
  <c r="Q538" i="11"/>
  <c r="Q539" i="11"/>
  <c r="Q540" i="11"/>
  <c r="Q541" i="11"/>
  <c r="Q542" i="11"/>
  <c r="Q543" i="11"/>
  <c r="Q544" i="11"/>
  <c r="Q545" i="11"/>
  <c r="Q546" i="11"/>
  <c r="Q547" i="11"/>
  <c r="Q548" i="11"/>
  <c r="Q549" i="11"/>
  <c r="Q550" i="11"/>
  <c r="Q551" i="11"/>
  <c r="Q552" i="11"/>
  <c r="Q553" i="11"/>
  <c r="Q554" i="11"/>
  <c r="Q555" i="11"/>
  <c r="Q556" i="11"/>
  <c r="Q557" i="11"/>
  <c r="Q558" i="11"/>
  <c r="Q559" i="11"/>
  <c r="Q560" i="11"/>
  <c r="Q561" i="11"/>
  <c r="Q562" i="11"/>
  <c r="Q563" i="11"/>
  <c r="Q564" i="11"/>
  <c r="Q565" i="11"/>
  <c r="Q566" i="11"/>
  <c r="Q567" i="11"/>
  <c r="Q568" i="11"/>
  <c r="Q569" i="11"/>
  <c r="Q570" i="11"/>
  <c r="Q571" i="11"/>
  <c r="Q572" i="11"/>
  <c r="Q573" i="11"/>
  <c r="Q574" i="11"/>
  <c r="Q575" i="11"/>
  <c r="Q576" i="11"/>
  <c r="Q577" i="11"/>
  <c r="Q578" i="11"/>
  <c r="Q579" i="11"/>
  <c r="Q580" i="11"/>
  <c r="Q581" i="11"/>
  <c r="Q582" i="11"/>
  <c r="Q583" i="11"/>
  <c r="Q584" i="11"/>
  <c r="Q585" i="11"/>
  <c r="Q586" i="11"/>
  <c r="Q587" i="11"/>
  <c r="Q588" i="11"/>
  <c r="Q589" i="11"/>
  <c r="Q590" i="11"/>
  <c r="Q591" i="11"/>
  <c r="Q592" i="11"/>
  <c r="Q593" i="11"/>
  <c r="Q594" i="11"/>
  <c r="Q595" i="11"/>
  <c r="Q596" i="11"/>
  <c r="Q597" i="11"/>
  <c r="Q598" i="11"/>
  <c r="Q599" i="11"/>
  <c r="Q600" i="11"/>
  <c r="Q601" i="11"/>
  <c r="Q602" i="11"/>
  <c r="Q603" i="11"/>
  <c r="Q604" i="11"/>
  <c r="Q605" i="11"/>
  <c r="Q606" i="11"/>
  <c r="Q607" i="11"/>
  <c r="Q608" i="11"/>
  <c r="Q609" i="11"/>
  <c r="Q610" i="11"/>
  <c r="Q611" i="11"/>
  <c r="Q612" i="11"/>
  <c r="Q613" i="11"/>
  <c r="Q614" i="11"/>
  <c r="Q615" i="11"/>
  <c r="Q616" i="11"/>
  <c r="Q617" i="11"/>
  <c r="Q618" i="11"/>
  <c r="Q619" i="11"/>
  <c r="Q620" i="11"/>
  <c r="Q621" i="11"/>
  <c r="Q622" i="11"/>
  <c r="Q623" i="11"/>
  <c r="Q624" i="11"/>
  <c r="Q625" i="11"/>
  <c r="Q626" i="11"/>
  <c r="Q627" i="11"/>
  <c r="Q628" i="11"/>
  <c r="Q629" i="11"/>
  <c r="Q630" i="11"/>
  <c r="Q631" i="11"/>
  <c r="Q632" i="11"/>
  <c r="Q633" i="11"/>
  <c r="Q634" i="11"/>
  <c r="Q635" i="11"/>
  <c r="Q636" i="11"/>
  <c r="Q637" i="11"/>
  <c r="Q638" i="11"/>
  <c r="Q639" i="11"/>
  <c r="Q640" i="11"/>
  <c r="Q641" i="11"/>
  <c r="Q642" i="11"/>
  <c r="Q643" i="11"/>
  <c r="Q644" i="11"/>
  <c r="Q645" i="11"/>
  <c r="Q646" i="11"/>
  <c r="Q647" i="11"/>
  <c r="Q648" i="11"/>
  <c r="Q649" i="11"/>
  <c r="Q650" i="11"/>
  <c r="Q651" i="11"/>
  <c r="Q652" i="11"/>
  <c r="Q653" i="11"/>
  <c r="Q654" i="11"/>
  <c r="Q655" i="11"/>
  <c r="Q656" i="11"/>
  <c r="Q657" i="11"/>
  <c r="Q658" i="11"/>
  <c r="Q659" i="11"/>
  <c r="Q660" i="11"/>
  <c r="Q661" i="11"/>
  <c r="Q662" i="11"/>
  <c r="Q663" i="11"/>
  <c r="Q664" i="11"/>
  <c r="Q665" i="11"/>
  <c r="Q666" i="11"/>
  <c r="Q667" i="11"/>
  <c r="Q668" i="11"/>
  <c r="Q669" i="11"/>
  <c r="Q670" i="11"/>
  <c r="Q671" i="11"/>
  <c r="Q672" i="11"/>
  <c r="Q673" i="11"/>
  <c r="Q674" i="11"/>
  <c r="Q675" i="11"/>
  <c r="Q676" i="11"/>
  <c r="Q677" i="11"/>
  <c r="Q678" i="11"/>
  <c r="Q679" i="11"/>
  <c r="Q680" i="11"/>
  <c r="Q681" i="11"/>
  <c r="Q682" i="11"/>
  <c r="Q683" i="11"/>
  <c r="Q684" i="11"/>
  <c r="Q685" i="11"/>
  <c r="Q686" i="11"/>
  <c r="Q687" i="11"/>
  <c r="Q688" i="11"/>
  <c r="Q689" i="11"/>
  <c r="Q690" i="11"/>
  <c r="Q691" i="11"/>
  <c r="Q692" i="11"/>
  <c r="Q693" i="11"/>
  <c r="Q694" i="11"/>
  <c r="Q695" i="11"/>
  <c r="Q696" i="11"/>
  <c r="Q697" i="11"/>
  <c r="Q698" i="11"/>
  <c r="Q699" i="11"/>
  <c r="Q700" i="11"/>
  <c r="Q701" i="11"/>
  <c r="Q702" i="11"/>
  <c r="Q703" i="11"/>
  <c r="Q704" i="11"/>
  <c r="Q705" i="11"/>
  <c r="Q706" i="11"/>
  <c r="Q707" i="11"/>
  <c r="Q708" i="11"/>
  <c r="Q709" i="11"/>
  <c r="Q710" i="11"/>
  <c r="Q711" i="11"/>
  <c r="Q712" i="11"/>
  <c r="Q713" i="11"/>
  <c r="Q714" i="11"/>
  <c r="Q715" i="11"/>
  <c r="Q716" i="11"/>
  <c r="Q717" i="11"/>
  <c r="Q718" i="11"/>
  <c r="Q719" i="11"/>
  <c r="Q720" i="11"/>
  <c r="Q721" i="11"/>
  <c r="Q722" i="11"/>
  <c r="Q723" i="11"/>
  <c r="Q724" i="11"/>
  <c r="Q725" i="11"/>
  <c r="Q726" i="11"/>
  <c r="Q727" i="11"/>
  <c r="Q728" i="11"/>
  <c r="Q729" i="11"/>
  <c r="Q730" i="11"/>
  <c r="Q731" i="11"/>
  <c r="Q732" i="11"/>
  <c r="Q733" i="11"/>
  <c r="Q734" i="11"/>
  <c r="Q735" i="11"/>
  <c r="Q736" i="11"/>
  <c r="Q737" i="11"/>
  <c r="Q738" i="11"/>
  <c r="Q739" i="11"/>
  <c r="Q740" i="11"/>
  <c r="Q741" i="11"/>
  <c r="Q742" i="11"/>
  <c r="Q743" i="11"/>
  <c r="Q744" i="11"/>
  <c r="Q745" i="11"/>
  <c r="Q746" i="11"/>
  <c r="Q747" i="11"/>
  <c r="Q748" i="11"/>
  <c r="Q749" i="11"/>
  <c r="Q750" i="11"/>
  <c r="Q751" i="11"/>
  <c r="Q752" i="11"/>
  <c r="Q753" i="11"/>
  <c r="Q754" i="11"/>
  <c r="Q755" i="11"/>
  <c r="Q756" i="11"/>
  <c r="Q757" i="11"/>
  <c r="Q758" i="11"/>
  <c r="Q759" i="11"/>
  <c r="Q760" i="11"/>
  <c r="Q761" i="11"/>
  <c r="Q762" i="11"/>
  <c r="Q763" i="11"/>
  <c r="Q764" i="11"/>
  <c r="Q765" i="11"/>
  <c r="Q766" i="11"/>
  <c r="Q767" i="11"/>
  <c r="Q768" i="11"/>
  <c r="Q769" i="11"/>
  <c r="Q770" i="11"/>
  <c r="Q771" i="11"/>
  <c r="Q772" i="11"/>
  <c r="Q773" i="11"/>
  <c r="Q774" i="11"/>
  <c r="Q775" i="11"/>
  <c r="Q776" i="11"/>
  <c r="Q777" i="11"/>
  <c r="Q778" i="11"/>
  <c r="Q779" i="11"/>
  <c r="Q780" i="11"/>
  <c r="Q781" i="11"/>
  <c r="Q782" i="11"/>
  <c r="Q783" i="11"/>
  <c r="Q784" i="11"/>
  <c r="Q785" i="11"/>
  <c r="Q786" i="11"/>
  <c r="Q787" i="11"/>
  <c r="Q788" i="11"/>
  <c r="Q789" i="11"/>
  <c r="Q790" i="11"/>
  <c r="Q791" i="11"/>
  <c r="Q792" i="11"/>
  <c r="Q793" i="11"/>
  <c r="Q794" i="11"/>
  <c r="Q795" i="11"/>
  <c r="Q796" i="11"/>
  <c r="Q797" i="11"/>
  <c r="Q798" i="11"/>
  <c r="Q799" i="11"/>
  <c r="Q800" i="11"/>
  <c r="Q801" i="11"/>
  <c r="Q802" i="11"/>
  <c r="Q803" i="11"/>
  <c r="Q804" i="11"/>
  <c r="Q805" i="11"/>
  <c r="Q806" i="11"/>
  <c r="Q807" i="11"/>
  <c r="Q808" i="11"/>
  <c r="Q809" i="11"/>
  <c r="Q810" i="11"/>
  <c r="Q811" i="11"/>
  <c r="Q812" i="11"/>
  <c r="Q813" i="11"/>
  <c r="Q814" i="11"/>
  <c r="Q815" i="11"/>
  <c r="Q816" i="11"/>
  <c r="Q817" i="11"/>
  <c r="Q818" i="11"/>
  <c r="Q819" i="11"/>
  <c r="Q820" i="11"/>
  <c r="Q821" i="11"/>
  <c r="Q822" i="11"/>
  <c r="Q823" i="11"/>
  <c r="Q824" i="11"/>
  <c r="Q825" i="11"/>
  <c r="Q826" i="11"/>
  <c r="Q827" i="11"/>
  <c r="Q828" i="11"/>
  <c r="Q829" i="11"/>
  <c r="Q830" i="11"/>
  <c r="Q831" i="11"/>
  <c r="Q832" i="11"/>
  <c r="Q833" i="11"/>
  <c r="Q834" i="11"/>
  <c r="Q835" i="11"/>
  <c r="Q836" i="11"/>
  <c r="Q837" i="11"/>
  <c r="Q838" i="11"/>
  <c r="Q839" i="11"/>
  <c r="Q840" i="11"/>
  <c r="Q841" i="11"/>
  <c r="Q842" i="11"/>
  <c r="Q843" i="11"/>
  <c r="Q844" i="11"/>
  <c r="Q845" i="11"/>
  <c r="Q846" i="11"/>
  <c r="Q847" i="11"/>
  <c r="Q848" i="11"/>
  <c r="Q849" i="11"/>
  <c r="Q850" i="11"/>
  <c r="Q851" i="11"/>
  <c r="Q852" i="11"/>
  <c r="Q853" i="11"/>
  <c r="Q854" i="11"/>
  <c r="Q855" i="11"/>
  <c r="Q856" i="11"/>
  <c r="Q857" i="11"/>
  <c r="Q858" i="11"/>
  <c r="Q859" i="11"/>
  <c r="Q860" i="11"/>
  <c r="Q861" i="11"/>
  <c r="Q862" i="11"/>
  <c r="Q863" i="11"/>
  <c r="Q864" i="11"/>
  <c r="Q865" i="11"/>
  <c r="Q866" i="11"/>
  <c r="Q867" i="11"/>
  <c r="Q868" i="11"/>
  <c r="Q869" i="11"/>
  <c r="Q870" i="11"/>
  <c r="Q871" i="11"/>
  <c r="Q872" i="11"/>
  <c r="Q873" i="11"/>
  <c r="Q874" i="11"/>
  <c r="Q875" i="11"/>
  <c r="Q876" i="11"/>
  <c r="Q877" i="11"/>
  <c r="Q878" i="11"/>
  <c r="Q879" i="11"/>
  <c r="Q880" i="11"/>
  <c r="Q881" i="11"/>
  <c r="Q882" i="11"/>
  <c r="Q883" i="11"/>
  <c r="Q884" i="11"/>
  <c r="Q885" i="11"/>
  <c r="Q886" i="11"/>
  <c r="Q887" i="11"/>
  <c r="Q888" i="11"/>
  <c r="Q889" i="11"/>
  <c r="Q890" i="11"/>
  <c r="Q891" i="11"/>
  <c r="Q892" i="11"/>
  <c r="Q893" i="11"/>
  <c r="Q894" i="11"/>
  <c r="Q895" i="11"/>
  <c r="Q896" i="11"/>
  <c r="Q897" i="11"/>
  <c r="Q898" i="11"/>
  <c r="Q899" i="11"/>
  <c r="Q900" i="11"/>
  <c r="Q901" i="11"/>
  <c r="Q902" i="11"/>
  <c r="Q903" i="11"/>
  <c r="Q904" i="11"/>
  <c r="Q905" i="11"/>
  <c r="Q906" i="11"/>
  <c r="Q907" i="11"/>
  <c r="Q908" i="11"/>
  <c r="Q909" i="11"/>
  <c r="Q910" i="11"/>
  <c r="Q911" i="11"/>
  <c r="Q912" i="11"/>
  <c r="Q913" i="11"/>
  <c r="Q914" i="11"/>
  <c r="Q915" i="11"/>
  <c r="Q916" i="11"/>
  <c r="Q917" i="11"/>
  <c r="Q918" i="11"/>
  <c r="Q919" i="11"/>
  <c r="Q920" i="11"/>
  <c r="Q921" i="11"/>
  <c r="Q922" i="11"/>
  <c r="Q923" i="11"/>
  <c r="Q924" i="11"/>
  <c r="Q925" i="11"/>
  <c r="Q926" i="11"/>
  <c r="Q927" i="11"/>
  <c r="Q928" i="11"/>
  <c r="Q929" i="11"/>
  <c r="Q930" i="11"/>
  <c r="Q931" i="11"/>
  <c r="Q932" i="11"/>
  <c r="Q933" i="11"/>
  <c r="Q934" i="11"/>
  <c r="Q935" i="11"/>
  <c r="Q936" i="11"/>
  <c r="Q937" i="11"/>
  <c r="Q938" i="11"/>
  <c r="Q939" i="11"/>
  <c r="Q940" i="11"/>
  <c r="Q941" i="11"/>
  <c r="Q942" i="11"/>
  <c r="Q943" i="11"/>
  <c r="Q944" i="11"/>
  <c r="Q945" i="11"/>
  <c r="Q946" i="11"/>
  <c r="Q947" i="11"/>
  <c r="Q948" i="11"/>
  <c r="Q949" i="11"/>
  <c r="Q950" i="11"/>
  <c r="Q951" i="11"/>
  <c r="Q952" i="11"/>
  <c r="Q953" i="11"/>
  <c r="Q954" i="11"/>
  <c r="Q955" i="11"/>
  <c r="Q956" i="11"/>
  <c r="Q957" i="11"/>
  <c r="Q958" i="11"/>
  <c r="Q959" i="11"/>
  <c r="Q960" i="11"/>
  <c r="Q961" i="11"/>
  <c r="Q962" i="11"/>
  <c r="Q963" i="11"/>
  <c r="Q964" i="11"/>
  <c r="Q965" i="11"/>
  <c r="Q966" i="11"/>
  <c r="Q967" i="11"/>
  <c r="Q968" i="11"/>
  <c r="Q969" i="11"/>
  <c r="Q970" i="11"/>
  <c r="Q971" i="11"/>
  <c r="Q972" i="11"/>
  <c r="Q973" i="11"/>
  <c r="Q974" i="11"/>
  <c r="Q975" i="11"/>
  <c r="Q976" i="11"/>
  <c r="Q977" i="11"/>
  <c r="Q978" i="11"/>
  <c r="Q979" i="11"/>
  <c r="Q980" i="11"/>
  <c r="Q981" i="11"/>
  <c r="Q982" i="11"/>
  <c r="Q983" i="11"/>
  <c r="Q984" i="11"/>
  <c r="Q985" i="11"/>
  <c r="Q986" i="11"/>
  <c r="Q987" i="11"/>
  <c r="Q988" i="11"/>
  <c r="Q989" i="11"/>
  <c r="Q990" i="11"/>
  <c r="Q991" i="11"/>
  <c r="Q992" i="11"/>
  <c r="Q993" i="11"/>
  <c r="Q994" i="11"/>
  <c r="Q995" i="11"/>
  <c r="Q996" i="11"/>
  <c r="Q997" i="11"/>
  <c r="Q998" i="11"/>
  <c r="Q999" i="11"/>
  <c r="Q1000" i="11"/>
  <c r="F4" i="10"/>
  <c r="G4" i="10"/>
  <c r="H4" i="10"/>
  <c r="F5" i="10"/>
  <c r="G5" i="10"/>
  <c r="H5" i="10"/>
  <c r="F6" i="10"/>
  <c r="G6" i="10"/>
  <c r="H6" i="10"/>
  <c r="F7" i="10"/>
  <c r="G7" i="10"/>
  <c r="H7" i="10"/>
  <c r="F8" i="10"/>
  <c r="G8" i="10"/>
  <c r="H8" i="10"/>
  <c r="F9" i="10"/>
  <c r="G9" i="10"/>
  <c r="H9" i="10"/>
  <c r="F10" i="10"/>
  <c r="G10" i="10"/>
  <c r="H10" i="10"/>
  <c r="F11" i="10"/>
  <c r="G11" i="10"/>
  <c r="H11" i="10"/>
  <c r="F12" i="10"/>
  <c r="G12" i="10"/>
  <c r="H12" i="10"/>
  <c r="F13" i="10"/>
  <c r="G13" i="10"/>
  <c r="H13" i="10"/>
  <c r="F14" i="10"/>
  <c r="G14" i="10"/>
  <c r="H14" i="10"/>
  <c r="F15" i="10"/>
  <c r="G15" i="10"/>
  <c r="H15" i="10"/>
  <c r="F16" i="10"/>
  <c r="G16" i="10"/>
  <c r="H16" i="10"/>
  <c r="F17" i="10"/>
  <c r="G17" i="10"/>
  <c r="H17" i="10"/>
  <c r="F18" i="10"/>
  <c r="G18" i="10"/>
  <c r="H18" i="10"/>
  <c r="F19" i="10"/>
  <c r="G19" i="10"/>
  <c r="H19" i="10"/>
  <c r="F20" i="10"/>
  <c r="G20" i="10"/>
  <c r="H20" i="10"/>
  <c r="F21" i="10"/>
  <c r="G21" i="10"/>
  <c r="H21" i="10"/>
  <c r="F22" i="10"/>
  <c r="G22" i="10"/>
  <c r="H22" i="10"/>
  <c r="F23" i="10"/>
  <c r="G23" i="10"/>
  <c r="H23" i="10"/>
  <c r="F24" i="10"/>
  <c r="G24" i="10"/>
  <c r="H24" i="10"/>
  <c r="F25" i="10"/>
  <c r="G25" i="10"/>
  <c r="H25" i="10"/>
  <c r="F26" i="10"/>
  <c r="G26" i="10"/>
  <c r="H26" i="10"/>
  <c r="F27" i="10"/>
  <c r="G27" i="10"/>
  <c r="H27" i="10"/>
  <c r="F28" i="10"/>
  <c r="G28" i="10"/>
  <c r="H28" i="10"/>
  <c r="F29" i="10"/>
  <c r="G29" i="10"/>
  <c r="H29" i="10"/>
  <c r="F30" i="10"/>
  <c r="G30" i="10"/>
  <c r="H30" i="10"/>
  <c r="F31" i="10"/>
  <c r="G31" i="10"/>
  <c r="H31" i="10"/>
  <c r="F32" i="10"/>
  <c r="G32" i="10"/>
  <c r="H32" i="10"/>
  <c r="F33" i="10"/>
  <c r="G33" i="10"/>
  <c r="H33" i="10"/>
  <c r="F34" i="10"/>
  <c r="G34" i="10"/>
  <c r="H34" i="10"/>
  <c r="F35" i="10"/>
  <c r="G35" i="10"/>
  <c r="H35" i="10"/>
  <c r="F36" i="10"/>
  <c r="G36" i="10"/>
  <c r="H36" i="10"/>
  <c r="F37" i="10"/>
  <c r="G37" i="10"/>
  <c r="H37" i="10"/>
  <c r="F38" i="10"/>
  <c r="G38" i="10"/>
  <c r="H38" i="10"/>
  <c r="F39" i="10"/>
  <c r="G39" i="10"/>
  <c r="H39" i="10"/>
  <c r="F40" i="10"/>
  <c r="G40" i="10"/>
  <c r="H40" i="10"/>
  <c r="F41" i="10"/>
  <c r="G41" i="10"/>
  <c r="H41" i="10"/>
  <c r="F42" i="10"/>
  <c r="G42" i="10"/>
  <c r="H42" i="10"/>
  <c r="F43" i="10"/>
  <c r="G43" i="10"/>
  <c r="H43" i="10"/>
  <c r="F44" i="10"/>
  <c r="G44" i="10"/>
  <c r="H44" i="10"/>
  <c r="F45" i="10"/>
  <c r="G45" i="10"/>
  <c r="H45" i="10"/>
  <c r="F46" i="10"/>
  <c r="G46" i="10"/>
  <c r="H46" i="10"/>
  <c r="F47" i="10"/>
  <c r="G47" i="10"/>
  <c r="H47" i="10"/>
  <c r="F48" i="10"/>
  <c r="G48" i="10"/>
  <c r="H48" i="10"/>
  <c r="F49" i="10"/>
  <c r="G49" i="10"/>
  <c r="H49" i="10"/>
  <c r="F50" i="10"/>
  <c r="G50" i="10"/>
  <c r="H50" i="10"/>
  <c r="F51" i="10"/>
  <c r="G51" i="10"/>
  <c r="H51" i="10"/>
  <c r="F52" i="10"/>
  <c r="G52" i="10"/>
  <c r="H52" i="10"/>
  <c r="F53" i="10"/>
  <c r="G53" i="10"/>
  <c r="H53" i="10"/>
  <c r="F54" i="10"/>
  <c r="G54" i="10"/>
  <c r="H54" i="10"/>
  <c r="F55" i="10"/>
  <c r="G55" i="10"/>
  <c r="H55" i="10"/>
  <c r="F56" i="10"/>
  <c r="G56" i="10"/>
  <c r="H56" i="10"/>
  <c r="F57" i="10"/>
  <c r="G57" i="10"/>
  <c r="H57" i="10"/>
  <c r="F58" i="10"/>
  <c r="G58" i="10"/>
  <c r="H58" i="10"/>
  <c r="F59" i="10"/>
  <c r="G59" i="10"/>
  <c r="H59" i="10"/>
  <c r="F60" i="10"/>
  <c r="G60" i="10"/>
  <c r="H60" i="10"/>
  <c r="F61" i="10"/>
  <c r="G61" i="10"/>
  <c r="H61" i="10"/>
  <c r="F62" i="10"/>
  <c r="G62" i="10"/>
  <c r="H62" i="10"/>
  <c r="F63" i="10"/>
  <c r="G63" i="10"/>
  <c r="H63" i="10"/>
  <c r="F64" i="10"/>
  <c r="G64" i="10"/>
  <c r="H64" i="10"/>
  <c r="F65" i="10"/>
  <c r="G65" i="10"/>
  <c r="H65" i="10"/>
  <c r="F66" i="10"/>
  <c r="G66" i="10"/>
  <c r="H66" i="10"/>
  <c r="F67" i="10"/>
  <c r="G67" i="10"/>
  <c r="H67" i="10"/>
  <c r="F68" i="10"/>
  <c r="G68" i="10"/>
  <c r="H68" i="10"/>
  <c r="F69" i="10"/>
  <c r="G69" i="10"/>
  <c r="H69" i="10"/>
  <c r="F70" i="10"/>
  <c r="G70" i="10"/>
  <c r="H70" i="10"/>
  <c r="F71" i="10"/>
  <c r="G71" i="10"/>
  <c r="H71" i="10"/>
  <c r="F72" i="10"/>
  <c r="G72" i="10"/>
  <c r="H72" i="10"/>
  <c r="F73" i="10"/>
  <c r="G73" i="10"/>
  <c r="H73" i="10"/>
  <c r="F74" i="10"/>
  <c r="G74" i="10"/>
  <c r="H74" i="10"/>
  <c r="F75" i="10"/>
  <c r="G75" i="10"/>
  <c r="H75" i="10"/>
  <c r="F76" i="10"/>
  <c r="G76" i="10"/>
  <c r="H76" i="10"/>
  <c r="F77" i="10"/>
  <c r="G77" i="10"/>
  <c r="H77" i="10"/>
  <c r="F78" i="10"/>
  <c r="G78" i="10"/>
  <c r="H78" i="10"/>
  <c r="F79" i="10"/>
  <c r="G79" i="10"/>
  <c r="H79" i="10"/>
  <c r="F80" i="10"/>
  <c r="G80" i="10"/>
  <c r="H80" i="10"/>
  <c r="F81" i="10"/>
  <c r="G81" i="10"/>
  <c r="H81" i="10"/>
  <c r="F82" i="10"/>
  <c r="G82" i="10"/>
  <c r="H82" i="10"/>
  <c r="F83" i="10"/>
  <c r="G83" i="10"/>
  <c r="H83" i="10"/>
  <c r="F84" i="10"/>
  <c r="G84" i="10"/>
  <c r="H84" i="10"/>
  <c r="F85" i="10"/>
  <c r="G85" i="10"/>
  <c r="H85" i="10"/>
  <c r="F86" i="10"/>
  <c r="G86" i="10"/>
  <c r="H86" i="10"/>
  <c r="F87" i="10"/>
  <c r="G87" i="10"/>
  <c r="H87" i="10"/>
  <c r="F88" i="10"/>
  <c r="G88" i="10"/>
  <c r="H88" i="10"/>
  <c r="F89" i="10"/>
  <c r="G89" i="10"/>
  <c r="H89" i="10"/>
  <c r="F90" i="10"/>
  <c r="G90" i="10"/>
  <c r="H90" i="10"/>
  <c r="F91" i="10"/>
  <c r="G91" i="10"/>
  <c r="H91" i="10"/>
  <c r="F92" i="10"/>
  <c r="G92" i="10"/>
  <c r="H92" i="10"/>
  <c r="F93" i="10"/>
  <c r="G93" i="10"/>
  <c r="H93" i="10"/>
  <c r="F94" i="10"/>
  <c r="G94" i="10"/>
  <c r="H94" i="10"/>
  <c r="F95" i="10"/>
  <c r="G95" i="10"/>
  <c r="H95" i="10"/>
  <c r="F96" i="10"/>
  <c r="G96" i="10"/>
  <c r="H96" i="10"/>
  <c r="F97" i="10"/>
  <c r="G97" i="10"/>
  <c r="H97" i="10"/>
  <c r="F98" i="10"/>
  <c r="G98" i="10"/>
  <c r="H98" i="10"/>
  <c r="F99" i="10"/>
  <c r="G99" i="10"/>
  <c r="H99" i="10"/>
  <c r="F100" i="10"/>
  <c r="G100" i="10"/>
  <c r="H100" i="10"/>
  <c r="F101" i="10"/>
  <c r="G101" i="10"/>
  <c r="H101" i="10"/>
  <c r="F102" i="10"/>
  <c r="G102" i="10"/>
  <c r="H102" i="10"/>
  <c r="F103" i="10"/>
  <c r="G103" i="10"/>
  <c r="H103" i="10"/>
  <c r="F104" i="10"/>
  <c r="G104" i="10"/>
  <c r="H104" i="10"/>
  <c r="F105" i="10"/>
  <c r="G105" i="10"/>
  <c r="H105" i="10"/>
  <c r="F106" i="10"/>
  <c r="G106" i="10"/>
  <c r="H106" i="10"/>
  <c r="F107" i="10"/>
  <c r="G107" i="10"/>
  <c r="H107" i="10"/>
  <c r="F108" i="10"/>
  <c r="G108" i="10"/>
  <c r="H108" i="10"/>
  <c r="F109" i="10"/>
  <c r="G109" i="10"/>
  <c r="H109" i="10"/>
  <c r="F110" i="10"/>
  <c r="G110" i="10"/>
  <c r="H110" i="10"/>
  <c r="F111" i="10"/>
  <c r="G111" i="10"/>
  <c r="H111" i="10"/>
  <c r="F112" i="10"/>
  <c r="G112" i="10"/>
  <c r="H112" i="10"/>
  <c r="F113" i="10"/>
  <c r="G113" i="10"/>
  <c r="H113" i="10"/>
  <c r="F114" i="10"/>
  <c r="G114" i="10"/>
  <c r="H114" i="10"/>
  <c r="F115" i="10"/>
  <c r="G115" i="10"/>
  <c r="H115" i="10"/>
  <c r="F116" i="10"/>
  <c r="G116" i="10"/>
  <c r="H116" i="10"/>
  <c r="F117" i="10"/>
  <c r="G117" i="10"/>
  <c r="H117" i="10"/>
  <c r="F118" i="10"/>
  <c r="G118" i="10"/>
  <c r="H118" i="10"/>
  <c r="F119" i="10"/>
  <c r="G119" i="10"/>
  <c r="H119" i="10"/>
  <c r="F120" i="10"/>
  <c r="G120" i="10"/>
  <c r="H120" i="10"/>
  <c r="F121" i="10"/>
  <c r="G121" i="10"/>
  <c r="H121" i="10"/>
  <c r="F122" i="10"/>
  <c r="G122" i="10"/>
  <c r="H122" i="10"/>
  <c r="F123" i="10"/>
  <c r="G123" i="10"/>
  <c r="H123" i="10"/>
  <c r="F124" i="10"/>
  <c r="G124" i="10"/>
  <c r="H124" i="10"/>
  <c r="F125" i="10"/>
  <c r="G125" i="10"/>
  <c r="H125" i="10"/>
  <c r="F126" i="10"/>
  <c r="G126" i="10"/>
  <c r="H126" i="10"/>
  <c r="F127" i="10"/>
  <c r="G127" i="10"/>
  <c r="H127" i="10"/>
  <c r="F128" i="10"/>
  <c r="G128" i="10"/>
  <c r="H128" i="10"/>
  <c r="F129" i="10"/>
  <c r="G129" i="10"/>
  <c r="H129" i="10"/>
  <c r="F130" i="10"/>
  <c r="G130" i="10"/>
  <c r="H130" i="10"/>
  <c r="F131" i="10"/>
  <c r="G131" i="10"/>
  <c r="H131" i="10"/>
  <c r="F132" i="10"/>
  <c r="G132" i="10"/>
  <c r="H132" i="10"/>
  <c r="F133" i="10"/>
  <c r="G133" i="10"/>
  <c r="H133" i="10"/>
  <c r="F134" i="10"/>
  <c r="G134" i="10"/>
  <c r="H134" i="10"/>
  <c r="F135" i="10"/>
  <c r="G135" i="10"/>
  <c r="H135" i="10"/>
  <c r="F136" i="10"/>
  <c r="G136" i="10"/>
  <c r="H136" i="10"/>
  <c r="F137" i="10"/>
  <c r="G137" i="10"/>
  <c r="H137" i="10"/>
  <c r="F138" i="10"/>
  <c r="G138" i="10"/>
  <c r="H138" i="10"/>
  <c r="F139" i="10"/>
  <c r="G139" i="10"/>
  <c r="H139" i="10"/>
  <c r="F140" i="10"/>
  <c r="G140" i="10"/>
  <c r="H140" i="10"/>
  <c r="F141" i="10"/>
  <c r="G141" i="10"/>
  <c r="H141" i="10"/>
  <c r="F142" i="10"/>
  <c r="G142" i="10"/>
  <c r="H142" i="10"/>
  <c r="F143" i="10"/>
  <c r="G143" i="10"/>
  <c r="H143" i="10"/>
  <c r="F144" i="10"/>
  <c r="G144" i="10"/>
  <c r="H144" i="10"/>
  <c r="F145" i="10"/>
  <c r="G145" i="10"/>
  <c r="H145" i="10"/>
  <c r="F146" i="10"/>
  <c r="G146" i="10"/>
  <c r="H146" i="10"/>
  <c r="F147" i="10"/>
  <c r="G147" i="10"/>
  <c r="H147" i="10"/>
  <c r="F148" i="10"/>
  <c r="G148" i="10"/>
  <c r="H148" i="10"/>
  <c r="F149" i="10"/>
  <c r="G149" i="10"/>
  <c r="H149" i="10"/>
  <c r="F150" i="10"/>
  <c r="G150" i="10"/>
  <c r="H150" i="10"/>
  <c r="F151" i="10"/>
  <c r="G151" i="10"/>
  <c r="H151" i="10"/>
  <c r="F152" i="10"/>
  <c r="G152" i="10"/>
  <c r="H152" i="10"/>
  <c r="F153" i="10"/>
  <c r="G153" i="10"/>
  <c r="H153" i="10"/>
  <c r="F154" i="10"/>
  <c r="G154" i="10"/>
  <c r="H154" i="10"/>
  <c r="F155" i="10"/>
  <c r="G155" i="10"/>
  <c r="H155" i="10"/>
  <c r="F156" i="10"/>
  <c r="G156" i="10"/>
  <c r="H156" i="10"/>
  <c r="F157" i="10"/>
  <c r="G157" i="10"/>
  <c r="H157" i="10"/>
  <c r="F158" i="10"/>
  <c r="G158" i="10"/>
  <c r="H158" i="10"/>
  <c r="F159" i="10"/>
  <c r="G159" i="10"/>
  <c r="H159" i="10"/>
  <c r="F160" i="10"/>
  <c r="G160" i="10"/>
  <c r="H160" i="10"/>
  <c r="F161" i="10"/>
  <c r="G161" i="10"/>
  <c r="H161" i="10"/>
  <c r="F162" i="10"/>
  <c r="G162" i="10"/>
  <c r="H162" i="10"/>
  <c r="F163" i="10"/>
  <c r="G163" i="10"/>
  <c r="H163" i="10"/>
  <c r="F164" i="10"/>
  <c r="G164" i="10"/>
  <c r="H164" i="10"/>
  <c r="F165" i="10"/>
  <c r="G165" i="10"/>
  <c r="H165" i="10"/>
  <c r="F166" i="10"/>
  <c r="G166" i="10"/>
  <c r="H166" i="10"/>
  <c r="F167" i="10"/>
  <c r="G167" i="10"/>
  <c r="H167" i="10"/>
  <c r="F168" i="10"/>
  <c r="G168" i="10"/>
  <c r="H168" i="10"/>
  <c r="F169" i="10"/>
  <c r="G169" i="10"/>
  <c r="H169" i="10"/>
  <c r="F170" i="10"/>
  <c r="G170" i="10"/>
  <c r="H170" i="10"/>
  <c r="F171" i="10"/>
  <c r="G171" i="10"/>
  <c r="H171" i="10"/>
  <c r="F172" i="10"/>
  <c r="G172" i="10"/>
  <c r="H172" i="10"/>
  <c r="F173" i="10"/>
  <c r="G173" i="10"/>
  <c r="H173" i="10"/>
  <c r="F174" i="10"/>
  <c r="G174" i="10"/>
  <c r="H174" i="10"/>
  <c r="F175" i="10"/>
  <c r="G175" i="10"/>
  <c r="H175" i="10"/>
  <c r="F176" i="10"/>
  <c r="G176" i="10"/>
  <c r="H176" i="10"/>
  <c r="F177" i="10"/>
  <c r="G177" i="10"/>
  <c r="H177" i="10"/>
  <c r="F178" i="10"/>
  <c r="G178" i="10"/>
  <c r="H178" i="10"/>
  <c r="F179" i="10"/>
  <c r="G179" i="10"/>
  <c r="H179" i="10"/>
  <c r="F180" i="10"/>
  <c r="G180" i="10"/>
  <c r="H180" i="10"/>
  <c r="F181" i="10"/>
  <c r="G181" i="10"/>
  <c r="H181" i="10"/>
  <c r="F182" i="10"/>
  <c r="G182" i="10"/>
  <c r="H182" i="10"/>
  <c r="F183" i="10"/>
  <c r="G183" i="10"/>
  <c r="H183" i="10"/>
  <c r="F184" i="10"/>
  <c r="G184" i="10"/>
  <c r="H184" i="10"/>
  <c r="F185" i="10"/>
  <c r="G185" i="10"/>
  <c r="H185" i="10"/>
  <c r="F186" i="10"/>
  <c r="G186" i="10"/>
  <c r="H186" i="10"/>
  <c r="F187" i="10"/>
  <c r="G187" i="10"/>
  <c r="H187" i="10"/>
  <c r="F188" i="10"/>
  <c r="G188" i="10"/>
  <c r="H188" i="10"/>
  <c r="F189" i="10"/>
  <c r="G189" i="10"/>
  <c r="H189" i="10"/>
  <c r="F190" i="10"/>
  <c r="G190" i="10"/>
  <c r="H190" i="10"/>
  <c r="F191" i="10"/>
  <c r="G191" i="10"/>
  <c r="H191" i="10"/>
  <c r="F192" i="10"/>
  <c r="G192" i="10"/>
  <c r="H192" i="10"/>
  <c r="F193" i="10"/>
  <c r="G193" i="10"/>
  <c r="H193" i="10"/>
  <c r="F194" i="10"/>
  <c r="G194" i="10"/>
  <c r="H194" i="10"/>
  <c r="F195" i="10"/>
  <c r="G195" i="10"/>
  <c r="H195" i="10"/>
  <c r="F196" i="10"/>
  <c r="G196" i="10"/>
  <c r="H196" i="10"/>
  <c r="F197" i="10"/>
  <c r="G197" i="10"/>
  <c r="H197" i="10"/>
  <c r="F198" i="10"/>
  <c r="G198" i="10"/>
  <c r="H198" i="10"/>
  <c r="F199" i="10"/>
  <c r="G199" i="10"/>
  <c r="H199" i="10"/>
  <c r="F200" i="10"/>
  <c r="G200" i="10"/>
  <c r="H200" i="10"/>
  <c r="F201" i="10"/>
  <c r="G201" i="10"/>
  <c r="H201" i="10"/>
  <c r="F202" i="10"/>
  <c r="G202" i="10"/>
  <c r="H202" i="10"/>
  <c r="F203" i="10"/>
  <c r="G203" i="10"/>
  <c r="H203" i="10"/>
  <c r="F204" i="10"/>
  <c r="G204" i="10"/>
  <c r="H204" i="10"/>
  <c r="F205" i="10"/>
  <c r="G205" i="10"/>
  <c r="H205" i="10"/>
  <c r="F206" i="10"/>
  <c r="G206" i="10"/>
  <c r="H206" i="10"/>
  <c r="F207" i="10"/>
  <c r="G207" i="10"/>
  <c r="H207" i="10"/>
  <c r="F208" i="10"/>
  <c r="G208" i="10"/>
  <c r="H208" i="10"/>
  <c r="F209" i="10"/>
  <c r="G209" i="10"/>
  <c r="H209" i="10"/>
  <c r="F210" i="10"/>
  <c r="G210" i="10"/>
  <c r="H210" i="10"/>
  <c r="F211" i="10"/>
  <c r="G211" i="10"/>
  <c r="H211" i="10"/>
  <c r="F212" i="10"/>
  <c r="G212" i="10"/>
  <c r="H212" i="10"/>
  <c r="F213" i="10"/>
  <c r="G213" i="10"/>
  <c r="H213" i="10"/>
  <c r="F214" i="10"/>
  <c r="G214" i="10"/>
  <c r="H214" i="10"/>
  <c r="F215" i="10"/>
  <c r="G215" i="10"/>
  <c r="H215" i="10"/>
  <c r="F216" i="10"/>
  <c r="G216" i="10"/>
  <c r="H216" i="10"/>
  <c r="F217" i="10"/>
  <c r="G217" i="10"/>
  <c r="H217" i="10"/>
  <c r="F218" i="10"/>
  <c r="G218" i="10"/>
  <c r="H218" i="10"/>
  <c r="F219" i="10"/>
  <c r="G219" i="10"/>
  <c r="H219" i="10"/>
  <c r="F220" i="10"/>
  <c r="G220" i="10"/>
  <c r="H220" i="10"/>
  <c r="F221" i="10"/>
  <c r="G221" i="10"/>
  <c r="H221" i="10"/>
  <c r="F222" i="10"/>
  <c r="G222" i="10"/>
  <c r="H222" i="10"/>
  <c r="F223" i="10"/>
  <c r="G223" i="10"/>
  <c r="H223" i="10"/>
  <c r="F224" i="10"/>
  <c r="G224" i="10"/>
  <c r="H224" i="10"/>
  <c r="F225" i="10"/>
  <c r="G225" i="10"/>
  <c r="H225" i="10"/>
  <c r="F226" i="10"/>
  <c r="G226" i="10"/>
  <c r="H226" i="10"/>
  <c r="F227" i="10"/>
  <c r="G227" i="10"/>
  <c r="H227" i="10"/>
  <c r="F228" i="10"/>
  <c r="G228" i="10"/>
  <c r="H228" i="10"/>
  <c r="F229" i="10"/>
  <c r="G229" i="10"/>
  <c r="H229" i="10"/>
  <c r="F230" i="10"/>
  <c r="G230" i="10"/>
  <c r="H230" i="10"/>
  <c r="F231" i="10"/>
  <c r="G231" i="10"/>
  <c r="H231" i="10"/>
  <c r="F232" i="10"/>
  <c r="G232" i="10"/>
  <c r="H232" i="10"/>
  <c r="F233" i="10"/>
  <c r="G233" i="10"/>
  <c r="H233" i="10"/>
  <c r="F234" i="10"/>
  <c r="G234" i="10"/>
  <c r="H234" i="10"/>
  <c r="F235" i="10"/>
  <c r="G235" i="10"/>
  <c r="H235" i="10"/>
  <c r="F236" i="10"/>
  <c r="G236" i="10"/>
  <c r="H236" i="10"/>
  <c r="F237" i="10"/>
  <c r="G237" i="10"/>
  <c r="H237" i="10"/>
  <c r="F238" i="10"/>
  <c r="G238" i="10"/>
  <c r="H238" i="10"/>
  <c r="F239" i="10"/>
  <c r="G239" i="10"/>
  <c r="H239" i="10"/>
  <c r="F240" i="10"/>
  <c r="G240" i="10"/>
  <c r="H240" i="10"/>
  <c r="F241" i="10"/>
  <c r="G241" i="10"/>
  <c r="H241" i="10"/>
  <c r="F242" i="10"/>
  <c r="G242" i="10"/>
  <c r="H242" i="10"/>
  <c r="F243" i="10"/>
  <c r="G243" i="10"/>
  <c r="H243" i="10"/>
  <c r="F244" i="10"/>
  <c r="G244" i="10"/>
  <c r="H244" i="10"/>
  <c r="F245" i="10"/>
  <c r="G245" i="10"/>
  <c r="H245" i="10"/>
  <c r="F246" i="10"/>
  <c r="G246" i="10"/>
  <c r="H246" i="10"/>
  <c r="F247" i="10"/>
  <c r="G247" i="10"/>
  <c r="H247" i="10"/>
  <c r="F248" i="10"/>
  <c r="G248" i="10"/>
  <c r="H248" i="10"/>
  <c r="F249" i="10"/>
  <c r="G249" i="10"/>
  <c r="H249" i="10"/>
  <c r="F250" i="10"/>
  <c r="G250" i="10"/>
  <c r="H250" i="10"/>
  <c r="F251" i="10"/>
  <c r="G251" i="10"/>
  <c r="H251" i="10"/>
  <c r="F252" i="10"/>
  <c r="G252" i="10"/>
  <c r="H252" i="10"/>
  <c r="F253" i="10"/>
  <c r="G253" i="10"/>
  <c r="H253" i="10"/>
  <c r="F254" i="10"/>
  <c r="G254" i="10"/>
  <c r="H254" i="10"/>
  <c r="F255" i="10"/>
  <c r="G255" i="10"/>
  <c r="H255" i="10"/>
  <c r="F256" i="10"/>
  <c r="G256" i="10"/>
  <c r="H256" i="10"/>
  <c r="F257" i="10"/>
  <c r="G257" i="10"/>
  <c r="H257" i="10"/>
  <c r="F258" i="10"/>
  <c r="G258" i="10"/>
  <c r="H258" i="10"/>
  <c r="F259" i="10"/>
  <c r="G259" i="10"/>
  <c r="H259" i="10"/>
  <c r="F260" i="10"/>
  <c r="G260" i="10"/>
  <c r="H260" i="10"/>
  <c r="F261" i="10"/>
  <c r="G261" i="10"/>
  <c r="H261" i="10"/>
  <c r="F262" i="10"/>
  <c r="G262" i="10"/>
  <c r="H262" i="10"/>
  <c r="F263" i="10"/>
  <c r="G263" i="10"/>
  <c r="H263" i="10"/>
  <c r="F264" i="10"/>
  <c r="G264" i="10"/>
  <c r="H264" i="10"/>
  <c r="F265" i="10"/>
  <c r="G265" i="10"/>
  <c r="H265" i="10"/>
  <c r="F266" i="10"/>
  <c r="G266" i="10"/>
  <c r="H266" i="10"/>
  <c r="F267" i="10"/>
  <c r="G267" i="10"/>
  <c r="H267" i="10"/>
  <c r="F268" i="10"/>
  <c r="G268" i="10"/>
  <c r="H268" i="10"/>
  <c r="F269" i="10"/>
  <c r="G269" i="10"/>
  <c r="H269" i="10"/>
  <c r="F270" i="10"/>
  <c r="G270" i="10"/>
  <c r="H270" i="10"/>
  <c r="F271" i="10"/>
  <c r="G271" i="10"/>
  <c r="H271" i="10"/>
  <c r="F272" i="10"/>
  <c r="G272" i="10"/>
  <c r="H272" i="10"/>
  <c r="F273" i="10"/>
  <c r="G273" i="10"/>
  <c r="H273" i="10"/>
  <c r="F274" i="10"/>
  <c r="G274" i="10"/>
  <c r="H274" i="10"/>
  <c r="F275" i="10"/>
  <c r="G275" i="10"/>
  <c r="H275" i="10"/>
  <c r="F276" i="10"/>
  <c r="G276" i="10"/>
  <c r="H276" i="10"/>
  <c r="F277" i="10"/>
  <c r="G277" i="10"/>
  <c r="H277" i="10"/>
  <c r="F278" i="10"/>
  <c r="G278" i="10"/>
  <c r="H278" i="10"/>
  <c r="F279" i="10"/>
  <c r="G279" i="10"/>
  <c r="H279" i="10"/>
  <c r="F280" i="10"/>
  <c r="G280" i="10"/>
  <c r="H280" i="10"/>
  <c r="F281" i="10"/>
  <c r="G281" i="10"/>
  <c r="H281" i="10"/>
  <c r="F282" i="10"/>
  <c r="G282" i="10"/>
  <c r="H282" i="10"/>
  <c r="F283" i="10"/>
  <c r="G283" i="10"/>
  <c r="H283" i="10"/>
  <c r="F284" i="10"/>
  <c r="G284" i="10"/>
  <c r="H284" i="10"/>
  <c r="F285" i="10"/>
  <c r="G285" i="10"/>
  <c r="H285" i="10"/>
  <c r="F286" i="10"/>
  <c r="G286" i="10"/>
  <c r="H286" i="10"/>
  <c r="F287" i="10"/>
  <c r="G287" i="10"/>
  <c r="H287" i="10"/>
  <c r="F288" i="10"/>
  <c r="G288" i="10"/>
  <c r="H288" i="10"/>
  <c r="F289" i="10"/>
  <c r="G289" i="10"/>
  <c r="H289" i="10"/>
  <c r="F290" i="10"/>
  <c r="G290" i="10"/>
  <c r="H290" i="10"/>
  <c r="F291" i="10"/>
  <c r="G291" i="10"/>
  <c r="H291" i="10"/>
  <c r="F292" i="10"/>
  <c r="G292" i="10"/>
  <c r="H292" i="10"/>
  <c r="F293" i="10"/>
  <c r="G293" i="10"/>
  <c r="H293" i="10"/>
  <c r="F294" i="10"/>
  <c r="G294" i="10"/>
  <c r="H294" i="10"/>
  <c r="F295" i="10"/>
  <c r="G295" i="10"/>
  <c r="H295" i="10"/>
  <c r="F296" i="10"/>
  <c r="G296" i="10"/>
  <c r="H296" i="10"/>
  <c r="F297" i="10"/>
  <c r="G297" i="10"/>
  <c r="H297" i="10"/>
  <c r="F298" i="10"/>
  <c r="G298" i="10"/>
  <c r="H298" i="10"/>
  <c r="F299" i="10"/>
  <c r="G299" i="10"/>
  <c r="H299" i="10"/>
  <c r="F300" i="10"/>
  <c r="G300" i="10"/>
  <c r="H300" i="10"/>
  <c r="F301" i="10"/>
  <c r="G301" i="10"/>
  <c r="H301" i="10"/>
  <c r="F302" i="10"/>
  <c r="G302" i="10"/>
  <c r="H302" i="10"/>
  <c r="F303" i="10"/>
  <c r="G303" i="10"/>
  <c r="H303" i="10"/>
  <c r="F304" i="10"/>
  <c r="G304" i="10"/>
  <c r="H304" i="10"/>
  <c r="F305" i="10"/>
  <c r="G305" i="10"/>
  <c r="H305" i="10"/>
  <c r="F306" i="10"/>
  <c r="G306" i="10"/>
  <c r="H306" i="10"/>
  <c r="F307" i="10"/>
  <c r="G307" i="10"/>
  <c r="H307" i="10"/>
  <c r="F308" i="10"/>
  <c r="G308" i="10"/>
  <c r="H308" i="10"/>
  <c r="F309" i="10"/>
  <c r="G309" i="10"/>
  <c r="H309" i="10"/>
  <c r="F310" i="10"/>
  <c r="G310" i="10"/>
  <c r="H310" i="10"/>
  <c r="F311" i="10"/>
  <c r="G311" i="10"/>
  <c r="H311" i="10"/>
  <c r="F312" i="10"/>
  <c r="G312" i="10"/>
  <c r="H312" i="10"/>
  <c r="F313" i="10"/>
  <c r="G313" i="10"/>
  <c r="H313" i="10"/>
  <c r="F314" i="10"/>
  <c r="G314" i="10"/>
  <c r="H314" i="10"/>
  <c r="F315" i="10"/>
  <c r="G315" i="10"/>
  <c r="H315" i="10"/>
  <c r="F316" i="10"/>
  <c r="G316" i="10"/>
  <c r="H316" i="10"/>
  <c r="F317" i="10"/>
  <c r="G317" i="10"/>
  <c r="H317" i="10"/>
  <c r="F318" i="10"/>
  <c r="G318" i="10"/>
  <c r="H318" i="10"/>
  <c r="F319" i="10"/>
  <c r="G319" i="10"/>
  <c r="H319" i="10"/>
  <c r="F320" i="10"/>
  <c r="G320" i="10"/>
  <c r="H320" i="10"/>
  <c r="F321" i="10"/>
  <c r="G321" i="10"/>
  <c r="H321" i="10"/>
  <c r="F322" i="10"/>
  <c r="G322" i="10"/>
  <c r="H322" i="10"/>
  <c r="F323" i="10"/>
  <c r="G323" i="10"/>
  <c r="H323" i="10"/>
  <c r="F324" i="10"/>
  <c r="G324" i="10"/>
  <c r="H324" i="10"/>
  <c r="F325" i="10"/>
  <c r="G325" i="10"/>
  <c r="H325" i="10"/>
  <c r="F326" i="10"/>
  <c r="G326" i="10"/>
  <c r="H326" i="10"/>
  <c r="F327" i="10"/>
  <c r="G327" i="10"/>
  <c r="H327" i="10"/>
  <c r="F328" i="10"/>
  <c r="G328" i="10"/>
  <c r="H328" i="10"/>
  <c r="F329" i="10"/>
  <c r="G329" i="10"/>
  <c r="H329" i="10"/>
  <c r="F330" i="10"/>
  <c r="G330" i="10"/>
  <c r="H330" i="10"/>
  <c r="F331" i="10"/>
  <c r="G331" i="10"/>
  <c r="H331" i="10"/>
  <c r="F332" i="10"/>
  <c r="G332" i="10"/>
  <c r="H332" i="10"/>
  <c r="F333" i="10"/>
  <c r="G333" i="10"/>
  <c r="H333" i="10"/>
  <c r="F334" i="10"/>
  <c r="G334" i="10"/>
  <c r="H334" i="10"/>
  <c r="F335" i="10"/>
  <c r="G335" i="10"/>
  <c r="H335" i="10"/>
  <c r="F336" i="10"/>
  <c r="G336" i="10"/>
  <c r="H336" i="10"/>
  <c r="F337" i="10"/>
  <c r="G337" i="10"/>
  <c r="H337" i="10"/>
  <c r="F338" i="10"/>
  <c r="G338" i="10"/>
  <c r="H338" i="10"/>
  <c r="F339" i="10"/>
  <c r="G339" i="10"/>
  <c r="H339" i="10"/>
  <c r="F340" i="10"/>
  <c r="G340" i="10"/>
  <c r="H340" i="10"/>
  <c r="F341" i="10"/>
  <c r="G341" i="10"/>
  <c r="H341" i="10"/>
  <c r="F342" i="10"/>
  <c r="G342" i="10"/>
  <c r="H342" i="10"/>
  <c r="F343" i="10"/>
  <c r="G343" i="10"/>
  <c r="H343" i="10"/>
  <c r="F344" i="10"/>
  <c r="G344" i="10"/>
  <c r="H344" i="10"/>
  <c r="F345" i="10"/>
  <c r="G345" i="10"/>
  <c r="H345" i="10"/>
  <c r="F346" i="10"/>
  <c r="G346" i="10"/>
  <c r="H346" i="10"/>
  <c r="F347" i="10"/>
  <c r="G347" i="10"/>
  <c r="H347" i="10"/>
  <c r="F348" i="10"/>
  <c r="G348" i="10"/>
  <c r="H348" i="10"/>
  <c r="F349" i="10"/>
  <c r="G349" i="10"/>
  <c r="H349" i="10"/>
  <c r="F350" i="10"/>
  <c r="G350" i="10"/>
  <c r="H350" i="10"/>
  <c r="F351" i="10"/>
  <c r="G351" i="10"/>
  <c r="H351" i="10"/>
  <c r="F352" i="10"/>
  <c r="G352" i="10"/>
  <c r="H352" i="10"/>
  <c r="F353" i="10"/>
  <c r="G353" i="10"/>
  <c r="H353" i="10"/>
  <c r="F354" i="10"/>
  <c r="G354" i="10"/>
  <c r="H354" i="10"/>
  <c r="F355" i="10"/>
  <c r="G355" i="10"/>
  <c r="H355" i="10"/>
  <c r="F356" i="10"/>
  <c r="G356" i="10"/>
  <c r="H356" i="10"/>
  <c r="F357" i="10"/>
  <c r="G357" i="10"/>
  <c r="H357" i="10"/>
  <c r="F358" i="10"/>
  <c r="G358" i="10"/>
  <c r="H358" i="10"/>
  <c r="F359" i="10"/>
  <c r="G359" i="10"/>
  <c r="H359" i="10"/>
  <c r="F360" i="10"/>
  <c r="G360" i="10"/>
  <c r="H360" i="10"/>
  <c r="F361" i="10"/>
  <c r="G361" i="10"/>
  <c r="H361" i="10"/>
  <c r="F362" i="10"/>
  <c r="G362" i="10"/>
  <c r="H362" i="10"/>
  <c r="F363" i="10"/>
  <c r="G363" i="10"/>
  <c r="H363" i="10"/>
  <c r="F364" i="10"/>
  <c r="G364" i="10"/>
  <c r="H364" i="10"/>
  <c r="F365" i="10"/>
  <c r="G365" i="10"/>
  <c r="H365" i="10"/>
  <c r="F366" i="10"/>
  <c r="G366" i="10"/>
  <c r="H366" i="10"/>
  <c r="F367" i="10"/>
  <c r="G367" i="10"/>
  <c r="H367" i="10"/>
  <c r="F368" i="10"/>
  <c r="G368" i="10"/>
  <c r="H368" i="10"/>
  <c r="F369" i="10"/>
  <c r="G369" i="10"/>
  <c r="H369" i="10"/>
  <c r="F370" i="10"/>
  <c r="G370" i="10"/>
  <c r="H370" i="10"/>
  <c r="F371" i="10"/>
  <c r="G371" i="10"/>
  <c r="H371" i="10"/>
  <c r="F372" i="10"/>
  <c r="G372" i="10"/>
  <c r="H372" i="10"/>
  <c r="F373" i="10"/>
  <c r="G373" i="10"/>
  <c r="H373" i="10"/>
  <c r="F374" i="10"/>
  <c r="G374" i="10"/>
  <c r="H374" i="10"/>
  <c r="F375" i="10"/>
  <c r="G375" i="10"/>
  <c r="H375" i="10"/>
  <c r="F376" i="10"/>
  <c r="G376" i="10"/>
  <c r="H376" i="10"/>
  <c r="F377" i="10"/>
  <c r="G377" i="10"/>
  <c r="H377" i="10"/>
  <c r="F378" i="10"/>
  <c r="G378" i="10"/>
  <c r="H378" i="10"/>
  <c r="F379" i="10"/>
  <c r="G379" i="10"/>
  <c r="H379" i="10"/>
  <c r="F380" i="10"/>
  <c r="G380" i="10"/>
  <c r="H380" i="10"/>
  <c r="F381" i="10"/>
  <c r="G381" i="10"/>
  <c r="H381" i="10"/>
  <c r="F382" i="10"/>
  <c r="G382" i="10"/>
  <c r="H382" i="10"/>
  <c r="F383" i="10"/>
  <c r="G383" i="10"/>
  <c r="H383" i="10"/>
  <c r="F384" i="10"/>
  <c r="G384" i="10"/>
  <c r="H384" i="10"/>
  <c r="F385" i="10"/>
  <c r="G385" i="10"/>
  <c r="H385" i="10"/>
  <c r="F386" i="10"/>
  <c r="G386" i="10"/>
  <c r="H386" i="10"/>
  <c r="F387" i="10"/>
  <c r="G387" i="10"/>
  <c r="H387" i="10"/>
  <c r="F388" i="10"/>
  <c r="G388" i="10"/>
  <c r="H388" i="10"/>
  <c r="F389" i="10"/>
  <c r="G389" i="10"/>
  <c r="H389" i="10"/>
  <c r="F390" i="10"/>
  <c r="G390" i="10"/>
  <c r="H390" i="10"/>
  <c r="F391" i="10"/>
  <c r="G391" i="10"/>
  <c r="H391" i="10"/>
  <c r="F392" i="10"/>
  <c r="G392" i="10"/>
  <c r="H392" i="10"/>
  <c r="F393" i="10"/>
  <c r="G393" i="10"/>
  <c r="H393" i="10"/>
  <c r="F394" i="10"/>
  <c r="G394" i="10"/>
  <c r="H394" i="10"/>
  <c r="F395" i="10"/>
  <c r="G395" i="10"/>
  <c r="H395" i="10"/>
  <c r="F396" i="10"/>
  <c r="G396" i="10"/>
  <c r="H396" i="10"/>
  <c r="F397" i="10"/>
  <c r="G397" i="10"/>
  <c r="H397" i="10"/>
  <c r="F398" i="10"/>
  <c r="G398" i="10"/>
  <c r="H398" i="10"/>
  <c r="F399" i="10"/>
  <c r="G399" i="10"/>
  <c r="H399" i="10"/>
  <c r="F400" i="10"/>
  <c r="G400" i="10"/>
  <c r="H400" i="10"/>
  <c r="F401" i="10"/>
  <c r="G401" i="10"/>
  <c r="H401" i="10"/>
  <c r="F402" i="10"/>
  <c r="G402" i="10"/>
  <c r="H402" i="10"/>
  <c r="F403" i="10"/>
  <c r="G403" i="10"/>
  <c r="H403" i="10"/>
  <c r="F404" i="10"/>
  <c r="G404" i="10"/>
  <c r="H404" i="10"/>
  <c r="F405" i="10"/>
  <c r="G405" i="10"/>
  <c r="H405" i="10"/>
  <c r="F406" i="10"/>
  <c r="G406" i="10"/>
  <c r="H406" i="10"/>
  <c r="F407" i="10"/>
  <c r="G407" i="10"/>
  <c r="H407" i="10"/>
  <c r="F408" i="10"/>
  <c r="G408" i="10"/>
  <c r="H408" i="10"/>
  <c r="F409" i="10"/>
  <c r="G409" i="10"/>
  <c r="H409" i="10"/>
  <c r="F410" i="10"/>
  <c r="G410" i="10"/>
  <c r="H410" i="10"/>
  <c r="F411" i="10"/>
  <c r="G411" i="10"/>
  <c r="H411" i="10"/>
  <c r="F412" i="10"/>
  <c r="G412" i="10"/>
  <c r="H412" i="10"/>
  <c r="F413" i="10"/>
  <c r="G413" i="10"/>
  <c r="H413" i="10"/>
  <c r="F414" i="10"/>
  <c r="G414" i="10"/>
  <c r="H414" i="10"/>
  <c r="F415" i="10"/>
  <c r="G415" i="10"/>
  <c r="H415" i="10"/>
  <c r="F416" i="10"/>
  <c r="G416" i="10"/>
  <c r="H416" i="10"/>
  <c r="F417" i="10"/>
  <c r="G417" i="10"/>
  <c r="H417" i="10"/>
  <c r="F418" i="10"/>
  <c r="G418" i="10"/>
  <c r="H418" i="10"/>
  <c r="F419" i="10"/>
  <c r="G419" i="10"/>
  <c r="H419" i="10"/>
  <c r="F420" i="10"/>
  <c r="G420" i="10"/>
  <c r="H420" i="10"/>
  <c r="F421" i="10"/>
  <c r="G421" i="10"/>
  <c r="H421" i="10"/>
  <c r="F422" i="10"/>
  <c r="G422" i="10"/>
  <c r="H422" i="10"/>
  <c r="F423" i="10"/>
  <c r="G423" i="10"/>
  <c r="H423" i="10"/>
  <c r="R249" i="9" l="1"/>
  <c r="R250" i="9"/>
  <c r="R251" i="9"/>
  <c r="R252" i="9"/>
  <c r="R253" i="9"/>
  <c r="R254" i="9"/>
  <c r="R255" i="9"/>
  <c r="R256" i="9"/>
  <c r="R257" i="9"/>
  <c r="R258" i="9"/>
  <c r="R259" i="9"/>
  <c r="R260" i="9"/>
  <c r="R261" i="9"/>
  <c r="R262" i="9"/>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471" i="9"/>
  <c r="R472" i="9"/>
  <c r="R473" i="9"/>
  <c r="R474" i="9"/>
  <c r="R475" i="9"/>
  <c r="R476" i="9"/>
  <c r="R477" i="9"/>
  <c r="R478" i="9"/>
  <c r="R479" i="9"/>
  <c r="R480" i="9"/>
  <c r="R481" i="9"/>
  <c r="R482" i="9"/>
  <c r="R483" i="9"/>
  <c r="R484" i="9"/>
  <c r="R485" i="9"/>
  <c r="R486" i="9"/>
  <c r="R487" i="9"/>
  <c r="R488" i="9"/>
  <c r="R489" i="9"/>
  <c r="R490" i="9"/>
  <c r="R491" i="9"/>
  <c r="R492" i="9"/>
  <c r="R493" i="9"/>
  <c r="R494" i="9"/>
  <c r="R495" i="9"/>
  <c r="R496" i="9"/>
  <c r="R497" i="9"/>
  <c r="R498" i="9"/>
  <c r="R499" i="9"/>
  <c r="R500" i="9"/>
  <c r="R501" i="9"/>
  <c r="R502" i="9"/>
  <c r="R503" i="9"/>
  <c r="R504" i="9"/>
  <c r="R505" i="9"/>
  <c r="R506" i="9"/>
  <c r="R507" i="9"/>
  <c r="R508" i="9"/>
  <c r="R509" i="9"/>
  <c r="R510" i="9"/>
  <c r="R511" i="9"/>
  <c r="R512" i="9"/>
  <c r="R513" i="9"/>
  <c r="R514" i="9"/>
  <c r="R515" i="9"/>
  <c r="R516" i="9"/>
  <c r="R517" i="9"/>
  <c r="R518" i="9"/>
  <c r="R519" i="9"/>
  <c r="R520" i="9"/>
  <c r="R521" i="9"/>
  <c r="R522" i="9"/>
  <c r="R523" i="9"/>
  <c r="R524" i="9"/>
  <c r="R525" i="9"/>
  <c r="R526" i="9"/>
  <c r="R527" i="9"/>
  <c r="R528" i="9"/>
  <c r="R529" i="9"/>
  <c r="R530" i="9"/>
  <c r="R531" i="9"/>
  <c r="R532" i="9"/>
  <c r="R533" i="9"/>
  <c r="R534" i="9"/>
  <c r="R535" i="9"/>
  <c r="R536" i="9"/>
  <c r="R537" i="9"/>
  <c r="R538" i="9"/>
  <c r="R539" i="9"/>
  <c r="R540" i="9"/>
  <c r="R541" i="9"/>
  <c r="R542" i="9"/>
  <c r="R543" i="9"/>
  <c r="R544" i="9"/>
  <c r="R545" i="9"/>
  <c r="R546" i="9"/>
  <c r="R547" i="9"/>
  <c r="R548" i="9"/>
  <c r="R549" i="9"/>
  <c r="R550" i="9"/>
  <c r="R551" i="9"/>
  <c r="R552" i="9"/>
  <c r="R553" i="9"/>
  <c r="R554" i="9"/>
  <c r="R555" i="9"/>
  <c r="R556" i="9"/>
  <c r="R557" i="9"/>
  <c r="R558" i="9"/>
  <c r="R559" i="9"/>
  <c r="R560" i="9"/>
  <c r="R561" i="9"/>
  <c r="R562" i="9"/>
  <c r="R563" i="9"/>
  <c r="R564" i="9"/>
  <c r="R565" i="9"/>
  <c r="R566" i="9"/>
  <c r="R567" i="9"/>
  <c r="R568" i="9"/>
  <c r="R569" i="9"/>
  <c r="R570" i="9"/>
  <c r="R571" i="9"/>
  <c r="R572" i="9"/>
  <c r="R573" i="9"/>
  <c r="R574" i="9"/>
  <c r="R575" i="9"/>
  <c r="R576" i="9"/>
  <c r="R577" i="9"/>
  <c r="R578" i="9"/>
  <c r="R579" i="9"/>
  <c r="R580" i="9"/>
  <c r="R581" i="9"/>
  <c r="R582" i="9"/>
  <c r="R583" i="9"/>
  <c r="R584" i="9"/>
  <c r="R585" i="9"/>
  <c r="R586" i="9"/>
  <c r="R587" i="9"/>
  <c r="R588" i="9"/>
  <c r="R589" i="9"/>
  <c r="R590" i="9"/>
  <c r="R591" i="9"/>
  <c r="R592" i="9"/>
  <c r="R593" i="9"/>
  <c r="R594" i="9"/>
  <c r="R595" i="9"/>
  <c r="R596" i="9"/>
  <c r="R597" i="9"/>
  <c r="R598" i="9"/>
  <c r="R599" i="9"/>
  <c r="R600" i="9"/>
  <c r="R601" i="9"/>
  <c r="R602" i="9"/>
  <c r="R603" i="9"/>
  <c r="R604" i="9"/>
  <c r="R605" i="9"/>
  <c r="R606" i="9"/>
  <c r="R607" i="9"/>
  <c r="R608" i="9"/>
  <c r="R609" i="9"/>
  <c r="R610" i="9"/>
  <c r="R611" i="9"/>
  <c r="R612" i="9"/>
  <c r="R613" i="9"/>
  <c r="R614" i="9"/>
  <c r="R615" i="9"/>
  <c r="R616" i="9"/>
  <c r="R617" i="9"/>
  <c r="R618" i="9"/>
  <c r="R619" i="9"/>
  <c r="R620" i="9"/>
  <c r="R621" i="9"/>
  <c r="R622" i="9"/>
  <c r="R623" i="9"/>
  <c r="R624" i="9"/>
  <c r="R625" i="9"/>
  <c r="R626" i="9"/>
  <c r="R627" i="9"/>
  <c r="R628" i="9"/>
  <c r="R629" i="9"/>
  <c r="R630" i="9"/>
  <c r="R631" i="9"/>
  <c r="R632" i="9"/>
  <c r="R633" i="9"/>
  <c r="R634" i="9"/>
  <c r="R635" i="9"/>
  <c r="R636" i="9"/>
  <c r="R637" i="9"/>
  <c r="R638" i="9"/>
  <c r="R639" i="9"/>
  <c r="R640" i="9"/>
  <c r="R641" i="9"/>
  <c r="R642" i="9"/>
  <c r="R643" i="9"/>
  <c r="R644" i="9"/>
  <c r="R645" i="9"/>
  <c r="R646" i="9"/>
  <c r="R647" i="9"/>
  <c r="R648" i="9"/>
  <c r="R649" i="9"/>
  <c r="R650" i="9"/>
  <c r="R651" i="9"/>
  <c r="R652" i="9"/>
  <c r="R653" i="9"/>
  <c r="R654" i="9"/>
  <c r="R655" i="9"/>
  <c r="R656" i="9"/>
  <c r="R657" i="9"/>
  <c r="R658" i="9"/>
  <c r="R659" i="9"/>
  <c r="R660" i="9"/>
  <c r="R661" i="9"/>
  <c r="R662" i="9"/>
  <c r="R663" i="9"/>
  <c r="R664" i="9"/>
  <c r="R665" i="9"/>
  <c r="R666" i="9"/>
  <c r="R667" i="9"/>
  <c r="R668" i="9"/>
  <c r="R669" i="9"/>
  <c r="R670" i="9"/>
  <c r="R671" i="9"/>
  <c r="R672" i="9"/>
  <c r="R673" i="9"/>
  <c r="R674" i="9"/>
  <c r="R675" i="9"/>
  <c r="R676" i="9"/>
  <c r="R677" i="9"/>
  <c r="R678" i="9"/>
  <c r="R679" i="9"/>
  <c r="R680" i="9"/>
  <c r="R681" i="9"/>
  <c r="R682" i="9"/>
  <c r="R683" i="9"/>
  <c r="R684" i="9"/>
  <c r="R685" i="9"/>
  <c r="R686" i="9"/>
  <c r="R687" i="9"/>
  <c r="R688" i="9"/>
  <c r="R689" i="9"/>
  <c r="R690" i="9"/>
  <c r="R691" i="9"/>
  <c r="R692" i="9"/>
  <c r="R693" i="9"/>
  <c r="R694" i="9"/>
  <c r="R695" i="9"/>
  <c r="R696" i="9"/>
  <c r="R697" i="9"/>
  <c r="R698" i="9"/>
  <c r="R699" i="9"/>
  <c r="R700" i="9"/>
  <c r="R701" i="9"/>
  <c r="R702" i="9"/>
  <c r="R703" i="9"/>
  <c r="R704" i="9"/>
  <c r="R705" i="9"/>
  <c r="R706" i="9"/>
  <c r="R707" i="9"/>
  <c r="R708" i="9"/>
  <c r="R709" i="9"/>
  <c r="R710" i="9"/>
  <c r="R711" i="9"/>
  <c r="R712" i="9"/>
  <c r="R713" i="9"/>
  <c r="R714" i="9"/>
  <c r="R715" i="9"/>
  <c r="R716" i="9"/>
  <c r="R717" i="9"/>
  <c r="R718" i="9"/>
  <c r="R719" i="9"/>
  <c r="R720" i="9"/>
  <c r="R721" i="9"/>
  <c r="R722" i="9"/>
  <c r="R723" i="9"/>
  <c r="R724" i="9"/>
  <c r="R725" i="9"/>
  <c r="R726" i="9"/>
  <c r="R727" i="9"/>
  <c r="R728" i="9"/>
  <c r="R729" i="9"/>
  <c r="R730" i="9"/>
  <c r="R731" i="9"/>
  <c r="R732" i="9"/>
  <c r="R733" i="9"/>
  <c r="R734" i="9"/>
  <c r="R735" i="9"/>
  <c r="R736" i="9"/>
  <c r="R737" i="9"/>
  <c r="R738" i="9"/>
  <c r="R739" i="9"/>
  <c r="R740" i="9"/>
  <c r="R741" i="9"/>
  <c r="R742" i="9"/>
  <c r="R743" i="9"/>
  <c r="R744" i="9"/>
  <c r="R745" i="9"/>
  <c r="R746" i="9"/>
  <c r="R747" i="9"/>
  <c r="R748" i="9"/>
  <c r="R749" i="9"/>
  <c r="R750" i="9"/>
  <c r="R751" i="9"/>
  <c r="R752" i="9"/>
  <c r="R753" i="9"/>
  <c r="R754" i="9"/>
  <c r="R755" i="9"/>
  <c r="R756" i="9"/>
  <c r="R757" i="9"/>
  <c r="R758" i="9"/>
  <c r="R759" i="9"/>
  <c r="R760" i="9"/>
  <c r="R761" i="9"/>
  <c r="R762" i="9"/>
  <c r="R763" i="9"/>
  <c r="R764" i="9"/>
  <c r="R765" i="9"/>
  <c r="R766" i="9"/>
  <c r="R767" i="9"/>
  <c r="R768" i="9"/>
  <c r="R769" i="9"/>
  <c r="R770" i="9"/>
  <c r="R771" i="9"/>
  <c r="R772" i="9"/>
  <c r="R773" i="9"/>
  <c r="R774" i="9"/>
  <c r="R775" i="9"/>
  <c r="R776" i="9"/>
  <c r="R777" i="9"/>
  <c r="R778" i="9"/>
  <c r="R779" i="9"/>
  <c r="R780" i="9"/>
  <c r="R781" i="9"/>
  <c r="R782" i="9"/>
  <c r="R783" i="9"/>
  <c r="R784" i="9"/>
  <c r="R785" i="9"/>
  <c r="R786" i="9"/>
  <c r="R787" i="9"/>
  <c r="R788" i="9"/>
  <c r="R789" i="9"/>
  <c r="R790" i="9"/>
  <c r="R791" i="9"/>
  <c r="R792" i="9"/>
  <c r="R793" i="9"/>
  <c r="R794" i="9"/>
  <c r="R795" i="9"/>
  <c r="R796" i="9"/>
  <c r="R797" i="9"/>
  <c r="R798" i="9"/>
  <c r="R799" i="9"/>
  <c r="R800" i="9"/>
  <c r="R801" i="9"/>
  <c r="R802" i="9"/>
  <c r="R803" i="9"/>
  <c r="R804" i="9"/>
  <c r="R805" i="9"/>
  <c r="R806" i="9"/>
  <c r="R807" i="9"/>
  <c r="R808" i="9"/>
  <c r="R809" i="9"/>
  <c r="R810" i="9"/>
  <c r="R811" i="9"/>
  <c r="R812" i="9"/>
  <c r="R813" i="9"/>
  <c r="R814" i="9"/>
  <c r="R815" i="9"/>
  <c r="R816" i="9"/>
  <c r="R817" i="9"/>
  <c r="R818" i="9"/>
  <c r="R819" i="9"/>
  <c r="R820" i="9"/>
  <c r="R821" i="9"/>
  <c r="R822" i="9"/>
  <c r="R823" i="9"/>
  <c r="R824" i="9"/>
  <c r="R825" i="9"/>
  <c r="R826" i="9"/>
  <c r="R827" i="9"/>
  <c r="R828" i="9"/>
  <c r="R829" i="9"/>
  <c r="R830" i="9"/>
  <c r="R831" i="9"/>
  <c r="R832" i="9"/>
  <c r="R833" i="9"/>
  <c r="R834" i="9"/>
  <c r="R835" i="9"/>
  <c r="R836" i="9"/>
  <c r="R837" i="9"/>
  <c r="R838" i="9"/>
  <c r="R839" i="9"/>
  <c r="R840" i="9"/>
  <c r="R841" i="9"/>
  <c r="R842" i="9"/>
  <c r="R843" i="9"/>
  <c r="R844" i="9"/>
  <c r="R845" i="9"/>
  <c r="R846" i="9"/>
  <c r="R847" i="9"/>
  <c r="R848" i="9"/>
  <c r="R849" i="9"/>
  <c r="R850" i="9"/>
  <c r="R851" i="9"/>
  <c r="R852" i="9"/>
  <c r="R853" i="9"/>
  <c r="R854" i="9"/>
  <c r="R855" i="9"/>
  <c r="R856" i="9"/>
  <c r="R857" i="9"/>
  <c r="R858" i="9"/>
  <c r="R859" i="9"/>
  <c r="R860" i="9"/>
  <c r="R861" i="9"/>
  <c r="R862" i="9"/>
  <c r="R863" i="9"/>
  <c r="R864" i="9"/>
  <c r="R865" i="9"/>
  <c r="R866" i="9"/>
  <c r="R867" i="9"/>
  <c r="R868" i="9"/>
  <c r="R869" i="9"/>
  <c r="R870" i="9"/>
  <c r="R871" i="9"/>
  <c r="R872" i="9"/>
  <c r="R873" i="9"/>
  <c r="R874" i="9"/>
  <c r="R875" i="9"/>
  <c r="R876" i="9"/>
  <c r="R877" i="9"/>
  <c r="R878" i="9"/>
  <c r="R879" i="9"/>
  <c r="R880" i="9"/>
  <c r="R881" i="9"/>
  <c r="R882" i="9"/>
  <c r="R883" i="9"/>
  <c r="R884" i="9"/>
  <c r="R885" i="9"/>
  <c r="R886" i="9"/>
  <c r="R887" i="9"/>
  <c r="R888" i="9"/>
  <c r="R889" i="9"/>
  <c r="R890" i="9"/>
  <c r="R891" i="9"/>
  <c r="R892" i="9"/>
  <c r="R893" i="9"/>
  <c r="R894" i="9"/>
  <c r="R895" i="9"/>
  <c r="R896" i="9"/>
  <c r="R897" i="9"/>
  <c r="R898" i="9"/>
  <c r="R899" i="9"/>
  <c r="R900" i="9"/>
  <c r="R901" i="9"/>
  <c r="R902" i="9"/>
  <c r="R903" i="9"/>
  <c r="R904" i="9"/>
  <c r="R905" i="9"/>
  <c r="R906" i="9"/>
  <c r="R907" i="9"/>
  <c r="R908" i="9"/>
  <c r="R909" i="9"/>
  <c r="R910" i="9"/>
  <c r="R911" i="9"/>
  <c r="R912" i="9"/>
  <c r="R913" i="9"/>
  <c r="R914" i="9"/>
  <c r="R915" i="9"/>
  <c r="R916" i="9"/>
  <c r="R917" i="9"/>
  <c r="R918" i="9"/>
  <c r="R919" i="9"/>
  <c r="R920" i="9"/>
  <c r="R921" i="9"/>
  <c r="R922" i="9"/>
  <c r="R923" i="9"/>
  <c r="R924" i="9"/>
  <c r="R925" i="9"/>
  <c r="R926" i="9"/>
  <c r="R927" i="9"/>
  <c r="R928" i="9"/>
  <c r="R929" i="9"/>
  <c r="R930" i="9"/>
  <c r="R931" i="9"/>
  <c r="R932" i="9"/>
  <c r="R933" i="9"/>
  <c r="R934" i="9"/>
  <c r="R935" i="9"/>
  <c r="R936" i="9"/>
  <c r="R937" i="9"/>
  <c r="R938" i="9"/>
  <c r="R939" i="9"/>
  <c r="R940" i="9"/>
  <c r="R941" i="9"/>
  <c r="R942" i="9"/>
  <c r="R943" i="9"/>
  <c r="R944" i="9"/>
  <c r="R945" i="9"/>
  <c r="R946" i="9"/>
  <c r="R947" i="9"/>
  <c r="R948" i="9"/>
  <c r="R949" i="9"/>
  <c r="R950" i="9"/>
  <c r="R951" i="9"/>
  <c r="R952" i="9"/>
  <c r="R953" i="9"/>
  <c r="R954" i="9"/>
  <c r="R955" i="9"/>
  <c r="R956" i="9"/>
  <c r="R957" i="9"/>
  <c r="R958" i="9"/>
  <c r="R959" i="9"/>
  <c r="R960" i="9"/>
  <c r="R961" i="9"/>
  <c r="R962" i="9"/>
  <c r="R963" i="9"/>
  <c r="R964" i="9"/>
  <c r="R965" i="9"/>
  <c r="R966" i="9"/>
  <c r="R967" i="9"/>
  <c r="R968" i="9"/>
  <c r="R969" i="9"/>
  <c r="R970" i="9"/>
  <c r="R971" i="9"/>
  <c r="R972" i="9"/>
  <c r="R973" i="9"/>
  <c r="R974" i="9"/>
  <c r="R975" i="9"/>
  <c r="R976" i="9"/>
  <c r="R977" i="9"/>
  <c r="R978" i="9"/>
  <c r="R979" i="9"/>
  <c r="R980" i="9"/>
  <c r="R981" i="9"/>
  <c r="R982" i="9"/>
  <c r="R983" i="9"/>
  <c r="R984" i="9"/>
  <c r="R985" i="9"/>
  <c r="R986" i="9"/>
  <c r="R987" i="9"/>
  <c r="R988" i="9"/>
  <c r="R989" i="9"/>
  <c r="R990" i="9"/>
  <c r="R991" i="9"/>
  <c r="R992" i="9"/>
  <c r="R993" i="9"/>
  <c r="R994" i="9"/>
  <c r="R995" i="9"/>
  <c r="R996" i="9"/>
  <c r="R997" i="9"/>
  <c r="R998" i="9"/>
  <c r="R999" i="9"/>
  <c r="R1000" i="9"/>
  <c r="Y800" i="2"/>
  <c r="Y801" i="2"/>
  <c r="Y802" i="2"/>
  <c r="Y803" i="2"/>
  <c r="Y804" i="2"/>
  <c r="Y805" i="2"/>
  <c r="Y806" i="2"/>
  <c r="Y807" i="2"/>
  <c r="Y808" i="2"/>
  <c r="Y809" i="2"/>
  <c r="Y810" i="2"/>
  <c r="Y811" i="2"/>
  <c r="Y812" i="2"/>
  <c r="Y813" i="2"/>
  <c r="Y814" i="2"/>
  <c r="Y815" i="2"/>
  <c r="Y816" i="2"/>
  <c r="Y817" i="2"/>
  <c r="Y818" i="2"/>
  <c r="Y819" i="2"/>
  <c r="Y820" i="2"/>
  <c r="Y821" i="2"/>
  <c r="Y822" i="2"/>
  <c r="Y823" i="2"/>
  <c r="Y824" i="2"/>
  <c r="Y825" i="2"/>
  <c r="Y826" i="2"/>
  <c r="Y827" i="2"/>
  <c r="Y828" i="2"/>
  <c r="Y829" i="2"/>
  <c r="Y830" i="2"/>
  <c r="Y831" i="2"/>
  <c r="Y832" i="2"/>
  <c r="Y833" i="2"/>
  <c r="Y834" i="2"/>
  <c r="Y835" i="2"/>
  <c r="Y836" i="2"/>
  <c r="Y837" i="2"/>
  <c r="Y838" i="2"/>
  <c r="Y839" i="2"/>
  <c r="Y840" i="2"/>
  <c r="Y841" i="2"/>
  <c r="Y842" i="2"/>
  <c r="Y843" i="2"/>
  <c r="Y844" i="2"/>
  <c r="Y845" i="2"/>
  <c r="Y846" i="2"/>
  <c r="Y422" i="2"/>
  <c r="Y423" i="2"/>
  <c r="Y424" i="2"/>
  <c r="Y425" i="2"/>
  <c r="Y426" i="2"/>
  <c r="Y427" i="2"/>
  <c r="Y428" i="2"/>
  <c r="Y429" i="2"/>
  <c r="Y430" i="2"/>
  <c r="Y431" i="2"/>
  <c r="Y432" i="2"/>
  <c r="Y433" i="2"/>
  <c r="Y434" i="2"/>
  <c r="Y435" i="2"/>
  <c r="Y436" i="2"/>
  <c r="Y437" i="2"/>
  <c r="Y438" i="2"/>
  <c r="Y439" i="2"/>
  <c r="Y440" i="2"/>
  <c r="Y441" i="2"/>
  <c r="Y442" i="2"/>
  <c r="Y443" i="2"/>
  <c r="Y444" i="2"/>
  <c r="Y445" i="2"/>
  <c r="Y446" i="2"/>
  <c r="Y447" i="2"/>
  <c r="Y448" i="2"/>
  <c r="Y449" i="2"/>
  <c r="Y450" i="2"/>
  <c r="Y451" i="2"/>
  <c r="Y453" i="2"/>
  <c r="Y454" i="2"/>
  <c r="Y455" i="2"/>
  <c r="Y456" i="2"/>
  <c r="Y457" i="2"/>
  <c r="Y458" i="2"/>
  <c r="Y459" i="2"/>
  <c r="Y461" i="2"/>
  <c r="Y462" i="2"/>
  <c r="Y463" i="2"/>
  <c r="Y464" i="2"/>
  <c r="Y465" i="2"/>
  <c r="Y466" i="2"/>
  <c r="Y467" i="2"/>
  <c r="Y468" i="2"/>
  <c r="Y469" i="2"/>
  <c r="Y470" i="2"/>
  <c r="Y471" i="2"/>
  <c r="Y472" i="2"/>
  <c r="Y473" i="2"/>
  <c r="Y474" i="2"/>
  <c r="Y475" i="2"/>
  <c r="Y476" i="2"/>
  <c r="Y477" i="2"/>
  <c r="Y478" i="2"/>
  <c r="Y479" i="2"/>
  <c r="Y480" i="2"/>
  <c r="Y481" i="2"/>
  <c r="Y482" i="2"/>
  <c r="Y483" i="2"/>
  <c r="Y484" i="2"/>
  <c r="Y485" i="2"/>
  <c r="Y486" i="2"/>
  <c r="Y487" i="2"/>
  <c r="Y488" i="2"/>
  <c r="Y490" i="2"/>
  <c r="Y491" i="2"/>
  <c r="Y492" i="2"/>
  <c r="Y493" i="2"/>
  <c r="Y494" i="2"/>
  <c r="Y495" i="2"/>
  <c r="Y496" i="2"/>
  <c r="Y497" i="2"/>
  <c r="Y498" i="2"/>
  <c r="Y499" i="2"/>
  <c r="Y500" i="2"/>
  <c r="Y501" i="2"/>
  <c r="Y502" i="2"/>
  <c r="Y503" i="2"/>
  <c r="Y504" i="2"/>
  <c r="Y505" i="2"/>
  <c r="Y506" i="2"/>
  <c r="Y507" i="2"/>
  <c r="Y508" i="2"/>
  <c r="Y509" i="2"/>
  <c r="Y510" i="2"/>
  <c r="Y511" i="2"/>
  <c r="Y512" i="2"/>
  <c r="Y513" i="2"/>
  <c r="Y514" i="2"/>
  <c r="Y515" i="2"/>
  <c r="Y516" i="2"/>
  <c r="Y517" i="2"/>
  <c r="Y518" i="2"/>
  <c r="Y519" i="2"/>
  <c r="Y521" i="2"/>
  <c r="Y522" i="2"/>
  <c r="Y523" i="2"/>
  <c r="Y524" i="2"/>
  <c r="Y525" i="2"/>
  <c r="Y526" i="2"/>
  <c r="Y527" i="2"/>
  <c r="Y528" i="2"/>
  <c r="Y529" i="2"/>
  <c r="Y530" i="2"/>
  <c r="Y531" i="2"/>
  <c r="Y532" i="2"/>
  <c r="Y533" i="2"/>
  <c r="Y534" i="2"/>
  <c r="Y535" i="2"/>
  <c r="Y536" i="2"/>
  <c r="Y537" i="2"/>
  <c r="Y538" i="2"/>
  <c r="Y539" i="2"/>
  <c r="Y540" i="2"/>
  <c r="Y541" i="2"/>
  <c r="Y542" i="2"/>
  <c r="Y543" i="2"/>
  <c r="Y544" i="2"/>
  <c r="Y545" i="2"/>
  <c r="Y546" i="2"/>
  <c r="Y547" i="2"/>
  <c r="Y548" i="2"/>
  <c r="Y549" i="2"/>
  <c r="Y550" i="2"/>
  <c r="Y551" i="2"/>
  <c r="Y553" i="2"/>
  <c r="Y554" i="2"/>
  <c r="Y555" i="2"/>
  <c r="Y556" i="2"/>
  <c r="Y557" i="2"/>
  <c r="Y558" i="2"/>
  <c r="Y559" i="2"/>
  <c r="Y560" i="2"/>
  <c r="Y561" i="2"/>
  <c r="Y562" i="2"/>
  <c r="Y563" i="2"/>
  <c r="Y564" i="2"/>
  <c r="Y565" i="2"/>
  <c r="Y566" i="2"/>
  <c r="Y567" i="2"/>
  <c r="Y568" i="2"/>
  <c r="Y569" i="2"/>
  <c r="Y570" i="2"/>
  <c r="Y571" i="2"/>
  <c r="Y572" i="2"/>
  <c r="Y573" i="2"/>
  <c r="Y574" i="2"/>
  <c r="Y575" i="2"/>
  <c r="Y576" i="2"/>
  <c r="Y577" i="2"/>
  <c r="Y578" i="2"/>
  <c r="Y579" i="2"/>
  <c r="Y580" i="2"/>
  <c r="Y581" i="2"/>
  <c r="Y582" i="2"/>
  <c r="Y583" i="2"/>
  <c r="Y585" i="2"/>
  <c r="Y586" i="2"/>
  <c r="Y587" i="2"/>
  <c r="Y588" i="2"/>
  <c r="Y589" i="2"/>
  <c r="Y590" i="2"/>
  <c r="Y591" i="2"/>
  <c r="Y592" i="2"/>
  <c r="Y593" i="2"/>
  <c r="Y594" i="2"/>
  <c r="Y595" i="2"/>
  <c r="Y596" i="2"/>
  <c r="Y597" i="2"/>
  <c r="Y598" i="2"/>
  <c r="Y599" i="2"/>
  <c r="Y600" i="2"/>
  <c r="Y601" i="2"/>
  <c r="Y602" i="2"/>
  <c r="Y603" i="2"/>
  <c r="Y604" i="2"/>
  <c r="Y605" i="2"/>
  <c r="Y606" i="2"/>
  <c r="Y607" i="2"/>
  <c r="Y608" i="2"/>
  <c r="Y609" i="2"/>
  <c r="Y610" i="2"/>
  <c r="Y611" i="2"/>
  <c r="Y612" i="2"/>
  <c r="Y613" i="2"/>
  <c r="Y614" i="2"/>
  <c r="Y616" i="2"/>
  <c r="Y617" i="2"/>
  <c r="Y618" i="2"/>
  <c r="Y619" i="2"/>
  <c r="Y620" i="2"/>
  <c r="Y621" i="2"/>
  <c r="Y622" i="2"/>
  <c r="Y623" i="2"/>
  <c r="Y624" i="2"/>
  <c r="Y625" i="2"/>
  <c r="Y626" i="2"/>
  <c r="Y627" i="2"/>
  <c r="Y628" i="2"/>
  <c r="Y629" i="2"/>
  <c r="Y630" i="2"/>
  <c r="Y631" i="2"/>
  <c r="Y632" i="2"/>
  <c r="Y633" i="2"/>
  <c r="Y634" i="2"/>
  <c r="Y635" i="2"/>
  <c r="Y636" i="2"/>
  <c r="Y637" i="2"/>
  <c r="Y638" i="2"/>
  <c r="Y639" i="2"/>
  <c r="Y640" i="2"/>
  <c r="Y641" i="2"/>
  <c r="Y642" i="2"/>
  <c r="Y643" i="2"/>
  <c r="Y645" i="2"/>
  <c r="Y646" i="2"/>
  <c r="Y647" i="2"/>
  <c r="Y648" i="2"/>
  <c r="Y649" i="2"/>
  <c r="Y650" i="2"/>
  <c r="Y651" i="2"/>
  <c r="Y652" i="2"/>
  <c r="Y653" i="2"/>
  <c r="Y654" i="2"/>
  <c r="Y655" i="2"/>
  <c r="Y656" i="2"/>
  <c r="Y657" i="2"/>
  <c r="Y658" i="2"/>
  <c r="Y659" i="2"/>
  <c r="Y660" i="2"/>
  <c r="Y661" i="2"/>
  <c r="Y662" i="2"/>
  <c r="Y663" i="2"/>
  <c r="Y664" i="2"/>
  <c r="Y665" i="2"/>
  <c r="Y666" i="2"/>
  <c r="Y667" i="2"/>
  <c r="Y668" i="2"/>
  <c r="Y669" i="2"/>
  <c r="Y670" i="2"/>
  <c r="Y671" i="2"/>
  <c r="Y672" i="2"/>
  <c r="Y673" i="2"/>
  <c r="Y674" i="2"/>
  <c r="Y676" i="2"/>
  <c r="Y677" i="2"/>
  <c r="Y678" i="2"/>
  <c r="Y679" i="2"/>
  <c r="Y680" i="2"/>
  <c r="Y681" i="2"/>
  <c r="Y682" i="2"/>
  <c r="Y683" i="2"/>
  <c r="Y684" i="2"/>
  <c r="Y685" i="2"/>
  <c r="Y686" i="2"/>
  <c r="Y687" i="2"/>
  <c r="Y688" i="2"/>
  <c r="Y689" i="2"/>
  <c r="Y690" i="2"/>
  <c r="Y691" i="2"/>
  <c r="Y692" i="2"/>
  <c r="Y693" i="2"/>
  <c r="Y694" i="2"/>
  <c r="Y695" i="2"/>
  <c r="Y696" i="2"/>
  <c r="Y697" i="2"/>
  <c r="Y698" i="2"/>
  <c r="Y699" i="2"/>
  <c r="Y700" i="2"/>
  <c r="Y701" i="2"/>
  <c r="Y702" i="2"/>
  <c r="Y703" i="2"/>
  <c r="Y705" i="2"/>
  <c r="Y706" i="2"/>
  <c r="Y707" i="2"/>
  <c r="Y708" i="2"/>
  <c r="Y709" i="2"/>
  <c r="Y710" i="2"/>
  <c r="Y711" i="2"/>
  <c r="Y712" i="2"/>
  <c r="Y713" i="2"/>
  <c r="Y714" i="2"/>
  <c r="Y715" i="2"/>
  <c r="Y716" i="2"/>
  <c r="Y717" i="2"/>
  <c r="Y718" i="2"/>
  <c r="Y719" i="2"/>
  <c r="Y720" i="2"/>
  <c r="Y721" i="2"/>
  <c r="Y722" i="2"/>
  <c r="Y723" i="2"/>
  <c r="Y724" i="2"/>
  <c r="Y725" i="2"/>
  <c r="Y726" i="2"/>
  <c r="Y727" i="2"/>
  <c r="Y728" i="2"/>
  <c r="Y729" i="2"/>
  <c r="Y730" i="2"/>
  <c r="Y731" i="2"/>
  <c r="Y732" i="2"/>
  <c r="Y733" i="2"/>
  <c r="Y734" i="2"/>
  <c r="Y735" i="2"/>
  <c r="Y736" i="2"/>
  <c r="Y737" i="2"/>
  <c r="Y738" i="2"/>
  <c r="Y751" i="2"/>
  <c r="Y752" i="2"/>
  <c r="Y753" i="2"/>
  <c r="Y754" i="2"/>
  <c r="Y755" i="2"/>
  <c r="Y756" i="2"/>
  <c r="Y757" i="2"/>
  <c r="Y758" i="2"/>
  <c r="Y759" i="2"/>
  <c r="Y760" i="2"/>
  <c r="Y761" i="2"/>
  <c r="Y762" i="2"/>
  <c r="Y763" i="2"/>
  <c r="Y764" i="2"/>
  <c r="Y765" i="2"/>
  <c r="Y766" i="2"/>
  <c r="Y767" i="2"/>
  <c r="Y768" i="2"/>
  <c r="Y769" i="2"/>
  <c r="Y770" i="2"/>
  <c r="Y771" i="2"/>
  <c r="Y772" i="2"/>
  <c r="Y773" i="2"/>
  <c r="Y774" i="2"/>
  <c r="Y775" i="2"/>
  <c r="Y776" i="2"/>
  <c r="Y777" i="2"/>
  <c r="Y778" i="2"/>
  <c r="Y779" i="2"/>
  <c r="Y780" i="2"/>
  <c r="Y781" i="2"/>
  <c r="Y782" i="2"/>
  <c r="Y783" i="2"/>
  <c r="Y784" i="2"/>
  <c r="Y785" i="2"/>
  <c r="Y786" i="2"/>
  <c r="Y787" i="2"/>
  <c r="Y788" i="2"/>
  <c r="Y789" i="2"/>
  <c r="Y790" i="2"/>
  <c r="Y791" i="2"/>
  <c r="Y792" i="2"/>
  <c r="Y793" i="2"/>
  <c r="Y794" i="2"/>
  <c r="Y795" i="2"/>
  <c r="Y796" i="2"/>
  <c r="Y797" i="2"/>
  <c r="V1001" i="11" l="1"/>
  <c r="F4" i="3" l="1"/>
  <c r="G4" i="3"/>
  <c r="H4" i="3"/>
  <c r="F5" i="3"/>
  <c r="G5" i="3"/>
  <c r="H5" i="3"/>
  <c r="F6" i="3"/>
  <c r="G6" i="3"/>
  <c r="H6" i="3"/>
  <c r="F7" i="3"/>
  <c r="G7" i="3"/>
  <c r="H7" i="3"/>
  <c r="F8" i="3"/>
  <c r="G8" i="3"/>
  <c r="H8" i="3"/>
  <c r="F9" i="3"/>
  <c r="G9" i="3"/>
  <c r="H9" i="3"/>
  <c r="F10" i="3"/>
  <c r="G10" i="3"/>
  <c r="H10" i="3"/>
  <c r="F11" i="3"/>
  <c r="G11" i="3"/>
  <c r="H11" i="3"/>
  <c r="F12" i="3"/>
  <c r="G12" i="3"/>
  <c r="H12" i="3"/>
  <c r="F13" i="3"/>
  <c r="G13" i="3"/>
  <c r="H13" i="3"/>
  <c r="F14" i="3"/>
  <c r="G14" i="3"/>
  <c r="H14" i="3"/>
  <c r="F15" i="3"/>
  <c r="G15" i="3"/>
  <c r="H15" i="3"/>
  <c r="F16" i="3"/>
  <c r="G16" i="3"/>
  <c r="H16" i="3"/>
  <c r="F17" i="3"/>
  <c r="G17" i="3"/>
  <c r="H17" i="3"/>
  <c r="F18" i="3"/>
  <c r="G18" i="3"/>
  <c r="H18" i="3"/>
  <c r="F19" i="3"/>
  <c r="G19" i="3"/>
  <c r="H19" i="3"/>
  <c r="F20" i="3"/>
  <c r="G20" i="3"/>
  <c r="H20" i="3"/>
  <c r="F21" i="3"/>
  <c r="G21" i="3"/>
  <c r="H21" i="3"/>
  <c r="F22" i="3"/>
  <c r="G22" i="3"/>
  <c r="H22" i="3"/>
  <c r="F23" i="3"/>
  <c r="G23" i="3"/>
  <c r="H23" i="3"/>
  <c r="F24" i="3"/>
  <c r="G24" i="3"/>
  <c r="H24" i="3"/>
  <c r="F25" i="3"/>
  <c r="G25" i="3"/>
  <c r="H25" i="3"/>
  <c r="F26" i="3"/>
  <c r="G26" i="3"/>
  <c r="H26" i="3"/>
  <c r="F27" i="3"/>
  <c r="G27" i="3"/>
  <c r="H27" i="3"/>
  <c r="F28" i="3"/>
  <c r="G28" i="3"/>
  <c r="H28" i="3"/>
  <c r="F29" i="3"/>
  <c r="G29" i="3"/>
  <c r="H29" i="3"/>
  <c r="F30" i="3"/>
  <c r="G30" i="3"/>
  <c r="H30" i="3"/>
  <c r="F31" i="3"/>
  <c r="G31" i="3"/>
  <c r="H31" i="3"/>
  <c r="F32" i="3"/>
  <c r="G32" i="3"/>
  <c r="H32" i="3"/>
  <c r="F33" i="3"/>
  <c r="G33" i="3"/>
  <c r="H33" i="3"/>
  <c r="F34" i="3"/>
  <c r="G34" i="3"/>
  <c r="H34" i="3"/>
  <c r="F35" i="3"/>
  <c r="G35" i="3"/>
  <c r="H35" i="3"/>
  <c r="F36" i="3"/>
  <c r="G36" i="3"/>
  <c r="H36" i="3"/>
  <c r="F37" i="3"/>
  <c r="G37" i="3"/>
  <c r="H37" i="3"/>
  <c r="F38" i="3"/>
  <c r="G38" i="3"/>
  <c r="H38" i="3"/>
  <c r="F39" i="3"/>
  <c r="G39" i="3"/>
  <c r="H39" i="3"/>
  <c r="F40" i="3"/>
  <c r="G40" i="3"/>
  <c r="H40" i="3"/>
  <c r="F41" i="3"/>
  <c r="G41" i="3"/>
  <c r="H41" i="3"/>
  <c r="F42" i="3"/>
  <c r="G42" i="3"/>
  <c r="H42" i="3"/>
  <c r="F43" i="3"/>
  <c r="G43" i="3"/>
  <c r="H43" i="3"/>
  <c r="F44" i="3"/>
  <c r="G44" i="3"/>
  <c r="H44" i="3"/>
  <c r="F45" i="3"/>
  <c r="G45" i="3"/>
  <c r="H45" i="3"/>
  <c r="F46" i="3"/>
  <c r="G46" i="3"/>
  <c r="H46" i="3"/>
  <c r="F47" i="3"/>
  <c r="G47" i="3"/>
  <c r="H47" i="3"/>
  <c r="F48" i="3"/>
  <c r="G48" i="3"/>
  <c r="H48" i="3"/>
  <c r="F49" i="3"/>
  <c r="G49" i="3"/>
  <c r="H49" i="3"/>
  <c r="F50" i="3"/>
  <c r="G50" i="3"/>
  <c r="H50" i="3"/>
  <c r="F51" i="3"/>
  <c r="G51" i="3"/>
  <c r="H51" i="3"/>
  <c r="F52" i="3"/>
  <c r="G52" i="3"/>
  <c r="H52" i="3"/>
  <c r="F53" i="3"/>
  <c r="G53" i="3"/>
  <c r="H53" i="3"/>
  <c r="F54" i="3"/>
  <c r="G54" i="3"/>
  <c r="H54" i="3"/>
  <c r="F55" i="3"/>
  <c r="G55" i="3"/>
  <c r="H55" i="3"/>
  <c r="F56" i="3"/>
  <c r="G56" i="3"/>
  <c r="H56" i="3"/>
  <c r="F57" i="3"/>
  <c r="G57" i="3"/>
  <c r="H57" i="3"/>
  <c r="F58" i="3"/>
  <c r="G58" i="3"/>
  <c r="H58" i="3"/>
  <c r="F59" i="3"/>
  <c r="G59" i="3"/>
  <c r="H59" i="3"/>
  <c r="F60" i="3"/>
  <c r="G60" i="3"/>
  <c r="H60" i="3"/>
  <c r="F61" i="3"/>
  <c r="G61" i="3"/>
  <c r="H61" i="3"/>
  <c r="F62" i="3"/>
  <c r="G62" i="3"/>
  <c r="H62" i="3"/>
  <c r="F63" i="3"/>
  <c r="G63" i="3"/>
  <c r="H63" i="3"/>
  <c r="F64" i="3"/>
  <c r="G64" i="3"/>
  <c r="H64" i="3"/>
  <c r="F24" i="6" l="1"/>
  <c r="F25" i="6" s="1"/>
  <c r="B26" i="6"/>
  <c r="B28" i="6" s="1"/>
  <c r="D51" i="13" l="1"/>
  <c r="G51" i="13"/>
  <c r="G52" i="13"/>
  <c r="D50" i="13"/>
  <c r="D52" i="13"/>
  <c r="C215" i="8"/>
  <c r="D9" i="13" l="1"/>
  <c r="E9" i="13"/>
  <c r="F9" i="13"/>
  <c r="G9" i="13"/>
  <c r="H9" i="13"/>
  <c r="J9" i="13"/>
  <c r="K9" i="13"/>
  <c r="D9" i="4"/>
  <c r="E9" i="4"/>
  <c r="F9" i="4"/>
  <c r="G9" i="4"/>
  <c r="J9" i="4"/>
  <c r="K9" i="4"/>
  <c r="C10" i="8"/>
  <c r="H2" i="4"/>
  <c r="N10" i="14" l="1"/>
  <c r="H43" i="4" s="1"/>
  <c r="N7" i="14"/>
  <c r="H33" i="4" s="1"/>
  <c r="N8" i="14"/>
  <c r="H37" i="4" s="1"/>
  <c r="N4" i="14"/>
  <c r="H26" i="4" s="1"/>
  <c r="N3" i="14"/>
  <c r="H22" i="4" s="1"/>
  <c r="I9" i="13"/>
  <c r="L9" i="13" s="1"/>
  <c r="N5" i="14"/>
  <c r="H9" i="4" s="1"/>
  <c r="I9" i="4" s="1"/>
  <c r="L9" i="4" s="1"/>
  <c r="N2" i="14"/>
  <c r="H30" i="4" s="1"/>
  <c r="N6" i="14"/>
  <c r="H4" i="4" s="1"/>
  <c r="M11" i="14"/>
  <c r="N9" i="14"/>
  <c r="H46" i="4" s="1"/>
  <c r="L11" i="14"/>
  <c r="F4" i="2"/>
  <c r="G4" i="2"/>
  <c r="H4" i="2"/>
  <c r="X4" i="2"/>
  <c r="Y4" i="2" s="1"/>
  <c r="Z4" i="2"/>
  <c r="N11" i="14" l="1"/>
  <c r="R85" i="11"/>
  <c r="R101" i="11"/>
  <c r="R102" i="11"/>
  <c r="R113" i="11"/>
  <c r="R129" i="11"/>
  <c r="R145" i="11"/>
  <c r="R161" i="11"/>
  <c r="R171" i="11"/>
  <c r="R172" i="11"/>
  <c r="R173" i="11"/>
  <c r="R185" i="11"/>
  <c r="R201" i="11"/>
  <c r="R217" i="11"/>
  <c r="R233" i="11"/>
  <c r="R249" i="11"/>
  <c r="R265" i="11"/>
  <c r="R281" i="11"/>
  <c r="R297" i="11"/>
  <c r="R313" i="11"/>
  <c r="R315" i="11"/>
  <c r="R325" i="11"/>
  <c r="R341" i="11"/>
  <c r="R357" i="11"/>
  <c r="R373" i="11"/>
  <c r="R389" i="11"/>
  <c r="R399" i="11"/>
  <c r="R400" i="11"/>
  <c r="R408" i="11"/>
  <c r="R413" i="11"/>
  <c r="R414" i="11"/>
  <c r="R415" i="11"/>
  <c r="R416" i="11"/>
  <c r="R417" i="11"/>
  <c r="R418" i="11"/>
  <c r="R419" i="11"/>
  <c r="R420" i="11"/>
  <c r="R421" i="11"/>
  <c r="R422" i="11"/>
  <c r="R423" i="11"/>
  <c r="R424" i="11"/>
  <c r="R425" i="11"/>
  <c r="R426" i="11"/>
  <c r="R427" i="11"/>
  <c r="R428" i="11"/>
  <c r="R429" i="11"/>
  <c r="R430" i="11"/>
  <c r="R431" i="11"/>
  <c r="R433" i="11"/>
  <c r="R434" i="11"/>
  <c r="R435" i="11"/>
  <c r="R440" i="11"/>
  <c r="R451" i="11"/>
  <c r="R455" i="11"/>
  <c r="R459" i="11"/>
  <c r="R463" i="11"/>
  <c r="R467" i="11"/>
  <c r="R471" i="11"/>
  <c r="R475" i="11"/>
  <c r="R479" i="11"/>
  <c r="R483" i="11"/>
  <c r="R487" i="11"/>
  <c r="R491" i="11"/>
  <c r="R493" i="11"/>
  <c r="R494" i="11"/>
  <c r="R495" i="11"/>
  <c r="R496" i="11"/>
  <c r="R497" i="11"/>
  <c r="R498" i="11"/>
  <c r="R499" i="11"/>
  <c r="R500" i="11"/>
  <c r="R501" i="11"/>
  <c r="R502" i="11"/>
  <c r="R503" i="11"/>
  <c r="R504" i="11"/>
  <c r="R505" i="11"/>
  <c r="R506" i="11"/>
  <c r="R507" i="11"/>
  <c r="R508" i="11"/>
  <c r="R509" i="11"/>
  <c r="R510" i="11"/>
  <c r="R511" i="11"/>
  <c r="R512" i="11"/>
  <c r="R513" i="11"/>
  <c r="R514" i="11"/>
  <c r="R515" i="11"/>
  <c r="R516" i="11"/>
  <c r="R517" i="11"/>
  <c r="R518" i="11"/>
  <c r="R519" i="11"/>
  <c r="R520" i="11"/>
  <c r="R521" i="11"/>
  <c r="R522" i="11"/>
  <c r="R523" i="11"/>
  <c r="R524" i="11"/>
  <c r="R525" i="11"/>
  <c r="R526" i="11"/>
  <c r="R527" i="11"/>
  <c r="R528" i="11"/>
  <c r="R529" i="11"/>
  <c r="R530" i="11"/>
  <c r="R531" i="11"/>
  <c r="R532" i="11"/>
  <c r="R533" i="11"/>
  <c r="R534" i="11"/>
  <c r="R535" i="11"/>
  <c r="R536" i="11"/>
  <c r="R537" i="11"/>
  <c r="R538" i="11"/>
  <c r="R539" i="11"/>
  <c r="R540" i="11"/>
  <c r="R541" i="11"/>
  <c r="R542" i="11"/>
  <c r="R543" i="11"/>
  <c r="R544" i="11"/>
  <c r="R545" i="11"/>
  <c r="R546" i="11"/>
  <c r="R547" i="11"/>
  <c r="R548" i="11"/>
  <c r="R549" i="11"/>
  <c r="R550" i="11"/>
  <c r="R551" i="11"/>
  <c r="R552" i="11"/>
  <c r="R553" i="11"/>
  <c r="R554" i="11"/>
  <c r="R555" i="11"/>
  <c r="R556" i="11"/>
  <c r="R557" i="11"/>
  <c r="R558" i="11"/>
  <c r="R559" i="11"/>
  <c r="R560" i="11"/>
  <c r="R561" i="11"/>
  <c r="R562" i="11"/>
  <c r="R563" i="11"/>
  <c r="R564" i="11"/>
  <c r="R565" i="11"/>
  <c r="R566" i="11"/>
  <c r="R567" i="11"/>
  <c r="R568" i="11"/>
  <c r="R569" i="11"/>
  <c r="R570" i="11"/>
  <c r="R571" i="11"/>
  <c r="R572" i="11"/>
  <c r="R573" i="11"/>
  <c r="R574" i="11"/>
  <c r="R575" i="11"/>
  <c r="R576" i="11"/>
  <c r="R577" i="11"/>
  <c r="R578" i="11"/>
  <c r="R579" i="11"/>
  <c r="R580" i="11"/>
  <c r="R581" i="11"/>
  <c r="R582" i="11"/>
  <c r="R583" i="11"/>
  <c r="R584" i="11"/>
  <c r="R585" i="11"/>
  <c r="R586" i="11"/>
  <c r="R587" i="11"/>
  <c r="R588" i="11"/>
  <c r="R589" i="11"/>
  <c r="R590" i="11"/>
  <c r="R591" i="11"/>
  <c r="R592" i="11"/>
  <c r="R593" i="11"/>
  <c r="R594" i="11"/>
  <c r="R595" i="11"/>
  <c r="R596" i="11"/>
  <c r="R597" i="11"/>
  <c r="R598" i="11"/>
  <c r="R599" i="11"/>
  <c r="R600" i="11"/>
  <c r="R601" i="11"/>
  <c r="R602" i="11"/>
  <c r="R603" i="11"/>
  <c r="R604" i="11"/>
  <c r="R605" i="11"/>
  <c r="R606" i="11"/>
  <c r="R607" i="11"/>
  <c r="R608" i="11"/>
  <c r="R609" i="11"/>
  <c r="R610" i="11"/>
  <c r="R611" i="11"/>
  <c r="R612" i="11"/>
  <c r="R613" i="11"/>
  <c r="R614" i="11"/>
  <c r="R615" i="11"/>
  <c r="R616" i="11"/>
  <c r="R617" i="11"/>
  <c r="R618" i="11"/>
  <c r="R619" i="11"/>
  <c r="R620" i="11"/>
  <c r="R621" i="11"/>
  <c r="R622" i="11"/>
  <c r="R623" i="11"/>
  <c r="R624" i="11"/>
  <c r="R625" i="11"/>
  <c r="R626" i="11"/>
  <c r="R627" i="11"/>
  <c r="R628" i="11"/>
  <c r="R629" i="11"/>
  <c r="R630" i="11"/>
  <c r="R631" i="11"/>
  <c r="R632" i="11"/>
  <c r="R633" i="11"/>
  <c r="R634" i="11"/>
  <c r="R635" i="11"/>
  <c r="R636" i="11"/>
  <c r="R637" i="11"/>
  <c r="R638" i="11"/>
  <c r="R639" i="11"/>
  <c r="R640" i="11"/>
  <c r="R641" i="11"/>
  <c r="R642" i="11"/>
  <c r="R643" i="11"/>
  <c r="R644" i="11"/>
  <c r="R645" i="11"/>
  <c r="R646" i="11"/>
  <c r="R647" i="11"/>
  <c r="R648" i="11"/>
  <c r="R649" i="11"/>
  <c r="R650" i="11"/>
  <c r="R651" i="11"/>
  <c r="R652" i="11"/>
  <c r="R653" i="11"/>
  <c r="R654" i="11"/>
  <c r="R655" i="11"/>
  <c r="R656" i="11"/>
  <c r="R657" i="11"/>
  <c r="R658" i="11"/>
  <c r="R659" i="11"/>
  <c r="R660" i="11"/>
  <c r="R661" i="11"/>
  <c r="R662" i="11"/>
  <c r="R663" i="11"/>
  <c r="R664" i="11"/>
  <c r="R665" i="11"/>
  <c r="R666" i="11"/>
  <c r="R667" i="11"/>
  <c r="R668" i="11"/>
  <c r="R669" i="11"/>
  <c r="R670" i="11"/>
  <c r="R671" i="11"/>
  <c r="R672" i="11"/>
  <c r="R673" i="11"/>
  <c r="R674" i="11"/>
  <c r="R675" i="11"/>
  <c r="R676" i="11"/>
  <c r="R677" i="11"/>
  <c r="R678" i="11"/>
  <c r="R679" i="11"/>
  <c r="R680" i="11"/>
  <c r="R681" i="11"/>
  <c r="R682" i="11"/>
  <c r="R683" i="11"/>
  <c r="R684" i="11"/>
  <c r="R685" i="11"/>
  <c r="R686" i="11"/>
  <c r="R687" i="11"/>
  <c r="R688" i="11"/>
  <c r="R689" i="11"/>
  <c r="R690" i="11"/>
  <c r="R691" i="11"/>
  <c r="R692" i="11"/>
  <c r="R693" i="11"/>
  <c r="R694" i="11"/>
  <c r="R695" i="11"/>
  <c r="R696" i="11"/>
  <c r="R697" i="11"/>
  <c r="R698" i="11"/>
  <c r="R699" i="11"/>
  <c r="R700" i="11"/>
  <c r="R701" i="11"/>
  <c r="R702" i="11"/>
  <c r="R703" i="11"/>
  <c r="R704" i="11"/>
  <c r="R705" i="11"/>
  <c r="R706" i="11"/>
  <c r="R707" i="11"/>
  <c r="R708" i="11"/>
  <c r="R709" i="11"/>
  <c r="R710" i="11"/>
  <c r="R711" i="11"/>
  <c r="R712" i="11"/>
  <c r="R713" i="11"/>
  <c r="R714" i="11"/>
  <c r="R715" i="11"/>
  <c r="R716" i="11"/>
  <c r="R717" i="11"/>
  <c r="R718" i="11"/>
  <c r="R719" i="11"/>
  <c r="R720" i="11"/>
  <c r="R721" i="11"/>
  <c r="R722" i="11"/>
  <c r="R723" i="11"/>
  <c r="R724" i="11"/>
  <c r="R725" i="11"/>
  <c r="R726" i="11"/>
  <c r="R727" i="11"/>
  <c r="R728" i="11"/>
  <c r="R729" i="11"/>
  <c r="R730" i="11"/>
  <c r="R731" i="11"/>
  <c r="R732" i="11"/>
  <c r="R733" i="11"/>
  <c r="R734" i="11"/>
  <c r="R735" i="11"/>
  <c r="R736" i="11"/>
  <c r="R737" i="11"/>
  <c r="R738" i="11"/>
  <c r="R739" i="11"/>
  <c r="R740" i="11"/>
  <c r="R741" i="11"/>
  <c r="R742" i="11"/>
  <c r="R743" i="11"/>
  <c r="R744" i="11"/>
  <c r="R745" i="11"/>
  <c r="R746" i="11"/>
  <c r="R747" i="11"/>
  <c r="R748" i="11"/>
  <c r="R749" i="11"/>
  <c r="R750" i="11"/>
  <c r="R751" i="11"/>
  <c r="R752" i="11"/>
  <c r="R753" i="11"/>
  <c r="R754" i="11"/>
  <c r="R755" i="11"/>
  <c r="R756" i="11"/>
  <c r="R757" i="11"/>
  <c r="R758" i="11"/>
  <c r="R759" i="11"/>
  <c r="R760" i="11"/>
  <c r="R761" i="11"/>
  <c r="R762" i="11"/>
  <c r="R763" i="11"/>
  <c r="R764" i="11"/>
  <c r="R765" i="11"/>
  <c r="R766" i="11"/>
  <c r="R767" i="11"/>
  <c r="R768" i="11"/>
  <c r="R769" i="11"/>
  <c r="R770" i="11"/>
  <c r="R771" i="11"/>
  <c r="R772" i="11"/>
  <c r="R773" i="11"/>
  <c r="R774" i="11"/>
  <c r="R775" i="11"/>
  <c r="R776" i="11"/>
  <c r="R777" i="11"/>
  <c r="R778" i="11"/>
  <c r="R779" i="11"/>
  <c r="R780" i="11"/>
  <c r="R781" i="11"/>
  <c r="R782" i="11"/>
  <c r="R783" i="11"/>
  <c r="R784" i="11"/>
  <c r="R785" i="11"/>
  <c r="R786" i="11"/>
  <c r="R787" i="11"/>
  <c r="R788" i="11"/>
  <c r="R789" i="11"/>
  <c r="R790" i="11"/>
  <c r="R791" i="11"/>
  <c r="R792" i="11"/>
  <c r="R793" i="11"/>
  <c r="R794" i="11"/>
  <c r="R795" i="11"/>
  <c r="R796" i="11"/>
  <c r="R797" i="11"/>
  <c r="R798" i="11"/>
  <c r="R799" i="11"/>
  <c r="R800" i="11"/>
  <c r="R801" i="11"/>
  <c r="R802" i="11"/>
  <c r="R803" i="11"/>
  <c r="R804" i="11"/>
  <c r="R805" i="11"/>
  <c r="R806" i="11"/>
  <c r="R807" i="11"/>
  <c r="R808" i="11"/>
  <c r="R809" i="11"/>
  <c r="R810" i="11"/>
  <c r="R811" i="11"/>
  <c r="R812" i="11"/>
  <c r="R813" i="11"/>
  <c r="R814" i="11"/>
  <c r="R815" i="11"/>
  <c r="R816" i="11"/>
  <c r="R817" i="11"/>
  <c r="R818" i="11"/>
  <c r="R819" i="11"/>
  <c r="R820" i="11"/>
  <c r="R821" i="11"/>
  <c r="R822" i="11"/>
  <c r="R823" i="11"/>
  <c r="R824" i="11"/>
  <c r="R825" i="11"/>
  <c r="R826" i="11"/>
  <c r="R827" i="11"/>
  <c r="R828" i="11"/>
  <c r="R829" i="11"/>
  <c r="R830" i="11"/>
  <c r="R831" i="11"/>
  <c r="R832" i="11"/>
  <c r="R833" i="11"/>
  <c r="R834" i="11"/>
  <c r="R835" i="11"/>
  <c r="R836" i="11"/>
  <c r="R837" i="11"/>
  <c r="R838" i="11"/>
  <c r="R839" i="11"/>
  <c r="R840" i="11"/>
  <c r="R841" i="11"/>
  <c r="R842" i="11"/>
  <c r="R843" i="11"/>
  <c r="R844" i="11"/>
  <c r="R845" i="11"/>
  <c r="R846" i="11"/>
  <c r="R847" i="11"/>
  <c r="R848" i="11"/>
  <c r="R849" i="11"/>
  <c r="R850" i="11"/>
  <c r="R851" i="11"/>
  <c r="R852" i="11"/>
  <c r="R853" i="11"/>
  <c r="R854" i="11"/>
  <c r="R855" i="11"/>
  <c r="R856" i="11"/>
  <c r="R857" i="11"/>
  <c r="R858" i="11"/>
  <c r="R859" i="11"/>
  <c r="R860" i="11"/>
  <c r="R861" i="11"/>
  <c r="R862" i="11"/>
  <c r="R863" i="11"/>
  <c r="R864" i="11"/>
  <c r="R865" i="11"/>
  <c r="R866" i="11"/>
  <c r="R867" i="11"/>
  <c r="R868" i="11"/>
  <c r="R869" i="11"/>
  <c r="R870" i="11"/>
  <c r="R871" i="11"/>
  <c r="R872" i="11"/>
  <c r="R873" i="11"/>
  <c r="R874" i="11"/>
  <c r="R875" i="11"/>
  <c r="R876" i="11"/>
  <c r="R877" i="11"/>
  <c r="R878" i="11"/>
  <c r="R879" i="11"/>
  <c r="R880" i="11"/>
  <c r="R881" i="11"/>
  <c r="R882" i="11"/>
  <c r="R883" i="11"/>
  <c r="R884" i="11"/>
  <c r="R885" i="11"/>
  <c r="R886" i="11"/>
  <c r="R887" i="11"/>
  <c r="R888" i="11"/>
  <c r="R889" i="11"/>
  <c r="R890" i="11"/>
  <c r="R891" i="11"/>
  <c r="R892" i="11"/>
  <c r="R893" i="11"/>
  <c r="R894" i="11"/>
  <c r="R895" i="11"/>
  <c r="R896" i="11"/>
  <c r="R897" i="11"/>
  <c r="R898" i="11"/>
  <c r="R899" i="11"/>
  <c r="R900" i="11"/>
  <c r="R901" i="11"/>
  <c r="R902" i="11"/>
  <c r="R903" i="11"/>
  <c r="R904" i="11"/>
  <c r="R905" i="11"/>
  <c r="R906" i="11"/>
  <c r="R907" i="11"/>
  <c r="R908" i="11"/>
  <c r="R909" i="11"/>
  <c r="R910" i="11"/>
  <c r="R911" i="11"/>
  <c r="R912" i="11"/>
  <c r="R913" i="11"/>
  <c r="R914" i="11"/>
  <c r="R915" i="11"/>
  <c r="R916" i="11"/>
  <c r="R917" i="11"/>
  <c r="R918" i="11"/>
  <c r="R919" i="11"/>
  <c r="R920" i="11"/>
  <c r="R921" i="11"/>
  <c r="R922" i="11"/>
  <c r="R923" i="11"/>
  <c r="R924" i="11"/>
  <c r="R925" i="11"/>
  <c r="R926" i="11"/>
  <c r="R927" i="11"/>
  <c r="R928" i="11"/>
  <c r="R929" i="11"/>
  <c r="R930" i="11"/>
  <c r="R931" i="11"/>
  <c r="R932" i="11"/>
  <c r="R933" i="11"/>
  <c r="R934" i="11"/>
  <c r="R935" i="11"/>
  <c r="R936" i="11"/>
  <c r="R937" i="11"/>
  <c r="R938" i="11"/>
  <c r="R939" i="11"/>
  <c r="R940" i="11"/>
  <c r="R941" i="11"/>
  <c r="R942" i="11"/>
  <c r="R943" i="11"/>
  <c r="R944" i="11"/>
  <c r="R945" i="11"/>
  <c r="R946" i="11"/>
  <c r="R947" i="11"/>
  <c r="R948" i="11"/>
  <c r="R949" i="11"/>
  <c r="R950" i="11"/>
  <c r="R951" i="11"/>
  <c r="R952" i="11"/>
  <c r="R953" i="11"/>
  <c r="R954" i="11"/>
  <c r="R955" i="11"/>
  <c r="R956" i="11"/>
  <c r="R957" i="11"/>
  <c r="R958" i="11"/>
  <c r="R959" i="11"/>
  <c r="R960" i="11"/>
  <c r="R961" i="11"/>
  <c r="R962" i="11"/>
  <c r="R963" i="11"/>
  <c r="R964" i="11"/>
  <c r="R965" i="11"/>
  <c r="R966" i="11"/>
  <c r="R967" i="11"/>
  <c r="R968" i="11"/>
  <c r="R969" i="11"/>
  <c r="R970" i="11"/>
  <c r="R971" i="11"/>
  <c r="R972" i="11"/>
  <c r="R973" i="11"/>
  <c r="R974" i="11"/>
  <c r="R975" i="11"/>
  <c r="R976" i="11"/>
  <c r="R977" i="11"/>
  <c r="R978" i="11"/>
  <c r="R979" i="11"/>
  <c r="R980" i="11"/>
  <c r="R981" i="11"/>
  <c r="R982" i="11"/>
  <c r="R983" i="11"/>
  <c r="R984" i="11"/>
  <c r="R985" i="11"/>
  <c r="R986" i="11"/>
  <c r="R987" i="11"/>
  <c r="R988" i="11"/>
  <c r="R989" i="11"/>
  <c r="R990" i="11"/>
  <c r="R991" i="11"/>
  <c r="R992" i="11"/>
  <c r="R993" i="11"/>
  <c r="R994" i="11"/>
  <c r="R995" i="11"/>
  <c r="R996" i="11"/>
  <c r="R997" i="11"/>
  <c r="R998" i="11"/>
  <c r="R999" i="11"/>
  <c r="R1000" i="11"/>
  <c r="R492" i="11"/>
  <c r="R490" i="11"/>
  <c r="R489" i="11"/>
  <c r="R488" i="11"/>
  <c r="R486" i="11"/>
  <c r="R485" i="11"/>
  <c r="R484" i="11"/>
  <c r="R482" i="11"/>
  <c r="R481" i="11"/>
  <c r="R480" i="11"/>
  <c r="R478" i="11"/>
  <c r="R477" i="11"/>
  <c r="R476" i="11"/>
  <c r="R474" i="11"/>
  <c r="R473" i="11"/>
  <c r="R472" i="11"/>
  <c r="R470" i="11"/>
  <c r="R469" i="11"/>
  <c r="R468" i="11"/>
  <c r="R466" i="11"/>
  <c r="R465" i="11"/>
  <c r="R464" i="11"/>
  <c r="R462" i="11"/>
  <c r="R461" i="11"/>
  <c r="R460" i="11"/>
  <c r="R458" i="11"/>
  <c r="R457" i="11"/>
  <c r="R456" i="11"/>
  <c r="R454" i="11"/>
  <c r="R453" i="11"/>
  <c r="R452" i="11"/>
  <c r="R450" i="11"/>
  <c r="R449" i="11"/>
  <c r="R448" i="11"/>
  <c r="R447" i="11"/>
  <c r="R446" i="11"/>
  <c r="R445" i="11"/>
  <c r="R444" i="11"/>
  <c r="R443" i="11"/>
  <c r="R442" i="11"/>
  <c r="R441" i="11"/>
  <c r="R439" i="11"/>
  <c r="R438" i="11"/>
  <c r="R437" i="11"/>
  <c r="R436" i="11"/>
  <c r="R432" i="11"/>
  <c r="R412" i="11"/>
  <c r="R411" i="11"/>
  <c r="R410" i="11"/>
  <c r="R409" i="11"/>
  <c r="R407" i="11"/>
  <c r="R406" i="11"/>
  <c r="R405" i="11"/>
  <c r="R404" i="11"/>
  <c r="R403" i="11"/>
  <c r="R402" i="11"/>
  <c r="R401" i="11"/>
  <c r="R398" i="11"/>
  <c r="R397" i="11"/>
  <c r="R396" i="11"/>
  <c r="R395" i="11"/>
  <c r="R394" i="11"/>
  <c r="R393" i="11"/>
  <c r="R392" i="11"/>
  <c r="R391" i="11"/>
  <c r="R390" i="11"/>
  <c r="R388" i="11"/>
  <c r="R387" i="11"/>
  <c r="R386" i="11"/>
  <c r="R385" i="11"/>
  <c r="R384" i="11"/>
  <c r="R383" i="11"/>
  <c r="R382" i="11"/>
  <c r="R381" i="11"/>
  <c r="R380" i="11"/>
  <c r="R379" i="11"/>
  <c r="R378" i="11"/>
  <c r="R377" i="11"/>
  <c r="R376" i="11"/>
  <c r="R375" i="11"/>
  <c r="R374" i="11"/>
  <c r="R372" i="11"/>
  <c r="R371" i="11"/>
  <c r="R370" i="11"/>
  <c r="R369" i="11"/>
  <c r="R368" i="11"/>
  <c r="R367" i="11"/>
  <c r="R366" i="11"/>
  <c r="R365" i="11"/>
  <c r="R364" i="11"/>
  <c r="R363" i="11"/>
  <c r="R362" i="11"/>
  <c r="R361" i="11"/>
  <c r="R360" i="11"/>
  <c r="R359" i="11"/>
  <c r="R358" i="11"/>
  <c r="R356" i="11"/>
  <c r="R355" i="11"/>
  <c r="R354" i="11"/>
  <c r="R353" i="11"/>
  <c r="R352" i="11"/>
  <c r="R351" i="11"/>
  <c r="R350" i="11"/>
  <c r="R349" i="11"/>
  <c r="R348" i="11"/>
  <c r="R347" i="11"/>
  <c r="R346" i="11"/>
  <c r="R345" i="11"/>
  <c r="R344" i="11"/>
  <c r="R343" i="11"/>
  <c r="R342" i="11"/>
  <c r="R340" i="11"/>
  <c r="R339" i="11"/>
  <c r="R338" i="11"/>
  <c r="R337" i="11"/>
  <c r="R336" i="11"/>
  <c r="R335" i="11"/>
  <c r="R334" i="11"/>
  <c r="R333" i="11"/>
  <c r="R332" i="11"/>
  <c r="R331" i="11"/>
  <c r="R330" i="11"/>
  <c r="R329" i="11"/>
  <c r="R328" i="11"/>
  <c r="R327" i="11"/>
  <c r="R326" i="11"/>
  <c r="R324" i="11"/>
  <c r="R323" i="11"/>
  <c r="R322" i="11"/>
  <c r="R321" i="11"/>
  <c r="R320" i="11"/>
  <c r="R319" i="11"/>
  <c r="R318" i="11"/>
  <c r="R317" i="11"/>
  <c r="R316" i="11"/>
  <c r="R314" i="11"/>
  <c r="R312" i="11"/>
  <c r="R311" i="11"/>
  <c r="R310" i="11"/>
  <c r="R309" i="11"/>
  <c r="R308" i="11"/>
  <c r="R307" i="11"/>
  <c r="R306" i="11"/>
  <c r="R305" i="11"/>
  <c r="R304" i="11"/>
  <c r="R303" i="11"/>
  <c r="R302" i="11"/>
  <c r="R301" i="11"/>
  <c r="R300" i="11"/>
  <c r="R299" i="11"/>
  <c r="R298" i="11"/>
  <c r="R296" i="11"/>
  <c r="R295" i="11"/>
  <c r="R294" i="11"/>
  <c r="R293" i="11"/>
  <c r="R292" i="11"/>
  <c r="R291" i="11"/>
  <c r="R290" i="11"/>
  <c r="R289" i="11"/>
  <c r="R288" i="11"/>
  <c r="R287" i="11"/>
  <c r="R286" i="11"/>
  <c r="R285" i="11"/>
  <c r="R284" i="11"/>
  <c r="R283" i="11"/>
  <c r="R282" i="11"/>
  <c r="R280" i="11"/>
  <c r="R279" i="11"/>
  <c r="R278" i="11"/>
  <c r="R277" i="11"/>
  <c r="R276" i="11"/>
  <c r="R275" i="11"/>
  <c r="R274" i="11"/>
  <c r="R273" i="11"/>
  <c r="R272" i="11"/>
  <c r="R271" i="11"/>
  <c r="R270" i="11"/>
  <c r="R269" i="11"/>
  <c r="R268" i="11"/>
  <c r="R267" i="11"/>
  <c r="R266" i="11"/>
  <c r="R264" i="11"/>
  <c r="R263" i="11"/>
  <c r="R262" i="11"/>
  <c r="R261" i="11"/>
  <c r="R260" i="11"/>
  <c r="R259" i="11"/>
  <c r="R258" i="11"/>
  <c r="R257" i="11"/>
  <c r="R256" i="11"/>
  <c r="R255" i="11"/>
  <c r="R254" i="11"/>
  <c r="R253" i="11"/>
  <c r="R252" i="11"/>
  <c r="R251" i="11"/>
  <c r="R250" i="11"/>
  <c r="R248" i="11"/>
  <c r="R247" i="11"/>
  <c r="R246" i="11"/>
  <c r="R245" i="11"/>
  <c r="R244" i="11"/>
  <c r="R243" i="11"/>
  <c r="R242" i="11"/>
  <c r="R241" i="11"/>
  <c r="R240" i="11"/>
  <c r="R239" i="11"/>
  <c r="R238" i="11"/>
  <c r="R237" i="11"/>
  <c r="R236" i="11"/>
  <c r="R235" i="11"/>
  <c r="R234" i="11"/>
  <c r="R232" i="11"/>
  <c r="R231" i="11"/>
  <c r="R230" i="11"/>
  <c r="R229" i="11"/>
  <c r="R228" i="11"/>
  <c r="R227" i="11"/>
  <c r="R226" i="11"/>
  <c r="R225" i="11"/>
  <c r="R224" i="11"/>
  <c r="R223" i="11"/>
  <c r="R222" i="11"/>
  <c r="R221" i="11"/>
  <c r="R220" i="11"/>
  <c r="R219" i="11"/>
  <c r="R218" i="11"/>
  <c r="R216" i="11"/>
  <c r="R215" i="11"/>
  <c r="R214" i="11"/>
  <c r="R213" i="11"/>
  <c r="R212" i="11"/>
  <c r="R211" i="11"/>
  <c r="R210" i="11"/>
  <c r="R209" i="11"/>
  <c r="R208" i="11"/>
  <c r="R207" i="11"/>
  <c r="R206" i="11"/>
  <c r="R205" i="11"/>
  <c r="R204" i="11"/>
  <c r="R203" i="11"/>
  <c r="R202" i="11"/>
  <c r="R200" i="11"/>
  <c r="R199" i="11"/>
  <c r="R198" i="11"/>
  <c r="R197" i="11"/>
  <c r="R196" i="11"/>
  <c r="R195" i="11"/>
  <c r="R194" i="11"/>
  <c r="R193" i="11"/>
  <c r="R192" i="11"/>
  <c r="R191" i="11"/>
  <c r="R190" i="11"/>
  <c r="R189" i="11"/>
  <c r="R188" i="11"/>
  <c r="R187" i="11"/>
  <c r="R186" i="11"/>
  <c r="R184" i="11"/>
  <c r="R183" i="11"/>
  <c r="R182" i="11"/>
  <c r="R181" i="11"/>
  <c r="R180" i="11"/>
  <c r="R179" i="11"/>
  <c r="R178" i="11"/>
  <c r="R177" i="11"/>
  <c r="R176" i="11"/>
  <c r="R175" i="11"/>
  <c r="R174" i="11"/>
  <c r="R170" i="11"/>
  <c r="R169" i="11"/>
  <c r="R168" i="11"/>
  <c r="R167" i="11"/>
  <c r="R166" i="11"/>
  <c r="R165" i="11"/>
  <c r="R164" i="11"/>
  <c r="R163" i="11"/>
  <c r="R162" i="11"/>
  <c r="R160" i="11"/>
  <c r="R159" i="11"/>
  <c r="R158" i="11"/>
  <c r="R157" i="11"/>
  <c r="R156" i="11"/>
  <c r="R155" i="11"/>
  <c r="R154" i="11"/>
  <c r="R153" i="11"/>
  <c r="R152" i="11"/>
  <c r="R151" i="11"/>
  <c r="R150" i="11"/>
  <c r="R149" i="11"/>
  <c r="R148" i="11"/>
  <c r="R147" i="11"/>
  <c r="R146" i="11"/>
  <c r="R144" i="11"/>
  <c r="R143" i="11"/>
  <c r="R142" i="11"/>
  <c r="R141" i="11"/>
  <c r="R140" i="11"/>
  <c r="R139" i="11"/>
  <c r="R138" i="11"/>
  <c r="R137" i="11"/>
  <c r="R136" i="11"/>
  <c r="R135" i="11"/>
  <c r="R134" i="11"/>
  <c r="R133" i="11"/>
  <c r="R132" i="11"/>
  <c r="R131" i="11"/>
  <c r="R130" i="11"/>
  <c r="R128" i="11"/>
  <c r="R127" i="11"/>
  <c r="R126" i="11"/>
  <c r="R125" i="11"/>
  <c r="R124" i="11"/>
  <c r="R123" i="11"/>
  <c r="R122" i="11"/>
  <c r="R121" i="11"/>
  <c r="R120" i="11"/>
  <c r="R119" i="11"/>
  <c r="R118" i="11"/>
  <c r="R117" i="11"/>
  <c r="R116" i="11"/>
  <c r="R115" i="11"/>
  <c r="R114" i="11"/>
  <c r="R112" i="11"/>
  <c r="R111" i="11"/>
  <c r="R110" i="11"/>
  <c r="R109" i="11"/>
  <c r="R108" i="11"/>
  <c r="R107" i="11"/>
  <c r="R106" i="11"/>
  <c r="R105" i="11"/>
  <c r="R104" i="11"/>
  <c r="R103" i="11"/>
  <c r="R100" i="11"/>
  <c r="R99" i="11"/>
  <c r="R98" i="11"/>
  <c r="R97" i="11"/>
  <c r="R96" i="11"/>
  <c r="R95" i="11"/>
  <c r="R94" i="11"/>
  <c r="R93" i="11"/>
  <c r="R92" i="11"/>
  <c r="R91" i="11"/>
  <c r="R90" i="11"/>
  <c r="R89" i="11"/>
  <c r="R88" i="11"/>
  <c r="R87" i="11"/>
  <c r="R86" i="11"/>
  <c r="R84" i="11"/>
  <c r="R83" i="11"/>
  <c r="R82" i="11"/>
  <c r="R81" i="11"/>
  <c r="R80" i="11"/>
  <c r="R79" i="11"/>
  <c r="R78" i="11"/>
  <c r="R77" i="11"/>
  <c r="R76" i="11"/>
  <c r="R75" i="11"/>
  <c r="R74" i="11"/>
  <c r="R73" i="11"/>
  <c r="R72" i="11"/>
  <c r="R71" i="11"/>
  <c r="R70" i="11"/>
  <c r="R69" i="11"/>
  <c r="R68" i="11"/>
  <c r="R67" i="11"/>
  <c r="R66" i="11"/>
  <c r="R65" i="11"/>
  <c r="R64" i="11"/>
  <c r="R63" i="11"/>
  <c r="R62" i="11"/>
  <c r="R61" i="11"/>
  <c r="R60" i="11"/>
  <c r="R59" i="11"/>
  <c r="R58" i="11"/>
  <c r="R57" i="11"/>
  <c r="R56" i="11"/>
  <c r="R55" i="11"/>
  <c r="R54" i="11"/>
  <c r="R53" i="11"/>
  <c r="R52" i="11"/>
  <c r="R51" i="11"/>
  <c r="R50" i="11"/>
  <c r="R49" i="11"/>
  <c r="R48" i="11"/>
  <c r="R47" i="11"/>
  <c r="R46" i="11"/>
  <c r="R45" i="11"/>
  <c r="R44" i="11"/>
  <c r="R43" i="11"/>
  <c r="R42" i="11"/>
  <c r="R41" i="11"/>
  <c r="R40" i="11"/>
  <c r="R39" i="11"/>
  <c r="R38" i="11"/>
  <c r="R37" i="11"/>
  <c r="R36" i="11"/>
  <c r="R35" i="11"/>
  <c r="R34" i="11"/>
  <c r="R33" i="11"/>
  <c r="R32" i="11"/>
  <c r="R31" i="11"/>
  <c r="R30" i="11"/>
  <c r="R29" i="11"/>
  <c r="R28" i="11"/>
  <c r="R27" i="11"/>
  <c r="R26" i="11"/>
  <c r="R25" i="11"/>
  <c r="R24" i="11"/>
  <c r="R23" i="11"/>
  <c r="R22" i="11"/>
  <c r="R21" i="11"/>
  <c r="R20" i="11"/>
  <c r="R19" i="11"/>
  <c r="R18" i="11"/>
  <c r="R17" i="11"/>
  <c r="R16" i="11"/>
  <c r="R15" i="11"/>
  <c r="R14" i="11"/>
  <c r="R13" i="11"/>
  <c r="R12" i="11"/>
  <c r="R11" i="11"/>
  <c r="R10" i="11"/>
  <c r="R9" i="11"/>
  <c r="R8" i="11"/>
  <c r="R7" i="11"/>
  <c r="R6" i="11"/>
  <c r="R5" i="11"/>
  <c r="R4" i="11"/>
  <c r="Y520" i="10"/>
  <c r="Y521" i="10"/>
  <c r="Y522" i="10"/>
  <c r="Y523" i="10"/>
  <c r="Y524" i="10"/>
  <c r="Y525" i="10"/>
  <c r="Y526" i="10"/>
  <c r="Y527" i="10"/>
  <c r="Y528" i="10"/>
  <c r="Y529" i="10"/>
  <c r="Y530" i="10"/>
  <c r="Y531" i="10"/>
  <c r="Y532" i="10"/>
  <c r="Y533" i="10"/>
  <c r="Y534" i="10"/>
  <c r="Y535" i="10"/>
  <c r="Y536" i="10"/>
  <c r="Y537" i="10"/>
  <c r="Y538" i="10"/>
  <c r="Y539" i="10"/>
  <c r="Y540" i="10"/>
  <c r="Y541" i="10"/>
  <c r="Y542" i="10"/>
  <c r="Y543" i="10"/>
  <c r="Y544" i="10"/>
  <c r="Y545" i="10"/>
  <c r="Y546" i="10"/>
  <c r="Y547" i="10"/>
  <c r="Y548" i="10"/>
  <c r="Y549" i="10"/>
  <c r="Y550" i="10"/>
  <c r="Y551" i="10"/>
  <c r="Y552" i="10"/>
  <c r="Y553" i="10"/>
  <c r="Y554" i="10"/>
  <c r="Y555" i="10"/>
  <c r="Y556" i="10"/>
  <c r="Y557" i="10"/>
  <c r="Y558" i="10"/>
  <c r="Y559" i="10"/>
  <c r="Y560" i="10"/>
  <c r="Y561" i="10"/>
  <c r="Y562" i="10"/>
  <c r="Y563" i="10"/>
  <c r="Y564" i="10"/>
  <c r="Y565" i="10"/>
  <c r="Y566" i="10"/>
  <c r="Y567" i="10"/>
  <c r="Y568" i="10"/>
  <c r="Y569" i="10"/>
  <c r="Y570" i="10"/>
  <c r="Y571" i="10"/>
  <c r="Y572" i="10"/>
  <c r="Y573" i="10"/>
  <c r="Y574" i="10"/>
  <c r="Y575" i="10"/>
  <c r="Y576" i="10"/>
  <c r="Y577" i="10"/>
  <c r="Y578" i="10"/>
  <c r="Y579" i="10"/>
  <c r="Y580" i="10"/>
  <c r="Y581" i="10"/>
  <c r="Y582" i="10"/>
  <c r="Y583" i="10"/>
  <c r="Y584" i="10"/>
  <c r="Y585" i="10"/>
  <c r="Y586" i="10"/>
  <c r="Y587" i="10"/>
  <c r="Y588" i="10"/>
  <c r="Y589" i="10"/>
  <c r="Y590" i="10"/>
  <c r="Y591" i="10"/>
  <c r="Y592" i="10"/>
  <c r="Y593" i="10"/>
  <c r="Y594" i="10"/>
  <c r="Y595" i="10"/>
  <c r="Y596" i="10"/>
  <c r="Y597" i="10"/>
  <c r="Y598" i="10"/>
  <c r="Y599" i="10"/>
  <c r="Y600" i="10"/>
  <c r="Y601" i="10"/>
  <c r="Y602" i="10"/>
  <c r="Y603" i="10"/>
  <c r="Y604" i="10"/>
  <c r="Y605" i="10"/>
  <c r="Y606" i="10"/>
  <c r="Y607" i="10"/>
  <c r="Y608" i="10"/>
  <c r="Y609" i="10"/>
  <c r="Y610" i="10"/>
  <c r="Y611" i="10"/>
  <c r="Y612" i="10"/>
  <c r="Y613" i="10"/>
  <c r="Y614" i="10"/>
  <c r="Y615" i="10"/>
  <c r="Y616" i="10"/>
  <c r="Y617" i="10"/>
  <c r="Y618" i="10"/>
  <c r="Y619" i="10"/>
  <c r="Y620" i="10"/>
  <c r="Y621" i="10"/>
  <c r="Y622" i="10"/>
  <c r="Y623" i="10"/>
  <c r="Y624" i="10"/>
  <c r="Y625" i="10"/>
  <c r="Y626" i="10"/>
  <c r="Y627" i="10"/>
  <c r="Y628" i="10"/>
  <c r="Y629" i="10"/>
  <c r="Y630" i="10"/>
  <c r="Y631" i="10"/>
  <c r="Y632" i="10"/>
  <c r="Y633" i="10"/>
  <c r="Y634" i="10"/>
  <c r="Y635" i="10"/>
  <c r="Y636" i="10"/>
  <c r="Y637" i="10"/>
  <c r="Y638" i="10"/>
  <c r="Y639" i="10"/>
  <c r="Y640" i="10"/>
  <c r="Y641" i="10"/>
  <c r="Y642" i="10"/>
  <c r="Y643" i="10"/>
  <c r="Y644" i="10"/>
  <c r="Y645" i="10"/>
  <c r="Y646" i="10"/>
  <c r="Y647" i="10"/>
  <c r="Y648" i="10"/>
  <c r="Y649" i="10"/>
  <c r="Y650" i="10"/>
  <c r="Y651" i="10"/>
  <c r="Y652" i="10"/>
  <c r="Y653" i="10"/>
  <c r="Y654" i="10"/>
  <c r="Y655" i="10"/>
  <c r="Y656" i="10"/>
  <c r="Y657" i="10"/>
  <c r="Y658" i="10"/>
  <c r="Y659" i="10"/>
  <c r="Y660" i="10"/>
  <c r="Y661" i="10"/>
  <c r="Y662" i="10"/>
  <c r="Y663" i="10"/>
  <c r="Y664" i="10"/>
  <c r="Y665" i="10"/>
  <c r="Y666" i="10"/>
  <c r="Y667" i="10"/>
  <c r="Y668" i="10"/>
  <c r="Y669" i="10"/>
  <c r="Y670" i="10"/>
  <c r="Y671" i="10"/>
  <c r="Y672" i="10"/>
  <c r="Y673" i="10"/>
  <c r="Y674" i="10"/>
  <c r="Y675" i="10"/>
  <c r="Y676" i="10"/>
  <c r="Y677" i="10"/>
  <c r="Y678" i="10"/>
  <c r="Y679" i="10"/>
  <c r="Y680" i="10"/>
  <c r="Y681" i="10"/>
  <c r="Y682" i="10"/>
  <c r="Y683" i="10"/>
  <c r="Y684" i="10"/>
  <c r="Y685" i="10"/>
  <c r="Y686" i="10"/>
  <c r="Y687" i="10"/>
  <c r="Y688" i="10"/>
  <c r="Y689" i="10"/>
  <c r="Y690" i="10"/>
  <c r="Y691" i="10"/>
  <c r="Y692" i="10"/>
  <c r="Y693" i="10"/>
  <c r="Y694" i="10"/>
  <c r="Y695" i="10"/>
  <c r="Y696" i="10"/>
  <c r="Y697" i="10"/>
  <c r="Y698" i="10"/>
  <c r="Y699" i="10"/>
  <c r="Y700" i="10"/>
  <c r="Y701" i="10"/>
  <c r="Y702" i="10"/>
  <c r="Y703" i="10"/>
  <c r="Y704" i="10"/>
  <c r="Y705" i="10"/>
  <c r="Y706" i="10"/>
  <c r="Y707" i="10"/>
  <c r="Y708" i="10"/>
  <c r="Y709" i="10"/>
  <c r="Y710" i="10"/>
  <c r="Y711" i="10"/>
  <c r="Y712" i="10"/>
  <c r="Y713" i="10"/>
  <c r="Y714" i="10"/>
  <c r="Y715" i="10"/>
  <c r="Y716" i="10"/>
  <c r="Y717" i="10"/>
  <c r="Y718" i="10"/>
  <c r="Y719" i="10"/>
  <c r="Y720" i="10"/>
  <c r="Y721" i="10"/>
  <c r="Y722" i="10"/>
  <c r="Y723" i="10"/>
  <c r="Y724" i="10"/>
  <c r="Y725" i="10"/>
  <c r="Y726" i="10"/>
  <c r="Y727" i="10"/>
  <c r="Y728" i="10"/>
  <c r="Y729" i="10"/>
  <c r="Y730" i="10"/>
  <c r="Y731" i="10"/>
  <c r="Y732" i="10"/>
  <c r="Y733" i="10"/>
  <c r="Y734" i="10"/>
  <c r="Y735" i="10"/>
  <c r="Y736" i="10"/>
  <c r="Y737" i="10"/>
  <c r="Y738" i="10"/>
  <c r="Y739" i="10"/>
  <c r="Y740" i="10"/>
  <c r="Y741" i="10"/>
  <c r="Y742" i="10"/>
  <c r="Y743" i="10"/>
  <c r="Y744" i="10"/>
  <c r="Y745" i="10"/>
  <c r="Y746" i="10"/>
  <c r="Y747" i="10"/>
  <c r="Y748" i="10"/>
  <c r="Y749" i="10"/>
  <c r="Y750" i="10"/>
  <c r="Y751" i="10"/>
  <c r="Y752" i="10"/>
  <c r="Y753" i="10"/>
  <c r="Y754" i="10"/>
  <c r="Y755" i="10"/>
  <c r="Y756" i="10"/>
  <c r="Y757" i="10"/>
  <c r="Y758" i="10"/>
  <c r="Y759" i="10"/>
  <c r="Y760" i="10"/>
  <c r="Y761" i="10"/>
  <c r="Y762" i="10"/>
  <c r="Y763" i="10"/>
  <c r="Y764" i="10"/>
  <c r="Y765" i="10"/>
  <c r="Y766" i="10"/>
  <c r="Y767" i="10"/>
  <c r="Y768" i="10"/>
  <c r="Y769" i="10"/>
  <c r="Y770" i="10"/>
  <c r="Y771" i="10"/>
  <c r="Y772" i="10"/>
  <c r="Y773" i="10"/>
  <c r="Y774" i="10"/>
  <c r="Y775" i="10"/>
  <c r="Y776" i="10"/>
  <c r="Y777" i="10"/>
  <c r="Y778" i="10"/>
  <c r="Y779" i="10"/>
  <c r="Y780" i="10"/>
  <c r="Y781" i="10"/>
  <c r="Y782" i="10"/>
  <c r="Y783" i="10"/>
  <c r="Y784" i="10"/>
  <c r="Y785" i="10"/>
  <c r="Y786" i="10"/>
  <c r="Y787" i="10"/>
  <c r="Y788" i="10"/>
  <c r="Y789" i="10"/>
  <c r="Y790" i="10"/>
  <c r="Y791" i="10"/>
  <c r="Y792" i="10"/>
  <c r="Y793" i="10"/>
  <c r="Y794" i="10"/>
  <c r="Y795" i="10"/>
  <c r="Y796" i="10"/>
  <c r="Y797" i="10"/>
  <c r="Y798" i="10"/>
  <c r="Y799" i="10"/>
  <c r="Y800" i="10"/>
  <c r="Y801" i="10"/>
  <c r="Y802" i="10"/>
  <c r="Y803" i="10"/>
  <c r="Y804" i="10"/>
  <c r="Y805" i="10"/>
  <c r="Y806" i="10"/>
  <c r="Y807" i="10"/>
  <c r="Y808" i="10"/>
  <c r="Y809" i="10"/>
  <c r="Y810" i="10"/>
  <c r="Y811" i="10"/>
  <c r="Y812" i="10"/>
  <c r="Y813" i="10"/>
  <c r="Y814" i="10"/>
  <c r="Y815" i="10"/>
  <c r="Y816" i="10"/>
  <c r="Y817" i="10"/>
  <c r="Y818" i="10"/>
  <c r="Y819" i="10"/>
  <c r="Y820" i="10"/>
  <c r="Y821" i="10"/>
  <c r="Y822" i="10"/>
  <c r="Y823" i="10"/>
  <c r="Y824" i="10"/>
  <c r="Y825" i="10"/>
  <c r="Y826" i="10"/>
  <c r="Y827" i="10"/>
  <c r="Y828" i="10"/>
  <c r="Y829" i="10"/>
  <c r="Y830" i="10"/>
  <c r="Y831" i="10"/>
  <c r="Y832" i="10"/>
  <c r="Y833" i="10"/>
  <c r="Y834" i="10"/>
  <c r="Y835" i="10"/>
  <c r="Y836" i="10"/>
  <c r="Y837" i="10"/>
  <c r="Y838" i="10"/>
  <c r="Y839" i="10"/>
  <c r="Y840" i="10"/>
  <c r="Y841" i="10"/>
  <c r="Y842" i="10"/>
  <c r="Y843" i="10"/>
  <c r="Y844" i="10"/>
  <c r="Y845" i="10"/>
  <c r="Y846" i="10"/>
  <c r="Y847" i="10"/>
  <c r="Y848" i="10"/>
  <c r="Y849" i="10"/>
  <c r="Y850" i="10"/>
  <c r="Y851" i="10"/>
  <c r="Y852" i="10"/>
  <c r="Y853" i="10"/>
  <c r="Y854" i="10"/>
  <c r="Y855" i="10"/>
  <c r="Y856" i="10"/>
  <c r="Y857" i="10"/>
  <c r="Y858" i="10"/>
  <c r="Y859" i="10"/>
  <c r="Y860" i="10"/>
  <c r="Y861" i="10"/>
  <c r="Y862" i="10"/>
  <c r="Y863" i="10"/>
  <c r="Y864" i="10"/>
  <c r="Y865" i="10"/>
  <c r="Y866" i="10"/>
  <c r="Y867" i="10"/>
  <c r="Y868" i="10"/>
  <c r="Y869" i="10"/>
  <c r="Y870" i="10"/>
  <c r="Y871" i="10"/>
  <c r="Y872" i="10"/>
  <c r="Y873" i="10"/>
  <c r="Y874" i="10"/>
  <c r="Y875" i="10"/>
  <c r="Y876" i="10"/>
  <c r="Y877" i="10"/>
  <c r="Y878" i="10"/>
  <c r="Y879" i="10"/>
  <c r="Y880" i="10"/>
  <c r="Y881" i="10"/>
  <c r="Y882" i="10"/>
  <c r="Y883" i="10"/>
  <c r="Y884" i="10"/>
  <c r="Y885" i="10"/>
  <c r="Y886" i="10"/>
  <c r="Y887" i="10"/>
  <c r="Y888" i="10"/>
  <c r="Y889" i="10"/>
  <c r="Y890" i="10"/>
  <c r="Y891" i="10"/>
  <c r="Y892" i="10"/>
  <c r="Y893" i="10"/>
  <c r="Y894" i="10"/>
  <c r="Y895" i="10"/>
  <c r="Y896" i="10"/>
  <c r="Y897" i="10"/>
  <c r="Y898" i="10"/>
  <c r="Y899" i="10"/>
  <c r="Y900" i="10"/>
  <c r="Y901" i="10"/>
  <c r="Y902" i="10"/>
  <c r="Y903" i="10"/>
  <c r="Y904" i="10"/>
  <c r="Y905" i="10"/>
  <c r="Y906" i="10"/>
  <c r="Y907" i="10"/>
  <c r="Y908" i="10"/>
  <c r="Y909" i="10"/>
  <c r="Y910" i="10"/>
  <c r="Y911" i="10"/>
  <c r="Y912" i="10"/>
  <c r="Y913" i="10"/>
  <c r="Y914" i="10"/>
  <c r="Y915" i="10"/>
  <c r="Y916" i="10"/>
  <c r="Y917" i="10"/>
  <c r="Y918" i="10"/>
  <c r="Y919" i="10"/>
  <c r="Y920" i="10"/>
  <c r="Y921" i="10"/>
  <c r="Y922" i="10"/>
  <c r="Y923" i="10"/>
  <c r="Y924" i="10"/>
  <c r="Y925" i="10"/>
  <c r="Y926" i="10"/>
  <c r="Y927" i="10"/>
  <c r="Y928" i="10"/>
  <c r="Y929" i="10"/>
  <c r="Y930" i="10"/>
  <c r="Y931" i="10"/>
  <c r="Y932" i="10"/>
  <c r="Y933" i="10"/>
  <c r="Y934" i="10"/>
  <c r="Y935" i="10"/>
  <c r="Y936" i="10"/>
  <c r="Y937" i="10"/>
  <c r="Y938" i="10"/>
  <c r="Y939" i="10"/>
  <c r="Y940" i="10"/>
  <c r="Y941" i="10"/>
  <c r="Y942" i="10"/>
  <c r="Y943" i="10"/>
  <c r="Y944" i="10"/>
  <c r="Y945" i="10"/>
  <c r="Y946" i="10"/>
  <c r="Y947" i="10"/>
  <c r="Y948" i="10"/>
  <c r="Y949" i="10"/>
  <c r="Y950" i="10"/>
  <c r="Y951" i="10"/>
  <c r="Y952" i="10"/>
  <c r="Y953" i="10"/>
  <c r="Y954" i="10"/>
  <c r="Y955" i="10"/>
  <c r="Y956" i="10"/>
  <c r="Y957" i="10"/>
  <c r="Y958" i="10"/>
  <c r="Y959" i="10"/>
  <c r="Y960" i="10"/>
  <c r="Y961" i="10"/>
  <c r="Y962" i="10"/>
  <c r="Y963" i="10"/>
  <c r="Y964" i="10"/>
  <c r="Y965" i="10"/>
  <c r="Y966" i="10"/>
  <c r="Y967" i="10"/>
  <c r="Y968" i="10"/>
  <c r="Y969" i="10"/>
  <c r="Y970" i="10"/>
  <c r="Y971" i="10"/>
  <c r="Y972" i="10"/>
  <c r="Y973" i="10"/>
  <c r="Y974" i="10"/>
  <c r="Y975" i="10"/>
  <c r="Y976" i="10"/>
  <c r="Y977" i="10"/>
  <c r="Y978" i="10"/>
  <c r="Y979" i="10"/>
  <c r="Y980" i="10"/>
  <c r="Y981" i="10"/>
  <c r="Y982" i="10"/>
  <c r="Y983" i="10"/>
  <c r="Y984" i="10"/>
  <c r="Y985" i="10"/>
  <c r="Y986" i="10"/>
  <c r="Y987" i="10"/>
  <c r="Y988" i="10"/>
  <c r="Y989" i="10"/>
  <c r="Y990" i="10"/>
  <c r="Y991" i="10"/>
  <c r="Y992" i="10"/>
  <c r="Y993" i="10"/>
  <c r="Y994" i="10"/>
  <c r="Y995" i="10"/>
  <c r="Y996" i="10"/>
  <c r="Y997" i="10"/>
  <c r="Y998" i="10"/>
  <c r="Y999" i="10"/>
  <c r="Y1000" i="10"/>
  <c r="X1000" i="10"/>
  <c r="X999" i="10"/>
  <c r="X998" i="10"/>
  <c r="X997" i="10"/>
  <c r="X996" i="10"/>
  <c r="X995" i="10"/>
  <c r="X994" i="10"/>
  <c r="X993" i="10"/>
  <c r="X992" i="10"/>
  <c r="X991" i="10"/>
  <c r="X990" i="10"/>
  <c r="X989" i="10"/>
  <c r="X988" i="10"/>
  <c r="X987" i="10"/>
  <c r="X986" i="10"/>
  <c r="X985" i="10"/>
  <c r="X984" i="10"/>
  <c r="X983" i="10"/>
  <c r="X982" i="10"/>
  <c r="X981" i="10"/>
  <c r="X980" i="10"/>
  <c r="X979" i="10"/>
  <c r="X978" i="10"/>
  <c r="X977" i="10"/>
  <c r="X976" i="10"/>
  <c r="X975" i="10"/>
  <c r="X974" i="10"/>
  <c r="X973" i="10"/>
  <c r="X972" i="10"/>
  <c r="X971" i="10"/>
  <c r="X970" i="10"/>
  <c r="X969" i="10"/>
  <c r="X968" i="10"/>
  <c r="X967" i="10"/>
  <c r="X966" i="10"/>
  <c r="X965" i="10"/>
  <c r="X964" i="10"/>
  <c r="X963" i="10"/>
  <c r="X962" i="10"/>
  <c r="X961" i="10"/>
  <c r="X960" i="10"/>
  <c r="X959" i="10"/>
  <c r="X958" i="10"/>
  <c r="X957" i="10"/>
  <c r="X956" i="10"/>
  <c r="X955" i="10"/>
  <c r="X954" i="10"/>
  <c r="X953" i="10"/>
  <c r="X952" i="10"/>
  <c r="X951" i="10"/>
  <c r="X950" i="10"/>
  <c r="X949" i="10"/>
  <c r="X948" i="10"/>
  <c r="X947" i="10"/>
  <c r="X946" i="10"/>
  <c r="X945" i="10"/>
  <c r="X944" i="10"/>
  <c r="X943" i="10"/>
  <c r="X942" i="10"/>
  <c r="X941" i="10"/>
  <c r="X940" i="10"/>
  <c r="X939" i="10"/>
  <c r="X938" i="10"/>
  <c r="X937" i="10"/>
  <c r="X936" i="10"/>
  <c r="X935" i="10"/>
  <c r="X934" i="10"/>
  <c r="X933" i="10"/>
  <c r="X932" i="10"/>
  <c r="X931" i="10"/>
  <c r="X930" i="10"/>
  <c r="X929" i="10"/>
  <c r="X928" i="10"/>
  <c r="X927" i="10"/>
  <c r="X926" i="10"/>
  <c r="X925" i="10"/>
  <c r="X924" i="10"/>
  <c r="X923" i="10"/>
  <c r="X922" i="10"/>
  <c r="X921" i="10"/>
  <c r="X920" i="10"/>
  <c r="X919" i="10"/>
  <c r="X918" i="10"/>
  <c r="X917" i="10"/>
  <c r="X916" i="10"/>
  <c r="X915" i="10"/>
  <c r="X914" i="10"/>
  <c r="X913" i="10"/>
  <c r="X912" i="10"/>
  <c r="X911" i="10"/>
  <c r="X910" i="10"/>
  <c r="X909" i="10"/>
  <c r="X908" i="10"/>
  <c r="X907" i="10"/>
  <c r="X906" i="10"/>
  <c r="X905" i="10"/>
  <c r="X904" i="10"/>
  <c r="X903" i="10"/>
  <c r="X902" i="10"/>
  <c r="X901" i="10"/>
  <c r="X900" i="10"/>
  <c r="X899" i="10"/>
  <c r="X898" i="10"/>
  <c r="X897" i="10"/>
  <c r="X896" i="10"/>
  <c r="X895" i="10"/>
  <c r="X894" i="10"/>
  <c r="X893" i="10"/>
  <c r="X892" i="10"/>
  <c r="X891" i="10"/>
  <c r="X890" i="10"/>
  <c r="X889" i="10"/>
  <c r="X888" i="10"/>
  <c r="X887" i="10"/>
  <c r="X886" i="10"/>
  <c r="X885" i="10"/>
  <c r="X884" i="10"/>
  <c r="X883" i="10"/>
  <c r="X882" i="10"/>
  <c r="X881" i="10"/>
  <c r="X880" i="10"/>
  <c r="X879" i="10"/>
  <c r="X878" i="10"/>
  <c r="X877" i="10"/>
  <c r="X876" i="10"/>
  <c r="X875" i="10"/>
  <c r="X874" i="10"/>
  <c r="X873" i="10"/>
  <c r="X872" i="10"/>
  <c r="X871" i="10"/>
  <c r="X870" i="10"/>
  <c r="X869" i="10"/>
  <c r="X868" i="10"/>
  <c r="X867" i="10"/>
  <c r="X866" i="10"/>
  <c r="X865" i="10"/>
  <c r="X864" i="10"/>
  <c r="X863" i="10"/>
  <c r="X862" i="10"/>
  <c r="X861" i="10"/>
  <c r="X860" i="10"/>
  <c r="X859" i="10"/>
  <c r="X858" i="10"/>
  <c r="X857" i="10"/>
  <c r="X856" i="10"/>
  <c r="X855" i="10"/>
  <c r="X854" i="10"/>
  <c r="X853" i="10"/>
  <c r="X852" i="10"/>
  <c r="X851" i="10"/>
  <c r="X850" i="10"/>
  <c r="X849" i="10"/>
  <c r="X848" i="10"/>
  <c r="X847" i="10"/>
  <c r="X846" i="10"/>
  <c r="X845" i="10"/>
  <c r="X844" i="10"/>
  <c r="X843" i="10"/>
  <c r="X842" i="10"/>
  <c r="X841" i="10"/>
  <c r="X840" i="10"/>
  <c r="X839" i="10"/>
  <c r="X838" i="10"/>
  <c r="X837" i="10"/>
  <c r="X836" i="10"/>
  <c r="X835" i="10"/>
  <c r="X834" i="10"/>
  <c r="X833" i="10"/>
  <c r="X832" i="10"/>
  <c r="X831" i="10"/>
  <c r="X830" i="10"/>
  <c r="X829" i="10"/>
  <c r="X828" i="10"/>
  <c r="X827" i="10"/>
  <c r="X826" i="10"/>
  <c r="X825" i="10"/>
  <c r="X824" i="10"/>
  <c r="X823" i="10"/>
  <c r="X822" i="10"/>
  <c r="X821" i="10"/>
  <c r="X820" i="10"/>
  <c r="X819" i="10"/>
  <c r="X818" i="10"/>
  <c r="X817" i="10"/>
  <c r="X816" i="10"/>
  <c r="X815" i="10"/>
  <c r="X814" i="10"/>
  <c r="X813" i="10"/>
  <c r="X812" i="10"/>
  <c r="X811" i="10"/>
  <c r="X810" i="10"/>
  <c r="X809" i="10"/>
  <c r="X808" i="10"/>
  <c r="X807" i="10"/>
  <c r="X806" i="10"/>
  <c r="X805" i="10"/>
  <c r="X804" i="10"/>
  <c r="X803" i="10"/>
  <c r="X802" i="10"/>
  <c r="X801" i="10"/>
  <c r="X800" i="10"/>
  <c r="X799" i="10"/>
  <c r="X798" i="10"/>
  <c r="X797" i="10"/>
  <c r="X796" i="10"/>
  <c r="X795" i="10"/>
  <c r="X794" i="10"/>
  <c r="X793" i="10"/>
  <c r="X792" i="10"/>
  <c r="X791" i="10"/>
  <c r="X790" i="10"/>
  <c r="X789" i="10"/>
  <c r="X788" i="10"/>
  <c r="X787" i="10"/>
  <c r="X786" i="10"/>
  <c r="X785" i="10"/>
  <c r="X784" i="10"/>
  <c r="X783" i="10"/>
  <c r="X782" i="10"/>
  <c r="X781" i="10"/>
  <c r="X780" i="10"/>
  <c r="X779" i="10"/>
  <c r="X778" i="10"/>
  <c r="X777" i="10"/>
  <c r="X776" i="10"/>
  <c r="X775" i="10"/>
  <c r="X774" i="10"/>
  <c r="X773" i="10"/>
  <c r="X772" i="10"/>
  <c r="X771" i="10"/>
  <c r="X770" i="10"/>
  <c r="X769" i="10"/>
  <c r="X768" i="10"/>
  <c r="X767" i="10"/>
  <c r="X766" i="10"/>
  <c r="X765" i="10"/>
  <c r="X764" i="10"/>
  <c r="X763" i="10"/>
  <c r="X762" i="10"/>
  <c r="X761" i="10"/>
  <c r="X760" i="10"/>
  <c r="X759" i="10"/>
  <c r="X758" i="10"/>
  <c r="X757" i="10"/>
  <c r="X756" i="10"/>
  <c r="X755" i="10"/>
  <c r="X754" i="10"/>
  <c r="X753" i="10"/>
  <c r="X752" i="10"/>
  <c r="X751" i="10"/>
  <c r="X750" i="10"/>
  <c r="X749" i="10"/>
  <c r="X748" i="10"/>
  <c r="X747" i="10"/>
  <c r="X746" i="10"/>
  <c r="X745" i="10"/>
  <c r="X744" i="10"/>
  <c r="X743" i="10"/>
  <c r="X742" i="10"/>
  <c r="X741" i="10"/>
  <c r="X740" i="10"/>
  <c r="X739" i="10"/>
  <c r="X738" i="10"/>
  <c r="X737" i="10"/>
  <c r="X736" i="10"/>
  <c r="X735" i="10"/>
  <c r="X734" i="10"/>
  <c r="X733" i="10"/>
  <c r="X732" i="10"/>
  <c r="X731" i="10"/>
  <c r="X730" i="10"/>
  <c r="X729" i="10"/>
  <c r="X728" i="10"/>
  <c r="X727" i="10"/>
  <c r="X726" i="10"/>
  <c r="X725" i="10"/>
  <c r="X724" i="10"/>
  <c r="X723" i="10"/>
  <c r="X722" i="10"/>
  <c r="X721" i="10"/>
  <c r="X720" i="10"/>
  <c r="X719" i="10"/>
  <c r="X718" i="10"/>
  <c r="X717" i="10"/>
  <c r="X716" i="10"/>
  <c r="X715" i="10"/>
  <c r="X714" i="10"/>
  <c r="X713" i="10"/>
  <c r="X712" i="10"/>
  <c r="X711" i="10"/>
  <c r="X710" i="10"/>
  <c r="X709" i="10"/>
  <c r="X708" i="10"/>
  <c r="X707" i="10"/>
  <c r="X706" i="10"/>
  <c r="X705" i="10"/>
  <c r="X704" i="10"/>
  <c r="X703" i="10"/>
  <c r="X702" i="10"/>
  <c r="X701" i="10"/>
  <c r="X700" i="10"/>
  <c r="X699" i="10"/>
  <c r="X698" i="10"/>
  <c r="X697" i="10"/>
  <c r="X696" i="10"/>
  <c r="X695" i="10"/>
  <c r="X694" i="10"/>
  <c r="X693" i="10"/>
  <c r="X692" i="10"/>
  <c r="X691" i="10"/>
  <c r="X690" i="10"/>
  <c r="X689" i="10"/>
  <c r="X688" i="10"/>
  <c r="X687" i="10"/>
  <c r="X686" i="10"/>
  <c r="X685" i="10"/>
  <c r="X684" i="10"/>
  <c r="X683" i="10"/>
  <c r="X682" i="10"/>
  <c r="X681" i="10"/>
  <c r="X680" i="10"/>
  <c r="X679" i="10"/>
  <c r="X678" i="10"/>
  <c r="X677" i="10"/>
  <c r="X676" i="10"/>
  <c r="X675" i="10"/>
  <c r="X674" i="10"/>
  <c r="X673" i="10"/>
  <c r="X672" i="10"/>
  <c r="X671" i="10"/>
  <c r="X670" i="10"/>
  <c r="X669" i="10"/>
  <c r="X668" i="10"/>
  <c r="X667" i="10"/>
  <c r="X666" i="10"/>
  <c r="X665" i="10"/>
  <c r="X664" i="10"/>
  <c r="X663" i="10"/>
  <c r="X662" i="10"/>
  <c r="X661" i="10"/>
  <c r="X660" i="10"/>
  <c r="X659" i="10"/>
  <c r="X658" i="10"/>
  <c r="X657" i="10"/>
  <c r="X656" i="10"/>
  <c r="X655" i="10"/>
  <c r="X654" i="10"/>
  <c r="X653" i="10"/>
  <c r="X652" i="10"/>
  <c r="X651" i="10"/>
  <c r="X650" i="10"/>
  <c r="X649" i="10"/>
  <c r="X648" i="10"/>
  <c r="X647" i="10"/>
  <c r="X646" i="10"/>
  <c r="X645" i="10"/>
  <c r="X644" i="10"/>
  <c r="X643" i="10"/>
  <c r="X642" i="10"/>
  <c r="X641" i="10"/>
  <c r="X640" i="10"/>
  <c r="X639" i="10"/>
  <c r="X638" i="10"/>
  <c r="X637" i="10"/>
  <c r="X636" i="10"/>
  <c r="X635" i="10"/>
  <c r="X634" i="10"/>
  <c r="X633" i="10"/>
  <c r="X632" i="10"/>
  <c r="X631" i="10"/>
  <c r="X630" i="10"/>
  <c r="X629" i="10"/>
  <c r="X628" i="10"/>
  <c r="X627" i="10"/>
  <c r="X626" i="10"/>
  <c r="X625" i="10"/>
  <c r="X624" i="10"/>
  <c r="X623" i="10"/>
  <c r="X622" i="10"/>
  <c r="X621" i="10"/>
  <c r="X620" i="10"/>
  <c r="X619" i="10"/>
  <c r="X618" i="10"/>
  <c r="X617" i="10"/>
  <c r="X616" i="10"/>
  <c r="X615" i="10"/>
  <c r="X614" i="10"/>
  <c r="X613" i="10"/>
  <c r="X612" i="10"/>
  <c r="X611" i="10"/>
  <c r="X610" i="10"/>
  <c r="X609" i="10"/>
  <c r="X608" i="10"/>
  <c r="X607" i="10"/>
  <c r="X606" i="10"/>
  <c r="X605" i="10"/>
  <c r="X604" i="10"/>
  <c r="X603" i="10"/>
  <c r="X602" i="10"/>
  <c r="X601" i="10"/>
  <c r="X600" i="10"/>
  <c r="X599" i="10"/>
  <c r="X598" i="10"/>
  <c r="X597" i="10"/>
  <c r="X596" i="10"/>
  <c r="X595" i="10"/>
  <c r="X594" i="10"/>
  <c r="X593" i="10"/>
  <c r="X592" i="10"/>
  <c r="X591" i="10"/>
  <c r="X590" i="10"/>
  <c r="X589" i="10"/>
  <c r="X588" i="10"/>
  <c r="X587" i="10"/>
  <c r="X586" i="10"/>
  <c r="X585" i="10"/>
  <c r="X584" i="10"/>
  <c r="X583" i="10"/>
  <c r="X582" i="10"/>
  <c r="X581" i="10"/>
  <c r="X580" i="10"/>
  <c r="X579" i="10"/>
  <c r="X578" i="10"/>
  <c r="X577" i="10"/>
  <c r="X576" i="10"/>
  <c r="X575" i="10"/>
  <c r="X574" i="10"/>
  <c r="X573" i="10"/>
  <c r="X572" i="10"/>
  <c r="X571" i="10"/>
  <c r="X570" i="10"/>
  <c r="X569" i="10"/>
  <c r="X568" i="10"/>
  <c r="X567" i="10"/>
  <c r="X566" i="10"/>
  <c r="X565" i="10"/>
  <c r="X564" i="10"/>
  <c r="X563" i="10"/>
  <c r="X562" i="10"/>
  <c r="X561" i="10"/>
  <c r="X560" i="10"/>
  <c r="X559" i="10"/>
  <c r="X558" i="10"/>
  <c r="X557" i="10"/>
  <c r="X556" i="10"/>
  <c r="X555" i="10"/>
  <c r="X554" i="10"/>
  <c r="X553" i="10"/>
  <c r="X552" i="10"/>
  <c r="X551" i="10"/>
  <c r="X550" i="10"/>
  <c r="X549" i="10"/>
  <c r="X548" i="10"/>
  <c r="X547" i="10"/>
  <c r="X546" i="10"/>
  <c r="X545" i="10"/>
  <c r="X544" i="10"/>
  <c r="X543" i="10"/>
  <c r="X542" i="10"/>
  <c r="X541" i="10"/>
  <c r="X540" i="10"/>
  <c r="X539" i="10"/>
  <c r="X538" i="10"/>
  <c r="X537" i="10"/>
  <c r="X536" i="10"/>
  <c r="X535" i="10"/>
  <c r="X534" i="10"/>
  <c r="X533" i="10"/>
  <c r="X532" i="10"/>
  <c r="X531" i="10"/>
  <c r="X530" i="10"/>
  <c r="X529" i="10"/>
  <c r="X528" i="10"/>
  <c r="X527" i="10"/>
  <c r="X526" i="10"/>
  <c r="X525" i="10"/>
  <c r="X524" i="10"/>
  <c r="X523" i="10"/>
  <c r="X522" i="10"/>
  <c r="X521" i="10"/>
  <c r="X520" i="10"/>
  <c r="X519" i="10"/>
  <c r="Y519" i="10" s="1"/>
  <c r="X518" i="10"/>
  <c r="Y518" i="10" s="1"/>
  <c r="X517" i="10"/>
  <c r="Y517" i="10" s="1"/>
  <c r="X516" i="10"/>
  <c r="Y516" i="10" s="1"/>
  <c r="X515" i="10"/>
  <c r="Y515" i="10" s="1"/>
  <c r="X514" i="10"/>
  <c r="Y514" i="10" s="1"/>
  <c r="X513" i="10"/>
  <c r="Y513" i="10" s="1"/>
  <c r="X512" i="10"/>
  <c r="Y512" i="10" s="1"/>
  <c r="X511" i="10"/>
  <c r="Y511" i="10" s="1"/>
  <c r="X510" i="10"/>
  <c r="Y510" i="10" s="1"/>
  <c r="X509" i="10"/>
  <c r="Y509" i="10" s="1"/>
  <c r="X508" i="10"/>
  <c r="Y508" i="10" s="1"/>
  <c r="X507" i="10"/>
  <c r="Y507" i="10" s="1"/>
  <c r="X506" i="10"/>
  <c r="Y506" i="10" s="1"/>
  <c r="X505" i="10"/>
  <c r="Y505" i="10" s="1"/>
  <c r="X504" i="10"/>
  <c r="Y504" i="10" s="1"/>
  <c r="X503" i="10"/>
  <c r="Y503" i="10" s="1"/>
  <c r="X502" i="10"/>
  <c r="Y502" i="10" s="1"/>
  <c r="X501" i="10"/>
  <c r="Y501" i="10" s="1"/>
  <c r="X500" i="10"/>
  <c r="Y500" i="10" s="1"/>
  <c r="X499" i="10"/>
  <c r="Y499" i="10" s="1"/>
  <c r="X498" i="10"/>
  <c r="Y498" i="10" s="1"/>
  <c r="X497" i="10"/>
  <c r="Y497" i="10" s="1"/>
  <c r="X496" i="10"/>
  <c r="Y496" i="10" s="1"/>
  <c r="X495" i="10"/>
  <c r="Y495" i="10" s="1"/>
  <c r="X494" i="10"/>
  <c r="Y494" i="10" s="1"/>
  <c r="X493" i="10"/>
  <c r="Y493" i="10" s="1"/>
  <c r="X492" i="10"/>
  <c r="Y492" i="10" s="1"/>
  <c r="X491" i="10"/>
  <c r="Y491" i="10" s="1"/>
  <c r="X490" i="10"/>
  <c r="Y490" i="10" s="1"/>
  <c r="X489" i="10"/>
  <c r="Y489" i="10" s="1"/>
  <c r="X488" i="10"/>
  <c r="Y488" i="10" s="1"/>
  <c r="X487" i="10"/>
  <c r="Y487" i="10" s="1"/>
  <c r="X486" i="10"/>
  <c r="Y486" i="10" s="1"/>
  <c r="X485" i="10"/>
  <c r="Y485" i="10" s="1"/>
  <c r="X484" i="10"/>
  <c r="Y484" i="10" s="1"/>
  <c r="X483" i="10"/>
  <c r="Y483" i="10" s="1"/>
  <c r="X482" i="10"/>
  <c r="Y482" i="10" s="1"/>
  <c r="X481" i="10"/>
  <c r="Y481" i="10" s="1"/>
  <c r="X480" i="10"/>
  <c r="Y480" i="10" s="1"/>
  <c r="X479" i="10"/>
  <c r="Y479" i="10" s="1"/>
  <c r="X478" i="10"/>
  <c r="Y478" i="10" s="1"/>
  <c r="X477" i="10"/>
  <c r="Y477" i="10" s="1"/>
  <c r="X476" i="10"/>
  <c r="Y476" i="10" s="1"/>
  <c r="X475" i="10"/>
  <c r="Y475" i="10" s="1"/>
  <c r="X474" i="10"/>
  <c r="Y474" i="10" s="1"/>
  <c r="X473" i="10"/>
  <c r="Y473" i="10" s="1"/>
  <c r="X472" i="10"/>
  <c r="Y472" i="10" s="1"/>
  <c r="X471" i="10"/>
  <c r="Y471" i="10" s="1"/>
  <c r="X470" i="10"/>
  <c r="Y470" i="10" s="1"/>
  <c r="X469" i="10"/>
  <c r="Y469" i="10" s="1"/>
  <c r="X468" i="10"/>
  <c r="Y468" i="10" s="1"/>
  <c r="X467" i="10"/>
  <c r="Y467" i="10" s="1"/>
  <c r="X466" i="10"/>
  <c r="Y466" i="10" s="1"/>
  <c r="X465" i="10"/>
  <c r="Y465" i="10" s="1"/>
  <c r="X464" i="10"/>
  <c r="Y464" i="10" s="1"/>
  <c r="X463" i="10"/>
  <c r="Y463" i="10" s="1"/>
  <c r="X462" i="10"/>
  <c r="Y462" i="10" s="1"/>
  <c r="X461" i="10"/>
  <c r="Y461" i="10" s="1"/>
  <c r="X460" i="10"/>
  <c r="Y460" i="10" s="1"/>
  <c r="X459" i="10"/>
  <c r="Y459" i="10" s="1"/>
  <c r="X458" i="10"/>
  <c r="Y458" i="10" s="1"/>
  <c r="X457" i="10"/>
  <c r="Y457" i="10" s="1"/>
  <c r="X456" i="10"/>
  <c r="Y456" i="10" s="1"/>
  <c r="X455" i="10"/>
  <c r="Y455" i="10" s="1"/>
  <c r="X454" i="10"/>
  <c r="Y454" i="10" s="1"/>
  <c r="X453" i="10"/>
  <c r="Y453" i="10" s="1"/>
  <c r="X452" i="10"/>
  <c r="Y452" i="10" s="1"/>
  <c r="X451" i="10"/>
  <c r="Y451" i="10" s="1"/>
  <c r="X450" i="10"/>
  <c r="Y450" i="10" s="1"/>
  <c r="X449" i="10"/>
  <c r="Y449" i="10" s="1"/>
  <c r="X448" i="10"/>
  <c r="Y448" i="10" s="1"/>
  <c r="X447" i="10"/>
  <c r="Y447" i="10" s="1"/>
  <c r="X446" i="10"/>
  <c r="Y446" i="10" s="1"/>
  <c r="X445" i="10"/>
  <c r="Y445" i="10" s="1"/>
  <c r="X444" i="10"/>
  <c r="Y444" i="10" s="1"/>
  <c r="X443" i="10"/>
  <c r="Y443" i="10" s="1"/>
  <c r="X442" i="10"/>
  <c r="Y442" i="10" s="1"/>
  <c r="X441" i="10"/>
  <c r="Y441" i="10" s="1"/>
  <c r="X440" i="10"/>
  <c r="Y440" i="10" s="1"/>
  <c r="X439" i="10"/>
  <c r="Y439" i="10" s="1"/>
  <c r="X438" i="10"/>
  <c r="Y438" i="10" s="1"/>
  <c r="X437" i="10"/>
  <c r="Y437" i="10" s="1"/>
  <c r="X436" i="10"/>
  <c r="Y436" i="10" s="1"/>
  <c r="X435" i="10"/>
  <c r="Y435" i="10" s="1"/>
  <c r="X434" i="10"/>
  <c r="Y434" i="10" s="1"/>
  <c r="X433" i="10"/>
  <c r="Y433" i="10" s="1"/>
  <c r="X432" i="10"/>
  <c r="Y432" i="10" s="1"/>
  <c r="X431" i="10"/>
  <c r="Y431" i="10" s="1"/>
  <c r="X430" i="10"/>
  <c r="Y430" i="10" s="1"/>
  <c r="X429" i="10"/>
  <c r="Y429" i="10" s="1"/>
  <c r="X428" i="10"/>
  <c r="Y428" i="10" s="1"/>
  <c r="X427" i="10"/>
  <c r="Y427" i="10" s="1"/>
  <c r="X426" i="10"/>
  <c r="Y426" i="10" s="1"/>
  <c r="X425" i="10"/>
  <c r="Y425" i="10" s="1"/>
  <c r="X424" i="10"/>
  <c r="Y424" i="10" s="1"/>
  <c r="X423" i="10"/>
  <c r="Y423" i="10" s="1"/>
  <c r="X422" i="10"/>
  <c r="Y422" i="10" s="1"/>
  <c r="X421" i="10"/>
  <c r="Y421" i="10" s="1"/>
  <c r="X420" i="10"/>
  <c r="Y420" i="10" s="1"/>
  <c r="X419" i="10"/>
  <c r="Y419" i="10" s="1"/>
  <c r="X418" i="10"/>
  <c r="Y418" i="10" s="1"/>
  <c r="X417" i="10"/>
  <c r="Y417" i="10" s="1"/>
  <c r="X416" i="10"/>
  <c r="Y416" i="10" s="1"/>
  <c r="X415" i="10"/>
  <c r="Y415" i="10" s="1"/>
  <c r="X414" i="10"/>
  <c r="Y414" i="10" s="1"/>
  <c r="X413" i="10"/>
  <c r="Y413" i="10" s="1"/>
  <c r="X412" i="10"/>
  <c r="Y412" i="10" s="1"/>
  <c r="X411" i="10"/>
  <c r="Y411" i="10" s="1"/>
  <c r="X410" i="10"/>
  <c r="Y410" i="10" s="1"/>
  <c r="X409" i="10"/>
  <c r="Y409" i="10" s="1"/>
  <c r="X408" i="10"/>
  <c r="Y408" i="10" s="1"/>
  <c r="X407" i="10"/>
  <c r="Y407" i="10" s="1"/>
  <c r="X406" i="10"/>
  <c r="Y406" i="10" s="1"/>
  <c r="X405" i="10"/>
  <c r="Y405" i="10" s="1"/>
  <c r="X404" i="10"/>
  <c r="Y404" i="10" s="1"/>
  <c r="X403" i="10"/>
  <c r="Y403" i="10" s="1"/>
  <c r="X402" i="10"/>
  <c r="Y402" i="10" s="1"/>
  <c r="X401" i="10"/>
  <c r="Y401" i="10" s="1"/>
  <c r="X400" i="10"/>
  <c r="Y400" i="10" s="1"/>
  <c r="X399" i="10"/>
  <c r="Y399" i="10" s="1"/>
  <c r="X398" i="10"/>
  <c r="Y398" i="10" s="1"/>
  <c r="X397" i="10"/>
  <c r="Y397" i="10" s="1"/>
  <c r="X396" i="10"/>
  <c r="Y396" i="10" s="1"/>
  <c r="X395" i="10"/>
  <c r="Y395" i="10" s="1"/>
  <c r="X394" i="10"/>
  <c r="Y394" i="10" s="1"/>
  <c r="X393" i="10"/>
  <c r="Y393" i="10" s="1"/>
  <c r="X392" i="10"/>
  <c r="Y392" i="10" s="1"/>
  <c r="X391" i="10"/>
  <c r="Y391" i="10" s="1"/>
  <c r="X390" i="10"/>
  <c r="Y390" i="10" s="1"/>
  <c r="X389" i="10"/>
  <c r="Y389" i="10" s="1"/>
  <c r="X388" i="10"/>
  <c r="Y388" i="10" s="1"/>
  <c r="X387" i="10"/>
  <c r="Y387" i="10" s="1"/>
  <c r="X386" i="10"/>
  <c r="Y386" i="10" s="1"/>
  <c r="X385" i="10"/>
  <c r="Y385" i="10" s="1"/>
  <c r="X384" i="10"/>
  <c r="Y384" i="10" s="1"/>
  <c r="X383" i="10"/>
  <c r="Y383" i="10" s="1"/>
  <c r="X382" i="10"/>
  <c r="Y382" i="10" s="1"/>
  <c r="X381" i="10"/>
  <c r="Y381" i="10" s="1"/>
  <c r="X380" i="10"/>
  <c r="Y380" i="10" s="1"/>
  <c r="X379" i="10"/>
  <c r="Y379" i="10" s="1"/>
  <c r="X378" i="10"/>
  <c r="Y378" i="10" s="1"/>
  <c r="X377" i="10"/>
  <c r="Y377" i="10" s="1"/>
  <c r="X376" i="10"/>
  <c r="Y376" i="10" s="1"/>
  <c r="X375" i="10"/>
  <c r="Y375" i="10" s="1"/>
  <c r="X374" i="10"/>
  <c r="Y374" i="10" s="1"/>
  <c r="X373" i="10"/>
  <c r="Y373" i="10" s="1"/>
  <c r="X372" i="10"/>
  <c r="Y372" i="10" s="1"/>
  <c r="X371" i="10"/>
  <c r="Y371" i="10" s="1"/>
  <c r="X370" i="10"/>
  <c r="Y370" i="10" s="1"/>
  <c r="X369" i="10"/>
  <c r="Y369" i="10" s="1"/>
  <c r="X368" i="10"/>
  <c r="Y368" i="10" s="1"/>
  <c r="X367" i="10"/>
  <c r="Y367" i="10" s="1"/>
  <c r="X366" i="10"/>
  <c r="Y366" i="10" s="1"/>
  <c r="X365" i="10"/>
  <c r="Y365" i="10" s="1"/>
  <c r="X364" i="10"/>
  <c r="Y364" i="10" s="1"/>
  <c r="X363" i="10"/>
  <c r="Y363" i="10" s="1"/>
  <c r="X362" i="10"/>
  <c r="Y362" i="10" s="1"/>
  <c r="X361" i="10"/>
  <c r="Y361" i="10" s="1"/>
  <c r="X360" i="10"/>
  <c r="Y360" i="10" s="1"/>
  <c r="X359" i="10"/>
  <c r="Y359" i="10" s="1"/>
  <c r="X358" i="10"/>
  <c r="Y358" i="10" s="1"/>
  <c r="X357" i="10"/>
  <c r="Y357" i="10" s="1"/>
  <c r="X356" i="10"/>
  <c r="Y356" i="10" s="1"/>
  <c r="X355" i="10"/>
  <c r="Y355" i="10" s="1"/>
  <c r="X354" i="10"/>
  <c r="Y354" i="10" s="1"/>
  <c r="X353" i="10"/>
  <c r="Y353" i="10" s="1"/>
  <c r="X352" i="10"/>
  <c r="Y352" i="10" s="1"/>
  <c r="X351" i="10"/>
  <c r="Y351" i="10" s="1"/>
  <c r="X350" i="10"/>
  <c r="Y350" i="10" s="1"/>
  <c r="X349" i="10"/>
  <c r="Y349" i="10" s="1"/>
  <c r="X348" i="10"/>
  <c r="Y348" i="10" s="1"/>
  <c r="X347" i="10"/>
  <c r="Y347" i="10" s="1"/>
  <c r="X346" i="10"/>
  <c r="Y346" i="10" s="1"/>
  <c r="X345" i="10"/>
  <c r="Y345" i="10" s="1"/>
  <c r="X344" i="10"/>
  <c r="Y344" i="10" s="1"/>
  <c r="X343" i="10"/>
  <c r="Y343" i="10" s="1"/>
  <c r="X342" i="10"/>
  <c r="Y342" i="10" s="1"/>
  <c r="X341" i="10"/>
  <c r="Y341" i="10" s="1"/>
  <c r="X340" i="10"/>
  <c r="Y340" i="10" s="1"/>
  <c r="X339" i="10"/>
  <c r="Y339" i="10" s="1"/>
  <c r="X338" i="10"/>
  <c r="Y338" i="10" s="1"/>
  <c r="X337" i="10"/>
  <c r="Y337" i="10" s="1"/>
  <c r="X336" i="10"/>
  <c r="Y336" i="10" s="1"/>
  <c r="X335" i="10"/>
  <c r="Y335" i="10" s="1"/>
  <c r="X334" i="10"/>
  <c r="Y334" i="10" s="1"/>
  <c r="X333" i="10"/>
  <c r="Y333" i="10" s="1"/>
  <c r="X332" i="10"/>
  <c r="Y332" i="10" s="1"/>
  <c r="X331" i="10"/>
  <c r="Y331" i="10" s="1"/>
  <c r="X330" i="10"/>
  <c r="Y330" i="10" s="1"/>
  <c r="X329" i="10"/>
  <c r="Y329" i="10" s="1"/>
  <c r="X328" i="10"/>
  <c r="Y328" i="10" s="1"/>
  <c r="X327" i="10"/>
  <c r="Y327" i="10" s="1"/>
  <c r="X326" i="10"/>
  <c r="Y326" i="10" s="1"/>
  <c r="X325" i="10"/>
  <c r="Y325" i="10" s="1"/>
  <c r="X324" i="10"/>
  <c r="Y324" i="10" s="1"/>
  <c r="X323" i="10"/>
  <c r="Y323" i="10" s="1"/>
  <c r="X322" i="10"/>
  <c r="Y322" i="10" s="1"/>
  <c r="X321" i="10"/>
  <c r="Y321" i="10" s="1"/>
  <c r="X320" i="10"/>
  <c r="Y320" i="10" s="1"/>
  <c r="X319" i="10"/>
  <c r="Y319" i="10" s="1"/>
  <c r="X318" i="10"/>
  <c r="Y318" i="10" s="1"/>
  <c r="X317" i="10"/>
  <c r="Y317" i="10" s="1"/>
  <c r="X316" i="10"/>
  <c r="Y316" i="10" s="1"/>
  <c r="X315" i="10"/>
  <c r="Y315" i="10" s="1"/>
  <c r="X314" i="10"/>
  <c r="Y314" i="10" s="1"/>
  <c r="X313" i="10"/>
  <c r="Y313" i="10" s="1"/>
  <c r="X312" i="10"/>
  <c r="Y312" i="10" s="1"/>
  <c r="X311" i="10"/>
  <c r="Y311" i="10" s="1"/>
  <c r="X310" i="10"/>
  <c r="Y310" i="10" s="1"/>
  <c r="X309" i="10"/>
  <c r="Y309" i="10" s="1"/>
  <c r="X308" i="10"/>
  <c r="Y308" i="10" s="1"/>
  <c r="X307" i="10"/>
  <c r="Y307" i="10" s="1"/>
  <c r="X306" i="10"/>
  <c r="Y306" i="10" s="1"/>
  <c r="X305" i="10"/>
  <c r="Y305" i="10" s="1"/>
  <c r="X304" i="10"/>
  <c r="Y304" i="10" s="1"/>
  <c r="X303" i="10"/>
  <c r="Y303" i="10" s="1"/>
  <c r="X302" i="10"/>
  <c r="Y302" i="10" s="1"/>
  <c r="X301" i="10"/>
  <c r="Y301" i="10" s="1"/>
  <c r="X300" i="10"/>
  <c r="Y300" i="10" s="1"/>
  <c r="X299" i="10"/>
  <c r="Y299" i="10" s="1"/>
  <c r="X298" i="10"/>
  <c r="Y298" i="10" s="1"/>
  <c r="X297" i="10"/>
  <c r="Y297" i="10" s="1"/>
  <c r="X296" i="10"/>
  <c r="Y296" i="10" s="1"/>
  <c r="X295" i="10"/>
  <c r="Y295" i="10" s="1"/>
  <c r="X294" i="10"/>
  <c r="Y294" i="10" s="1"/>
  <c r="X293" i="10"/>
  <c r="Y293" i="10" s="1"/>
  <c r="X292" i="10"/>
  <c r="Y292" i="10" s="1"/>
  <c r="X291" i="10"/>
  <c r="Y291" i="10" s="1"/>
  <c r="X290" i="10"/>
  <c r="Y290" i="10" s="1"/>
  <c r="X289" i="10"/>
  <c r="Y289" i="10" s="1"/>
  <c r="X288" i="10"/>
  <c r="Y288" i="10" s="1"/>
  <c r="X287" i="10"/>
  <c r="Y287" i="10" s="1"/>
  <c r="X286" i="10"/>
  <c r="Y286" i="10" s="1"/>
  <c r="X285" i="10"/>
  <c r="Y285" i="10" s="1"/>
  <c r="X284" i="10"/>
  <c r="Y284" i="10" s="1"/>
  <c r="X283" i="10"/>
  <c r="Y283" i="10" s="1"/>
  <c r="X282" i="10"/>
  <c r="Y282" i="10" s="1"/>
  <c r="X281" i="10"/>
  <c r="Y281" i="10" s="1"/>
  <c r="X280" i="10"/>
  <c r="Y280" i="10" s="1"/>
  <c r="X279" i="10"/>
  <c r="Y279" i="10" s="1"/>
  <c r="X278" i="10"/>
  <c r="Y278" i="10" s="1"/>
  <c r="X277" i="10"/>
  <c r="Y277" i="10" s="1"/>
  <c r="X276" i="10"/>
  <c r="Y276" i="10" s="1"/>
  <c r="X275" i="10"/>
  <c r="Y275" i="10" s="1"/>
  <c r="X274" i="10"/>
  <c r="Y274" i="10" s="1"/>
  <c r="X273" i="10"/>
  <c r="Y273" i="10" s="1"/>
  <c r="X272" i="10"/>
  <c r="Y272" i="10" s="1"/>
  <c r="X271" i="10"/>
  <c r="Y271" i="10" s="1"/>
  <c r="X270" i="10"/>
  <c r="Y270" i="10" s="1"/>
  <c r="X269" i="10"/>
  <c r="Y269" i="10" s="1"/>
  <c r="X268" i="10"/>
  <c r="Y268" i="10" s="1"/>
  <c r="X267" i="10"/>
  <c r="Y267" i="10" s="1"/>
  <c r="X266" i="10"/>
  <c r="Y266" i="10" s="1"/>
  <c r="X265" i="10"/>
  <c r="Y265" i="10" s="1"/>
  <c r="X264" i="10"/>
  <c r="Y264" i="10" s="1"/>
  <c r="X263" i="10"/>
  <c r="Y263" i="10" s="1"/>
  <c r="X262" i="10"/>
  <c r="Y262" i="10" s="1"/>
  <c r="X261" i="10"/>
  <c r="Y261" i="10" s="1"/>
  <c r="X260" i="10"/>
  <c r="Y260" i="10" s="1"/>
  <c r="X259" i="10"/>
  <c r="Y259" i="10" s="1"/>
  <c r="X258" i="10"/>
  <c r="Y258" i="10" s="1"/>
  <c r="X257" i="10"/>
  <c r="Y257" i="10" s="1"/>
  <c r="X256" i="10"/>
  <c r="Y256" i="10" s="1"/>
  <c r="X255" i="10"/>
  <c r="Y255" i="10" s="1"/>
  <c r="X254" i="10"/>
  <c r="Y254" i="10" s="1"/>
  <c r="X253" i="10"/>
  <c r="Y253" i="10" s="1"/>
  <c r="X252" i="10"/>
  <c r="Y252" i="10" s="1"/>
  <c r="X251" i="10"/>
  <c r="Y251" i="10" s="1"/>
  <c r="X250" i="10"/>
  <c r="Y250" i="10" s="1"/>
  <c r="X249" i="10"/>
  <c r="Y249" i="10" s="1"/>
  <c r="X248" i="10"/>
  <c r="Y248" i="10" s="1"/>
  <c r="X247" i="10"/>
  <c r="Y247" i="10" s="1"/>
  <c r="X246" i="10"/>
  <c r="Y246" i="10" s="1"/>
  <c r="X245" i="10"/>
  <c r="Y245" i="10" s="1"/>
  <c r="X244" i="10"/>
  <c r="Y244" i="10" s="1"/>
  <c r="X243" i="10"/>
  <c r="Y243" i="10" s="1"/>
  <c r="X242" i="10"/>
  <c r="Y242" i="10" s="1"/>
  <c r="X241" i="10"/>
  <c r="Y241" i="10" s="1"/>
  <c r="X240" i="10"/>
  <c r="Y240" i="10" s="1"/>
  <c r="X239" i="10"/>
  <c r="Y239" i="10" s="1"/>
  <c r="X238" i="10"/>
  <c r="Y238" i="10" s="1"/>
  <c r="X237" i="10"/>
  <c r="Y237" i="10" s="1"/>
  <c r="X236" i="10"/>
  <c r="Y236" i="10" s="1"/>
  <c r="X235" i="10"/>
  <c r="Y235" i="10" s="1"/>
  <c r="X234" i="10"/>
  <c r="Y234" i="10" s="1"/>
  <c r="X233" i="10"/>
  <c r="Y233" i="10" s="1"/>
  <c r="X232" i="10"/>
  <c r="Y232" i="10" s="1"/>
  <c r="X231" i="10"/>
  <c r="Y231" i="10" s="1"/>
  <c r="X230" i="10"/>
  <c r="Y230" i="10" s="1"/>
  <c r="X229" i="10"/>
  <c r="Y229" i="10" s="1"/>
  <c r="X228" i="10"/>
  <c r="Y228" i="10" s="1"/>
  <c r="X227" i="10"/>
  <c r="Y227" i="10" s="1"/>
  <c r="X226" i="10"/>
  <c r="Y226" i="10" s="1"/>
  <c r="X225" i="10"/>
  <c r="Y225" i="10" s="1"/>
  <c r="X224" i="10"/>
  <c r="Y224" i="10" s="1"/>
  <c r="X223" i="10"/>
  <c r="Y223" i="10" s="1"/>
  <c r="X222" i="10"/>
  <c r="Y222" i="10" s="1"/>
  <c r="X221" i="10"/>
  <c r="Y221" i="10" s="1"/>
  <c r="X220" i="10"/>
  <c r="Y220" i="10" s="1"/>
  <c r="X219" i="10"/>
  <c r="Y219" i="10" s="1"/>
  <c r="X218" i="10"/>
  <c r="Y218" i="10" s="1"/>
  <c r="X217" i="10"/>
  <c r="Y217" i="10" s="1"/>
  <c r="X216" i="10"/>
  <c r="Y216" i="10" s="1"/>
  <c r="X215" i="10"/>
  <c r="Y215" i="10" s="1"/>
  <c r="X214" i="10"/>
  <c r="Y214" i="10" s="1"/>
  <c r="X213" i="10"/>
  <c r="Y213" i="10" s="1"/>
  <c r="X212" i="10"/>
  <c r="Y212" i="10" s="1"/>
  <c r="X211" i="10"/>
  <c r="Y211" i="10" s="1"/>
  <c r="X210" i="10"/>
  <c r="Y210" i="10" s="1"/>
  <c r="X209" i="10"/>
  <c r="Y209" i="10" s="1"/>
  <c r="X208" i="10"/>
  <c r="Y208" i="10" s="1"/>
  <c r="X207" i="10"/>
  <c r="Y207" i="10" s="1"/>
  <c r="X206" i="10"/>
  <c r="Y206" i="10" s="1"/>
  <c r="X205" i="10"/>
  <c r="Y205" i="10" s="1"/>
  <c r="X204" i="10"/>
  <c r="Y204" i="10" s="1"/>
  <c r="X203" i="10"/>
  <c r="Y203" i="10" s="1"/>
  <c r="X202" i="10"/>
  <c r="Y202" i="10" s="1"/>
  <c r="X201" i="10"/>
  <c r="Y201" i="10" s="1"/>
  <c r="X200" i="10"/>
  <c r="Y200" i="10" s="1"/>
  <c r="X199" i="10"/>
  <c r="Y199" i="10" s="1"/>
  <c r="X198" i="10"/>
  <c r="Y198" i="10" s="1"/>
  <c r="X197" i="10"/>
  <c r="Y197" i="10" s="1"/>
  <c r="X196" i="10"/>
  <c r="Y196" i="10" s="1"/>
  <c r="X195" i="10"/>
  <c r="Y195" i="10" s="1"/>
  <c r="X194" i="10"/>
  <c r="Y194" i="10" s="1"/>
  <c r="X193" i="10"/>
  <c r="Y193" i="10" s="1"/>
  <c r="X192" i="10"/>
  <c r="Y192" i="10" s="1"/>
  <c r="X191" i="10"/>
  <c r="Y191" i="10" s="1"/>
  <c r="X190" i="10"/>
  <c r="Y190" i="10" s="1"/>
  <c r="X189" i="10"/>
  <c r="Y189" i="10" s="1"/>
  <c r="X188" i="10"/>
  <c r="Y188" i="10" s="1"/>
  <c r="X187" i="10"/>
  <c r="Y187" i="10" s="1"/>
  <c r="X186" i="10"/>
  <c r="Y186" i="10" s="1"/>
  <c r="X185" i="10"/>
  <c r="Y185" i="10" s="1"/>
  <c r="X184" i="10"/>
  <c r="Y184" i="10" s="1"/>
  <c r="X183" i="10"/>
  <c r="Y183" i="10" s="1"/>
  <c r="X182" i="10"/>
  <c r="Y182" i="10" s="1"/>
  <c r="X181" i="10"/>
  <c r="Y181" i="10" s="1"/>
  <c r="X180" i="10"/>
  <c r="Y180" i="10" s="1"/>
  <c r="X179" i="10"/>
  <c r="Y179" i="10" s="1"/>
  <c r="X178" i="10"/>
  <c r="Y178" i="10" s="1"/>
  <c r="X177" i="10"/>
  <c r="Y177" i="10" s="1"/>
  <c r="X176" i="10"/>
  <c r="Y176" i="10" s="1"/>
  <c r="X175" i="10"/>
  <c r="Y175" i="10" s="1"/>
  <c r="X174" i="10"/>
  <c r="Y174" i="10" s="1"/>
  <c r="X173" i="10"/>
  <c r="Y173" i="10" s="1"/>
  <c r="X172" i="10"/>
  <c r="Y172" i="10" s="1"/>
  <c r="X171" i="10"/>
  <c r="Y171" i="10" s="1"/>
  <c r="X170" i="10"/>
  <c r="Y170" i="10" s="1"/>
  <c r="X169" i="10"/>
  <c r="Y169" i="10" s="1"/>
  <c r="X168" i="10"/>
  <c r="Y168" i="10" s="1"/>
  <c r="X167" i="10"/>
  <c r="Y167" i="10" s="1"/>
  <c r="X166" i="10"/>
  <c r="Y166" i="10" s="1"/>
  <c r="X165" i="10"/>
  <c r="Y165" i="10" s="1"/>
  <c r="X164" i="10"/>
  <c r="Y164" i="10" s="1"/>
  <c r="X163" i="10"/>
  <c r="Y163" i="10" s="1"/>
  <c r="X162" i="10"/>
  <c r="Y162" i="10" s="1"/>
  <c r="X161" i="10"/>
  <c r="Y161" i="10" s="1"/>
  <c r="X160" i="10"/>
  <c r="Y160" i="10" s="1"/>
  <c r="X159" i="10"/>
  <c r="Y159" i="10" s="1"/>
  <c r="X158" i="10"/>
  <c r="Y158" i="10" s="1"/>
  <c r="X157" i="10"/>
  <c r="Y157" i="10" s="1"/>
  <c r="X156" i="10"/>
  <c r="Y156" i="10" s="1"/>
  <c r="X155" i="10"/>
  <c r="Y155" i="10" s="1"/>
  <c r="X154" i="10"/>
  <c r="Y154" i="10" s="1"/>
  <c r="X153" i="10"/>
  <c r="Y153" i="10" s="1"/>
  <c r="X152" i="10"/>
  <c r="Y152" i="10" s="1"/>
  <c r="X151" i="10"/>
  <c r="Y151" i="10" s="1"/>
  <c r="X150" i="10"/>
  <c r="Y150" i="10" s="1"/>
  <c r="X149" i="10"/>
  <c r="Y149" i="10" s="1"/>
  <c r="X148" i="10"/>
  <c r="Y148" i="10" s="1"/>
  <c r="X147" i="10"/>
  <c r="Y147" i="10" s="1"/>
  <c r="X146" i="10"/>
  <c r="Y146" i="10" s="1"/>
  <c r="X145" i="10"/>
  <c r="Y145" i="10" s="1"/>
  <c r="X144" i="10"/>
  <c r="Y144" i="10" s="1"/>
  <c r="X143" i="10"/>
  <c r="Y143" i="10" s="1"/>
  <c r="X142" i="10"/>
  <c r="Y142" i="10" s="1"/>
  <c r="X141" i="10"/>
  <c r="Y141" i="10" s="1"/>
  <c r="X140" i="10"/>
  <c r="Y140" i="10" s="1"/>
  <c r="X139" i="10"/>
  <c r="Y139" i="10" s="1"/>
  <c r="X138" i="10"/>
  <c r="Y138" i="10" s="1"/>
  <c r="X137" i="10"/>
  <c r="Y137" i="10" s="1"/>
  <c r="X136" i="10"/>
  <c r="Y136" i="10" s="1"/>
  <c r="X135" i="10"/>
  <c r="Y135" i="10" s="1"/>
  <c r="X134" i="10"/>
  <c r="Y134" i="10" s="1"/>
  <c r="X133" i="10"/>
  <c r="Y133" i="10" s="1"/>
  <c r="X132" i="10"/>
  <c r="Y132" i="10" s="1"/>
  <c r="X131" i="10"/>
  <c r="Y131" i="10" s="1"/>
  <c r="X130" i="10"/>
  <c r="Y130" i="10" s="1"/>
  <c r="X129" i="10"/>
  <c r="Y129" i="10" s="1"/>
  <c r="X128" i="10"/>
  <c r="Y128" i="10" s="1"/>
  <c r="X127" i="10"/>
  <c r="Y127" i="10" s="1"/>
  <c r="X126" i="10"/>
  <c r="Y126" i="10" s="1"/>
  <c r="X125" i="10"/>
  <c r="Y125" i="10" s="1"/>
  <c r="X124" i="10"/>
  <c r="Y124" i="10" s="1"/>
  <c r="X123" i="10"/>
  <c r="Y123" i="10" s="1"/>
  <c r="X122" i="10"/>
  <c r="Y122" i="10" s="1"/>
  <c r="X121" i="10"/>
  <c r="Y121" i="10" s="1"/>
  <c r="X120" i="10"/>
  <c r="Y120" i="10" s="1"/>
  <c r="X119" i="10"/>
  <c r="Y119" i="10" s="1"/>
  <c r="X118" i="10"/>
  <c r="Y118" i="10" s="1"/>
  <c r="X117" i="10"/>
  <c r="Y117" i="10" s="1"/>
  <c r="X116" i="10"/>
  <c r="Y116" i="10" s="1"/>
  <c r="X115" i="10"/>
  <c r="Y115" i="10" s="1"/>
  <c r="X114" i="10"/>
  <c r="Y114" i="10" s="1"/>
  <c r="X113" i="10"/>
  <c r="Y113" i="10" s="1"/>
  <c r="X112" i="10"/>
  <c r="Y112" i="10" s="1"/>
  <c r="X111" i="10"/>
  <c r="Y111" i="10" s="1"/>
  <c r="X110" i="10"/>
  <c r="Y110" i="10" s="1"/>
  <c r="X109" i="10"/>
  <c r="Y109" i="10" s="1"/>
  <c r="X108" i="10"/>
  <c r="Y108" i="10" s="1"/>
  <c r="X107" i="10"/>
  <c r="Y107" i="10" s="1"/>
  <c r="X106" i="10"/>
  <c r="Y106" i="10" s="1"/>
  <c r="X105" i="10"/>
  <c r="Y105" i="10" s="1"/>
  <c r="X104" i="10"/>
  <c r="Y104" i="10" s="1"/>
  <c r="X103" i="10"/>
  <c r="Y103" i="10" s="1"/>
  <c r="X102" i="10"/>
  <c r="Y102" i="10" s="1"/>
  <c r="X101" i="10"/>
  <c r="Y101" i="10" s="1"/>
  <c r="X100" i="10"/>
  <c r="Y100" i="10" s="1"/>
  <c r="X99" i="10"/>
  <c r="Y99" i="10" s="1"/>
  <c r="X98" i="10"/>
  <c r="Y98" i="10" s="1"/>
  <c r="X97" i="10"/>
  <c r="Y97" i="10" s="1"/>
  <c r="X96" i="10"/>
  <c r="Y96" i="10" s="1"/>
  <c r="X95" i="10"/>
  <c r="Y95" i="10" s="1"/>
  <c r="X94" i="10"/>
  <c r="Y94" i="10" s="1"/>
  <c r="X93" i="10"/>
  <c r="Y93" i="10" s="1"/>
  <c r="X92" i="10"/>
  <c r="Y92" i="10" s="1"/>
  <c r="X91" i="10"/>
  <c r="Y91" i="10" s="1"/>
  <c r="X90" i="10"/>
  <c r="Y90" i="10" s="1"/>
  <c r="X89" i="10"/>
  <c r="Y89" i="10" s="1"/>
  <c r="X88" i="10"/>
  <c r="Y88" i="10" s="1"/>
  <c r="X87" i="10"/>
  <c r="Y87" i="10" s="1"/>
  <c r="X86" i="10"/>
  <c r="Y86" i="10" s="1"/>
  <c r="X85" i="10"/>
  <c r="Y85" i="10" s="1"/>
  <c r="X84" i="10"/>
  <c r="Y84" i="10" s="1"/>
  <c r="X83" i="10"/>
  <c r="Y83" i="10" s="1"/>
  <c r="X82" i="10"/>
  <c r="Y82" i="10" s="1"/>
  <c r="X81" i="10"/>
  <c r="Y81" i="10" s="1"/>
  <c r="X80" i="10"/>
  <c r="Y80" i="10" s="1"/>
  <c r="X79" i="10"/>
  <c r="Y79" i="10" s="1"/>
  <c r="X78" i="10"/>
  <c r="Y78" i="10" s="1"/>
  <c r="X77" i="10"/>
  <c r="Y77" i="10" s="1"/>
  <c r="X76" i="10"/>
  <c r="Y76" i="10" s="1"/>
  <c r="X75" i="10"/>
  <c r="Y75" i="10" s="1"/>
  <c r="X74" i="10"/>
  <c r="Y74" i="10" s="1"/>
  <c r="X73" i="10"/>
  <c r="Y73" i="10" s="1"/>
  <c r="X72" i="10"/>
  <c r="Y72" i="10" s="1"/>
  <c r="X71" i="10"/>
  <c r="Y71" i="10" s="1"/>
  <c r="X70" i="10"/>
  <c r="Y70" i="10" s="1"/>
  <c r="X69" i="10"/>
  <c r="Y69" i="10" s="1"/>
  <c r="X68" i="10"/>
  <c r="Y68" i="10" s="1"/>
  <c r="X67" i="10"/>
  <c r="Y67" i="10" s="1"/>
  <c r="X66" i="10"/>
  <c r="Y66" i="10" s="1"/>
  <c r="X65" i="10"/>
  <c r="Y65" i="10" s="1"/>
  <c r="X64" i="10"/>
  <c r="Y64" i="10" s="1"/>
  <c r="X63" i="10"/>
  <c r="Y63" i="10" s="1"/>
  <c r="X62" i="10"/>
  <c r="Y62" i="10" s="1"/>
  <c r="X61" i="10"/>
  <c r="Y61" i="10" s="1"/>
  <c r="X60" i="10"/>
  <c r="Y60" i="10" s="1"/>
  <c r="X59" i="10"/>
  <c r="Y59" i="10" s="1"/>
  <c r="X58" i="10"/>
  <c r="Y58" i="10" s="1"/>
  <c r="X57" i="10"/>
  <c r="Y57" i="10" s="1"/>
  <c r="X56" i="10"/>
  <c r="Y56" i="10" s="1"/>
  <c r="X55" i="10"/>
  <c r="Y55" i="10" s="1"/>
  <c r="X54" i="10"/>
  <c r="Y54" i="10" s="1"/>
  <c r="X53" i="10"/>
  <c r="Y53" i="10" s="1"/>
  <c r="X52" i="10"/>
  <c r="Y52" i="10" s="1"/>
  <c r="X51" i="10"/>
  <c r="Y51" i="10" s="1"/>
  <c r="X50" i="10"/>
  <c r="Y50" i="10" s="1"/>
  <c r="X49" i="10"/>
  <c r="Y49" i="10" s="1"/>
  <c r="X48" i="10"/>
  <c r="Y48" i="10" s="1"/>
  <c r="X47" i="10"/>
  <c r="Y47" i="10" s="1"/>
  <c r="X46" i="10"/>
  <c r="Y46" i="10" s="1"/>
  <c r="X45" i="10"/>
  <c r="Y45" i="10" s="1"/>
  <c r="X44" i="10"/>
  <c r="Y44" i="10" s="1"/>
  <c r="X43" i="10"/>
  <c r="Y43" i="10" s="1"/>
  <c r="X42" i="10"/>
  <c r="Y42" i="10" s="1"/>
  <c r="X41" i="10"/>
  <c r="Y41" i="10" s="1"/>
  <c r="X40" i="10"/>
  <c r="Y40" i="10" s="1"/>
  <c r="X39" i="10"/>
  <c r="Y39" i="10" s="1"/>
  <c r="X38" i="10"/>
  <c r="Y38" i="10" s="1"/>
  <c r="X37" i="10"/>
  <c r="Y37" i="10" s="1"/>
  <c r="X36" i="10"/>
  <c r="Y36" i="10" s="1"/>
  <c r="X35" i="10"/>
  <c r="Y35" i="10" s="1"/>
  <c r="X34" i="10"/>
  <c r="Y34" i="10" s="1"/>
  <c r="X33" i="10"/>
  <c r="Y33" i="10" s="1"/>
  <c r="X32" i="10"/>
  <c r="Y32" i="10" s="1"/>
  <c r="X31" i="10"/>
  <c r="Y31" i="10" s="1"/>
  <c r="X30" i="10"/>
  <c r="Y30" i="10" s="1"/>
  <c r="X29" i="10"/>
  <c r="Y29" i="10" s="1"/>
  <c r="X28" i="10"/>
  <c r="Y28" i="10" s="1"/>
  <c r="X27" i="10"/>
  <c r="Y27" i="10" s="1"/>
  <c r="X26" i="10"/>
  <c r="Y26" i="10" s="1"/>
  <c r="X25" i="10"/>
  <c r="Y25" i="10" s="1"/>
  <c r="X24" i="10"/>
  <c r="Y24" i="10" s="1"/>
  <c r="X23" i="10"/>
  <c r="Y23" i="10" s="1"/>
  <c r="X22" i="10"/>
  <c r="Y22" i="10" s="1"/>
  <c r="X21" i="10"/>
  <c r="Y21" i="10" s="1"/>
  <c r="X20" i="10"/>
  <c r="Y20" i="10" s="1"/>
  <c r="X19" i="10"/>
  <c r="Y19" i="10" s="1"/>
  <c r="X18" i="10"/>
  <c r="Y18" i="10" s="1"/>
  <c r="X17" i="10"/>
  <c r="Y17" i="10" s="1"/>
  <c r="X16" i="10"/>
  <c r="Y16" i="10" s="1"/>
  <c r="X15" i="10"/>
  <c r="Y15" i="10" s="1"/>
  <c r="X14" i="10"/>
  <c r="Y14" i="10" s="1"/>
  <c r="X13" i="10"/>
  <c r="Y13" i="10" s="1"/>
  <c r="X12" i="10"/>
  <c r="Y12" i="10" s="1"/>
  <c r="X11" i="10"/>
  <c r="Y11" i="10" s="1"/>
  <c r="X10" i="10"/>
  <c r="Y10" i="10" s="1"/>
  <c r="X9" i="10"/>
  <c r="Y9" i="10" s="1"/>
  <c r="X8" i="10"/>
  <c r="Y8" i="10" s="1"/>
  <c r="X7" i="10"/>
  <c r="Y7" i="10" s="1"/>
  <c r="X6" i="10"/>
  <c r="Y6" i="10" s="1"/>
  <c r="X5" i="10"/>
  <c r="Y5" i="10" s="1"/>
  <c r="X4" i="10"/>
  <c r="Y4" i="10" s="1"/>
  <c r="Q1000" i="9"/>
  <c r="Q999" i="9"/>
  <c r="Q998" i="9"/>
  <c r="Q997" i="9"/>
  <c r="Q996" i="9"/>
  <c r="Q995" i="9"/>
  <c r="Q994" i="9"/>
  <c r="Q993" i="9"/>
  <c r="Q992" i="9"/>
  <c r="Q991" i="9"/>
  <c r="Q990" i="9"/>
  <c r="Q989" i="9"/>
  <c r="Q988" i="9"/>
  <c r="Q987" i="9"/>
  <c r="Q986" i="9"/>
  <c r="Q985" i="9"/>
  <c r="Q984" i="9"/>
  <c r="Q983" i="9"/>
  <c r="Q982" i="9"/>
  <c r="Q981" i="9"/>
  <c r="Q980" i="9"/>
  <c r="Q979" i="9"/>
  <c r="Q978" i="9"/>
  <c r="Q977" i="9"/>
  <c r="Q976" i="9"/>
  <c r="Q975" i="9"/>
  <c r="Q974" i="9"/>
  <c r="Q973" i="9"/>
  <c r="Q972" i="9"/>
  <c r="Q971" i="9"/>
  <c r="Q970" i="9"/>
  <c r="Q969" i="9"/>
  <c r="Q968" i="9"/>
  <c r="Q967" i="9"/>
  <c r="Q966" i="9"/>
  <c r="Q965" i="9"/>
  <c r="Q964" i="9"/>
  <c r="Q963" i="9"/>
  <c r="Q962" i="9"/>
  <c r="Q961" i="9"/>
  <c r="Q960" i="9"/>
  <c r="Q959" i="9"/>
  <c r="Q958" i="9"/>
  <c r="Q957" i="9"/>
  <c r="Q956" i="9"/>
  <c r="Q955" i="9"/>
  <c r="Q954" i="9"/>
  <c r="Q953" i="9"/>
  <c r="Q952" i="9"/>
  <c r="Q951" i="9"/>
  <c r="Q950" i="9"/>
  <c r="Q949" i="9"/>
  <c r="Q948" i="9"/>
  <c r="Q947" i="9"/>
  <c r="Q946" i="9"/>
  <c r="Q945" i="9"/>
  <c r="Q944" i="9"/>
  <c r="Q943" i="9"/>
  <c r="Q942" i="9"/>
  <c r="Q941" i="9"/>
  <c r="Q940" i="9"/>
  <c r="Q939" i="9"/>
  <c r="Q938" i="9"/>
  <c r="Q937" i="9"/>
  <c r="Q936" i="9"/>
  <c r="Q935" i="9"/>
  <c r="Q934" i="9"/>
  <c r="Q933" i="9"/>
  <c r="Q932" i="9"/>
  <c r="Q931" i="9"/>
  <c r="Q930" i="9"/>
  <c r="Q929" i="9"/>
  <c r="Q928" i="9"/>
  <c r="Q927" i="9"/>
  <c r="Q926" i="9"/>
  <c r="Q925" i="9"/>
  <c r="Q924" i="9"/>
  <c r="Q923" i="9"/>
  <c r="Q922" i="9"/>
  <c r="Q921" i="9"/>
  <c r="Q920" i="9"/>
  <c r="Q919" i="9"/>
  <c r="Q918" i="9"/>
  <c r="Q917" i="9"/>
  <c r="Q916" i="9"/>
  <c r="Q915" i="9"/>
  <c r="Q914" i="9"/>
  <c r="Q913" i="9"/>
  <c r="Q912" i="9"/>
  <c r="Q911" i="9"/>
  <c r="Q910" i="9"/>
  <c r="Q909" i="9"/>
  <c r="Q908" i="9"/>
  <c r="Q907" i="9"/>
  <c r="Q906" i="9"/>
  <c r="Q905" i="9"/>
  <c r="Q904" i="9"/>
  <c r="Q903" i="9"/>
  <c r="Q902" i="9"/>
  <c r="Q901" i="9"/>
  <c r="Q900" i="9"/>
  <c r="Q899" i="9"/>
  <c r="Q898" i="9"/>
  <c r="Q897" i="9"/>
  <c r="Q896" i="9"/>
  <c r="Q895" i="9"/>
  <c r="Q894" i="9"/>
  <c r="Q893" i="9"/>
  <c r="Q892" i="9"/>
  <c r="Q891" i="9"/>
  <c r="Q890" i="9"/>
  <c r="Q889" i="9"/>
  <c r="Q888" i="9"/>
  <c r="Q887" i="9"/>
  <c r="Q886" i="9"/>
  <c r="Q885" i="9"/>
  <c r="Q884" i="9"/>
  <c r="Q883" i="9"/>
  <c r="Q882" i="9"/>
  <c r="Q881" i="9"/>
  <c r="Q880" i="9"/>
  <c r="Q879" i="9"/>
  <c r="Q878" i="9"/>
  <c r="Q877" i="9"/>
  <c r="Q876" i="9"/>
  <c r="Q875" i="9"/>
  <c r="Q874" i="9"/>
  <c r="Q873" i="9"/>
  <c r="Q872" i="9"/>
  <c r="Q871" i="9"/>
  <c r="Q870" i="9"/>
  <c r="Q869" i="9"/>
  <c r="Q868" i="9"/>
  <c r="Q867" i="9"/>
  <c r="Q866" i="9"/>
  <c r="Q865" i="9"/>
  <c r="Q864" i="9"/>
  <c r="Q863" i="9"/>
  <c r="Q862" i="9"/>
  <c r="Q861" i="9"/>
  <c r="Q860" i="9"/>
  <c r="Q859" i="9"/>
  <c r="Q858" i="9"/>
  <c r="Q857" i="9"/>
  <c r="Q856" i="9"/>
  <c r="Q855" i="9"/>
  <c r="Q854" i="9"/>
  <c r="Q853" i="9"/>
  <c r="Q852" i="9"/>
  <c r="Q851" i="9"/>
  <c r="Q850" i="9"/>
  <c r="Q849" i="9"/>
  <c r="Q848" i="9"/>
  <c r="Q847" i="9"/>
  <c r="Q846" i="9"/>
  <c r="Q845" i="9"/>
  <c r="Q844" i="9"/>
  <c r="Q843" i="9"/>
  <c r="Q842" i="9"/>
  <c r="Q841" i="9"/>
  <c r="Q840" i="9"/>
  <c r="Q839" i="9"/>
  <c r="Q838" i="9"/>
  <c r="Q837" i="9"/>
  <c r="Q836" i="9"/>
  <c r="Q835" i="9"/>
  <c r="Q834" i="9"/>
  <c r="Q833" i="9"/>
  <c r="Q832" i="9"/>
  <c r="Q831" i="9"/>
  <c r="Q830" i="9"/>
  <c r="Q829" i="9"/>
  <c r="Q828" i="9"/>
  <c r="Q827" i="9"/>
  <c r="Q826" i="9"/>
  <c r="Q825" i="9"/>
  <c r="Q824" i="9"/>
  <c r="Q823" i="9"/>
  <c r="Q822" i="9"/>
  <c r="Q821" i="9"/>
  <c r="Q820" i="9"/>
  <c r="Q819" i="9"/>
  <c r="Q818" i="9"/>
  <c r="Q817" i="9"/>
  <c r="Q816" i="9"/>
  <c r="Q815" i="9"/>
  <c r="Q814" i="9"/>
  <c r="Q813" i="9"/>
  <c r="Q812" i="9"/>
  <c r="Q811" i="9"/>
  <c r="Q810" i="9"/>
  <c r="Q809" i="9"/>
  <c r="Q808" i="9"/>
  <c r="Q807" i="9"/>
  <c r="Q806" i="9"/>
  <c r="Q805" i="9"/>
  <c r="Q804" i="9"/>
  <c r="Q803" i="9"/>
  <c r="Q802" i="9"/>
  <c r="Q801" i="9"/>
  <c r="Q800" i="9"/>
  <c r="Q799" i="9"/>
  <c r="Q798" i="9"/>
  <c r="Q797" i="9"/>
  <c r="Q796" i="9"/>
  <c r="Q795" i="9"/>
  <c r="Q794" i="9"/>
  <c r="Q793" i="9"/>
  <c r="Q792" i="9"/>
  <c r="Q791" i="9"/>
  <c r="Q790" i="9"/>
  <c r="Q789" i="9"/>
  <c r="Q788" i="9"/>
  <c r="Q787" i="9"/>
  <c r="Q786" i="9"/>
  <c r="Q785" i="9"/>
  <c r="Q784" i="9"/>
  <c r="Q783" i="9"/>
  <c r="Q782" i="9"/>
  <c r="Q781" i="9"/>
  <c r="Q780" i="9"/>
  <c r="Q779" i="9"/>
  <c r="Q778" i="9"/>
  <c r="Q777" i="9"/>
  <c r="Q776" i="9"/>
  <c r="Q775" i="9"/>
  <c r="Q774" i="9"/>
  <c r="Q773" i="9"/>
  <c r="Q772" i="9"/>
  <c r="Q771" i="9"/>
  <c r="Q770" i="9"/>
  <c r="Q769" i="9"/>
  <c r="Q768" i="9"/>
  <c r="Q767" i="9"/>
  <c r="Q766" i="9"/>
  <c r="Q765" i="9"/>
  <c r="Q764" i="9"/>
  <c r="Q763" i="9"/>
  <c r="Q762" i="9"/>
  <c r="Q761" i="9"/>
  <c r="Q760" i="9"/>
  <c r="Q759" i="9"/>
  <c r="Q758" i="9"/>
  <c r="Q757" i="9"/>
  <c r="Q756" i="9"/>
  <c r="Q755" i="9"/>
  <c r="Q754" i="9"/>
  <c r="Q753" i="9"/>
  <c r="Q752" i="9"/>
  <c r="Q751" i="9"/>
  <c r="Q750" i="9"/>
  <c r="Q749" i="9"/>
  <c r="Q748" i="9"/>
  <c r="Q747" i="9"/>
  <c r="Q746" i="9"/>
  <c r="Q745" i="9"/>
  <c r="Q744" i="9"/>
  <c r="Q743" i="9"/>
  <c r="Q742" i="9"/>
  <c r="Q741" i="9"/>
  <c r="Q740" i="9"/>
  <c r="Q739" i="9"/>
  <c r="Q738" i="9"/>
  <c r="Q737" i="9"/>
  <c r="Q736" i="9"/>
  <c r="Q735" i="9"/>
  <c r="Q734" i="9"/>
  <c r="Q733" i="9"/>
  <c r="Q732" i="9"/>
  <c r="Q731" i="9"/>
  <c r="Q730" i="9"/>
  <c r="Q729" i="9"/>
  <c r="Q728" i="9"/>
  <c r="Q727" i="9"/>
  <c r="Q726" i="9"/>
  <c r="Q725" i="9"/>
  <c r="Q724" i="9"/>
  <c r="Q723" i="9"/>
  <c r="Q722" i="9"/>
  <c r="Q721" i="9"/>
  <c r="Q720" i="9"/>
  <c r="Q719" i="9"/>
  <c r="Q718" i="9"/>
  <c r="Q717" i="9"/>
  <c r="Q716" i="9"/>
  <c r="Q715" i="9"/>
  <c r="Q714" i="9"/>
  <c r="Q713" i="9"/>
  <c r="Q712" i="9"/>
  <c r="Q711" i="9"/>
  <c r="Q710" i="9"/>
  <c r="Q709" i="9"/>
  <c r="Q708" i="9"/>
  <c r="Q707" i="9"/>
  <c r="Q706" i="9"/>
  <c r="Q705" i="9"/>
  <c r="Q704" i="9"/>
  <c r="Q703" i="9"/>
  <c r="Q702" i="9"/>
  <c r="Q701" i="9"/>
  <c r="Q700" i="9"/>
  <c r="Q699" i="9"/>
  <c r="Q698" i="9"/>
  <c r="Q697" i="9"/>
  <c r="Q696" i="9"/>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6"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R248" i="9" s="1"/>
  <c r="Q247" i="9"/>
  <c r="R247" i="9" s="1"/>
  <c r="Q246" i="9"/>
  <c r="R246" i="9" s="1"/>
  <c r="Q245" i="9"/>
  <c r="R245" i="9" s="1"/>
  <c r="Q244" i="9"/>
  <c r="R244" i="9" s="1"/>
  <c r="Q243" i="9"/>
  <c r="R243" i="9" s="1"/>
  <c r="Q242" i="9"/>
  <c r="R242" i="9" s="1"/>
  <c r="Q241" i="9"/>
  <c r="R241" i="9" s="1"/>
  <c r="Q240" i="9"/>
  <c r="R240" i="9" s="1"/>
  <c r="Q239" i="9"/>
  <c r="R239" i="9" s="1"/>
  <c r="Q238" i="9"/>
  <c r="R238" i="9" s="1"/>
  <c r="Q237" i="9"/>
  <c r="R237" i="9" s="1"/>
  <c r="Q236" i="9"/>
  <c r="R236" i="9" s="1"/>
  <c r="Q235" i="9"/>
  <c r="R235" i="9" s="1"/>
  <c r="Q234" i="9"/>
  <c r="R234" i="9" s="1"/>
  <c r="Q233" i="9"/>
  <c r="R233" i="9" s="1"/>
  <c r="Q232" i="9"/>
  <c r="R232" i="9" s="1"/>
  <c r="Q231" i="9"/>
  <c r="R231" i="9" s="1"/>
  <c r="Q230" i="9"/>
  <c r="R230" i="9" s="1"/>
  <c r="Q229" i="9"/>
  <c r="R229" i="9" s="1"/>
  <c r="Q228" i="9"/>
  <c r="R228" i="9" s="1"/>
  <c r="Q227" i="9"/>
  <c r="R227" i="9" s="1"/>
  <c r="Q226" i="9"/>
  <c r="R226" i="9" s="1"/>
  <c r="Q225" i="9"/>
  <c r="R225" i="9" s="1"/>
  <c r="Q224" i="9"/>
  <c r="R224" i="9" s="1"/>
  <c r="Q223" i="9"/>
  <c r="R223" i="9" s="1"/>
  <c r="Q222" i="9"/>
  <c r="R222" i="9" s="1"/>
  <c r="Q221" i="9"/>
  <c r="R221" i="9" s="1"/>
  <c r="Q220" i="9"/>
  <c r="R220" i="9" s="1"/>
  <c r="Q219" i="9"/>
  <c r="R219" i="9" s="1"/>
  <c r="Q218" i="9"/>
  <c r="R218" i="9" s="1"/>
  <c r="Q217" i="9"/>
  <c r="R217" i="9" s="1"/>
  <c r="Q216" i="9"/>
  <c r="R216" i="9" s="1"/>
  <c r="Q215" i="9"/>
  <c r="R215" i="9" s="1"/>
  <c r="Q214" i="9"/>
  <c r="R214" i="9" s="1"/>
  <c r="Q213" i="9"/>
  <c r="R213" i="9" s="1"/>
  <c r="Q212" i="9"/>
  <c r="R212" i="9" s="1"/>
  <c r="Q211" i="9"/>
  <c r="R211" i="9" s="1"/>
  <c r="Q210" i="9"/>
  <c r="R210" i="9" s="1"/>
  <c r="Q209" i="9"/>
  <c r="R209" i="9" s="1"/>
  <c r="Q208" i="9"/>
  <c r="R208" i="9" s="1"/>
  <c r="Q207" i="9"/>
  <c r="R207" i="9" s="1"/>
  <c r="Q206" i="9"/>
  <c r="R206" i="9" s="1"/>
  <c r="Q205" i="9"/>
  <c r="R205" i="9" s="1"/>
  <c r="Q204" i="9"/>
  <c r="R204" i="9" s="1"/>
  <c r="Q203" i="9"/>
  <c r="R203" i="9" s="1"/>
  <c r="Q202" i="9"/>
  <c r="R202" i="9" s="1"/>
  <c r="Q201" i="9"/>
  <c r="R201" i="9" s="1"/>
  <c r="Q200" i="9"/>
  <c r="R200" i="9" s="1"/>
  <c r="Q199" i="9"/>
  <c r="R199" i="9" s="1"/>
  <c r="Q198" i="9"/>
  <c r="R198" i="9" s="1"/>
  <c r="Q197" i="9"/>
  <c r="R197" i="9" s="1"/>
  <c r="Q196" i="9"/>
  <c r="R196" i="9" s="1"/>
  <c r="Q195" i="9"/>
  <c r="R195" i="9" s="1"/>
  <c r="Q194" i="9"/>
  <c r="R194" i="9" s="1"/>
  <c r="Q193" i="9"/>
  <c r="R193" i="9" s="1"/>
  <c r="Q192" i="9"/>
  <c r="R192" i="9" s="1"/>
  <c r="Q191" i="9"/>
  <c r="R191" i="9" s="1"/>
  <c r="Q190" i="9"/>
  <c r="R190" i="9" s="1"/>
  <c r="Q189" i="9"/>
  <c r="R189" i="9" s="1"/>
  <c r="Q188" i="9"/>
  <c r="R188" i="9" s="1"/>
  <c r="Q187" i="9"/>
  <c r="R187" i="9" s="1"/>
  <c r="Q186" i="9"/>
  <c r="R186" i="9" s="1"/>
  <c r="Q185" i="9"/>
  <c r="R185" i="9" s="1"/>
  <c r="Q184" i="9"/>
  <c r="R184" i="9" s="1"/>
  <c r="Q183" i="9"/>
  <c r="R183" i="9" s="1"/>
  <c r="Q182" i="9"/>
  <c r="R182" i="9" s="1"/>
  <c r="Q181" i="9"/>
  <c r="R181" i="9" s="1"/>
  <c r="Q180" i="9"/>
  <c r="R180" i="9" s="1"/>
  <c r="Q179" i="9"/>
  <c r="R179" i="9" s="1"/>
  <c r="Q178" i="9"/>
  <c r="R178" i="9" s="1"/>
  <c r="Q177" i="9"/>
  <c r="R177" i="9" s="1"/>
  <c r="Q176" i="9"/>
  <c r="R176" i="9" s="1"/>
  <c r="Q175" i="9"/>
  <c r="R175" i="9" s="1"/>
  <c r="Q174" i="9"/>
  <c r="R174" i="9" s="1"/>
  <c r="Q173" i="9"/>
  <c r="R173" i="9" s="1"/>
  <c r="Q172" i="9"/>
  <c r="R172" i="9" s="1"/>
  <c r="Q171" i="9"/>
  <c r="R171" i="9" s="1"/>
  <c r="Q170" i="9"/>
  <c r="R170" i="9" s="1"/>
  <c r="Q169" i="9"/>
  <c r="R169" i="9" s="1"/>
  <c r="Q168" i="9"/>
  <c r="R168" i="9" s="1"/>
  <c r="Q167" i="9"/>
  <c r="R167" i="9" s="1"/>
  <c r="Q166" i="9"/>
  <c r="R166" i="9" s="1"/>
  <c r="Q165" i="9"/>
  <c r="R165" i="9" s="1"/>
  <c r="Q164" i="9"/>
  <c r="R164" i="9" s="1"/>
  <c r="Q163" i="9"/>
  <c r="R163" i="9" s="1"/>
  <c r="Q162" i="9"/>
  <c r="R162" i="9" s="1"/>
  <c r="Q161" i="9"/>
  <c r="R161" i="9" s="1"/>
  <c r="Q160" i="9"/>
  <c r="R160" i="9" s="1"/>
  <c r="Q159" i="9"/>
  <c r="R159" i="9" s="1"/>
  <c r="Q158" i="9"/>
  <c r="R158" i="9" s="1"/>
  <c r="Q157" i="9"/>
  <c r="R157" i="9" s="1"/>
  <c r="Q156" i="9"/>
  <c r="R156" i="9" s="1"/>
  <c r="Q155" i="9"/>
  <c r="R155" i="9" s="1"/>
  <c r="Q154" i="9"/>
  <c r="R154" i="9" s="1"/>
  <c r="Q153" i="9"/>
  <c r="R153" i="9" s="1"/>
  <c r="Q152" i="9"/>
  <c r="R152" i="9" s="1"/>
  <c r="Q151" i="9"/>
  <c r="R151" i="9" s="1"/>
  <c r="Q150" i="9"/>
  <c r="R150" i="9" s="1"/>
  <c r="Q149" i="9"/>
  <c r="R149" i="9" s="1"/>
  <c r="Q148" i="9"/>
  <c r="R148" i="9" s="1"/>
  <c r="Q147" i="9"/>
  <c r="R147" i="9" s="1"/>
  <c r="Q146" i="9"/>
  <c r="R146" i="9" s="1"/>
  <c r="Q145" i="9"/>
  <c r="R145" i="9" s="1"/>
  <c r="Q144" i="9"/>
  <c r="R144" i="9" s="1"/>
  <c r="Q143" i="9"/>
  <c r="R143" i="9" s="1"/>
  <c r="Q142" i="9"/>
  <c r="R142" i="9" s="1"/>
  <c r="Q141" i="9"/>
  <c r="R141" i="9" s="1"/>
  <c r="Q140" i="9"/>
  <c r="R140" i="9" s="1"/>
  <c r="Q139" i="9"/>
  <c r="R139" i="9" s="1"/>
  <c r="Q138" i="9"/>
  <c r="R138" i="9" s="1"/>
  <c r="Q137" i="9"/>
  <c r="R137" i="9" s="1"/>
  <c r="Q136" i="9"/>
  <c r="R136" i="9" s="1"/>
  <c r="Q135" i="9"/>
  <c r="R135" i="9" s="1"/>
  <c r="Q134" i="9"/>
  <c r="R134" i="9" s="1"/>
  <c r="Q133" i="9"/>
  <c r="R133" i="9" s="1"/>
  <c r="Q132" i="9"/>
  <c r="R132" i="9" s="1"/>
  <c r="Q131" i="9"/>
  <c r="R131" i="9" s="1"/>
  <c r="Q130" i="9"/>
  <c r="R130" i="9" s="1"/>
  <c r="Q129" i="9"/>
  <c r="R129" i="9" s="1"/>
  <c r="Q128" i="9"/>
  <c r="R128" i="9" s="1"/>
  <c r="Q127" i="9"/>
  <c r="R127" i="9" s="1"/>
  <c r="Q126" i="9"/>
  <c r="R126" i="9" s="1"/>
  <c r="Q125" i="9"/>
  <c r="R125" i="9" s="1"/>
  <c r="Q124" i="9"/>
  <c r="R124" i="9" s="1"/>
  <c r="Q123" i="9"/>
  <c r="R123" i="9" s="1"/>
  <c r="Q122" i="9"/>
  <c r="R122" i="9" s="1"/>
  <c r="Q121" i="9"/>
  <c r="R121" i="9" s="1"/>
  <c r="Q120" i="9"/>
  <c r="R120" i="9" s="1"/>
  <c r="Q119" i="9"/>
  <c r="R119" i="9" s="1"/>
  <c r="Q118" i="9"/>
  <c r="R118" i="9" s="1"/>
  <c r="Q117" i="9"/>
  <c r="R117" i="9" s="1"/>
  <c r="Q116" i="9"/>
  <c r="R116" i="9" s="1"/>
  <c r="Q115" i="9"/>
  <c r="R115" i="9" s="1"/>
  <c r="Q114" i="9"/>
  <c r="R114" i="9" s="1"/>
  <c r="Q113" i="9"/>
  <c r="R113" i="9" s="1"/>
  <c r="Q112" i="9"/>
  <c r="R112" i="9" s="1"/>
  <c r="Q111" i="9"/>
  <c r="R111" i="9" s="1"/>
  <c r="Q110" i="9"/>
  <c r="R110" i="9" s="1"/>
  <c r="Q109" i="9"/>
  <c r="R109" i="9" s="1"/>
  <c r="Q108" i="9"/>
  <c r="R108" i="9" s="1"/>
  <c r="Q107" i="9"/>
  <c r="R107" i="9" s="1"/>
  <c r="Q106" i="9"/>
  <c r="R106" i="9" s="1"/>
  <c r="Q105" i="9"/>
  <c r="R105" i="9" s="1"/>
  <c r="Q104" i="9"/>
  <c r="R104" i="9" s="1"/>
  <c r="Q103" i="9"/>
  <c r="R103" i="9" s="1"/>
  <c r="Q102" i="9"/>
  <c r="R102" i="9" s="1"/>
  <c r="Q101" i="9"/>
  <c r="R101" i="9" s="1"/>
  <c r="Q100" i="9"/>
  <c r="R100" i="9" s="1"/>
  <c r="Q99" i="9"/>
  <c r="R99" i="9" s="1"/>
  <c r="Q98" i="9"/>
  <c r="R98" i="9" s="1"/>
  <c r="Q97" i="9"/>
  <c r="R97" i="9" s="1"/>
  <c r="Q96" i="9"/>
  <c r="R96" i="9" s="1"/>
  <c r="Q95" i="9"/>
  <c r="R95" i="9" s="1"/>
  <c r="Q94" i="9"/>
  <c r="R94" i="9" s="1"/>
  <c r="Q93" i="9"/>
  <c r="R93" i="9" s="1"/>
  <c r="Q92" i="9"/>
  <c r="R92" i="9" s="1"/>
  <c r="Q91" i="9"/>
  <c r="R91" i="9" s="1"/>
  <c r="Q90" i="9"/>
  <c r="R90" i="9" s="1"/>
  <c r="Q89" i="9"/>
  <c r="R89" i="9" s="1"/>
  <c r="Q88" i="9"/>
  <c r="R88" i="9" s="1"/>
  <c r="Q87" i="9"/>
  <c r="R87" i="9" s="1"/>
  <c r="Q86" i="9"/>
  <c r="R86" i="9" s="1"/>
  <c r="Q85" i="9"/>
  <c r="R85" i="9" s="1"/>
  <c r="Q84" i="9"/>
  <c r="R84" i="9" s="1"/>
  <c r="Q83" i="9"/>
  <c r="R83" i="9" s="1"/>
  <c r="Q82" i="9"/>
  <c r="R82" i="9" s="1"/>
  <c r="Q81" i="9"/>
  <c r="R81" i="9" s="1"/>
  <c r="Q80" i="9"/>
  <c r="R80" i="9" s="1"/>
  <c r="Q79" i="9"/>
  <c r="R79" i="9" s="1"/>
  <c r="Q78" i="9"/>
  <c r="R78" i="9" s="1"/>
  <c r="Q77" i="9"/>
  <c r="R77" i="9" s="1"/>
  <c r="Q76" i="9"/>
  <c r="R76" i="9" s="1"/>
  <c r="Q75" i="9"/>
  <c r="R75" i="9" s="1"/>
  <c r="Q74" i="9"/>
  <c r="R74" i="9" s="1"/>
  <c r="Q73" i="9"/>
  <c r="R73" i="9" s="1"/>
  <c r="Q72" i="9"/>
  <c r="R72" i="9" s="1"/>
  <c r="Q71" i="9"/>
  <c r="R71" i="9" s="1"/>
  <c r="Q70" i="9"/>
  <c r="R70" i="9" s="1"/>
  <c r="Q69" i="9"/>
  <c r="R69" i="9" s="1"/>
  <c r="Q68" i="9"/>
  <c r="R68" i="9" s="1"/>
  <c r="Q67" i="9"/>
  <c r="R67" i="9" s="1"/>
  <c r="Q66" i="9"/>
  <c r="R66" i="9" s="1"/>
  <c r="Q65" i="9"/>
  <c r="R65" i="9" s="1"/>
  <c r="Q64" i="9"/>
  <c r="R64" i="9" s="1"/>
  <c r="Q63" i="9"/>
  <c r="R63" i="9" s="1"/>
  <c r="Q62" i="9"/>
  <c r="R62" i="9" s="1"/>
  <c r="Q61" i="9"/>
  <c r="R61" i="9" s="1"/>
  <c r="Q60" i="9"/>
  <c r="R60" i="9" s="1"/>
  <c r="Q59" i="9"/>
  <c r="R59" i="9" s="1"/>
  <c r="Q58" i="9"/>
  <c r="R58" i="9" s="1"/>
  <c r="Q57" i="9"/>
  <c r="R57" i="9" s="1"/>
  <c r="Q56" i="9"/>
  <c r="R56" i="9" s="1"/>
  <c r="Q55" i="9"/>
  <c r="R55" i="9" s="1"/>
  <c r="Q54" i="9"/>
  <c r="R54" i="9" s="1"/>
  <c r="Q53" i="9"/>
  <c r="R53" i="9" s="1"/>
  <c r="Q52" i="9"/>
  <c r="R52" i="9" s="1"/>
  <c r="Q51" i="9"/>
  <c r="R51" i="9" s="1"/>
  <c r="Q50" i="9"/>
  <c r="R50" i="9" s="1"/>
  <c r="Q49" i="9"/>
  <c r="R49" i="9" s="1"/>
  <c r="Q48" i="9"/>
  <c r="R48" i="9" s="1"/>
  <c r="Q47" i="9"/>
  <c r="R47" i="9" s="1"/>
  <c r="Q46" i="9"/>
  <c r="R46" i="9" s="1"/>
  <c r="Q45" i="9"/>
  <c r="R45" i="9" s="1"/>
  <c r="Q44" i="9"/>
  <c r="R44" i="9" s="1"/>
  <c r="Q43" i="9"/>
  <c r="R43" i="9" s="1"/>
  <c r="Q42" i="9"/>
  <c r="R42" i="9" s="1"/>
  <c r="Q41" i="9"/>
  <c r="R41" i="9" s="1"/>
  <c r="Q40" i="9"/>
  <c r="R40" i="9" s="1"/>
  <c r="Q39" i="9"/>
  <c r="R39" i="9" s="1"/>
  <c r="Q38" i="9"/>
  <c r="R38" i="9" s="1"/>
  <c r="Q37" i="9"/>
  <c r="R37" i="9" s="1"/>
  <c r="Q36" i="9"/>
  <c r="R36" i="9" s="1"/>
  <c r="Q35" i="9"/>
  <c r="R35" i="9" s="1"/>
  <c r="Q34" i="9"/>
  <c r="R34" i="9" s="1"/>
  <c r="Q33" i="9"/>
  <c r="R33" i="9" s="1"/>
  <c r="Q32" i="9"/>
  <c r="R32" i="9" s="1"/>
  <c r="Q31" i="9"/>
  <c r="R31" i="9" s="1"/>
  <c r="Q30" i="9"/>
  <c r="R30" i="9" s="1"/>
  <c r="Q29" i="9"/>
  <c r="R29" i="9" s="1"/>
  <c r="Q28" i="9"/>
  <c r="R28" i="9" s="1"/>
  <c r="Q27" i="9"/>
  <c r="R27" i="9" s="1"/>
  <c r="Q26" i="9"/>
  <c r="R26" i="9" s="1"/>
  <c r="Q25" i="9"/>
  <c r="R25" i="9" s="1"/>
  <c r="Q24" i="9"/>
  <c r="R24" i="9" s="1"/>
  <c r="Q23" i="9"/>
  <c r="R23" i="9" s="1"/>
  <c r="Q22" i="9"/>
  <c r="R22" i="9" s="1"/>
  <c r="Q21" i="9"/>
  <c r="R21" i="9" s="1"/>
  <c r="Q20" i="9"/>
  <c r="R20" i="9" s="1"/>
  <c r="Q19" i="9"/>
  <c r="R19" i="9" s="1"/>
  <c r="Q18" i="9"/>
  <c r="R18" i="9" s="1"/>
  <c r="Q17" i="9"/>
  <c r="R17" i="9" s="1"/>
  <c r="Q16" i="9"/>
  <c r="R16" i="9" s="1"/>
  <c r="Q15" i="9"/>
  <c r="R15" i="9" s="1"/>
  <c r="Q14" i="9"/>
  <c r="R14" i="9" s="1"/>
  <c r="Q13" i="9"/>
  <c r="R13" i="9" s="1"/>
  <c r="Q12" i="9"/>
  <c r="R12" i="9" s="1"/>
  <c r="Q11" i="9"/>
  <c r="R11" i="9" s="1"/>
  <c r="Q10" i="9"/>
  <c r="R10" i="9" s="1"/>
  <c r="Q9" i="9"/>
  <c r="R9" i="9" s="1"/>
  <c r="Q8" i="9"/>
  <c r="R8" i="9" s="1"/>
  <c r="Q7" i="9"/>
  <c r="R7" i="9" s="1"/>
  <c r="Q6" i="9"/>
  <c r="R6" i="9" s="1"/>
  <c r="Q5" i="9"/>
  <c r="R5" i="9" s="1"/>
  <c r="Q4" i="9"/>
  <c r="R4" i="9" s="1"/>
  <c r="X5" i="2"/>
  <c r="Y5" i="2" s="1"/>
  <c r="X6" i="2"/>
  <c r="Y6" i="2" s="1"/>
  <c r="X7" i="2"/>
  <c r="Y7" i="2" s="1"/>
  <c r="X8" i="2"/>
  <c r="Y8" i="2" s="1"/>
  <c r="X9" i="2"/>
  <c r="Y9" i="2" s="1"/>
  <c r="X10" i="2"/>
  <c r="Y10" i="2" s="1"/>
  <c r="X11" i="2"/>
  <c r="Y11" i="2" s="1"/>
  <c r="X12" i="2"/>
  <c r="Y12" i="2" s="1"/>
  <c r="X13" i="2"/>
  <c r="Y13" i="2" s="1"/>
  <c r="X14" i="2"/>
  <c r="Y14" i="2" s="1"/>
  <c r="X15" i="2"/>
  <c r="Y15" i="2" s="1"/>
  <c r="X16" i="2"/>
  <c r="Y16" i="2" s="1"/>
  <c r="X17" i="2"/>
  <c r="Y17" i="2" s="1"/>
  <c r="X18" i="2"/>
  <c r="Y18" i="2" s="1"/>
  <c r="X19" i="2"/>
  <c r="Y19" i="2" s="1"/>
  <c r="X20" i="2"/>
  <c r="Y20" i="2" s="1"/>
  <c r="X21" i="2"/>
  <c r="Y21" i="2" s="1"/>
  <c r="X22" i="2"/>
  <c r="Y22" i="2" s="1"/>
  <c r="X23" i="2"/>
  <c r="Y23" i="2" s="1"/>
  <c r="X24" i="2"/>
  <c r="Y24" i="2" s="1"/>
  <c r="X25" i="2"/>
  <c r="Y25" i="2" s="1"/>
  <c r="X26" i="2"/>
  <c r="Y26" i="2" s="1"/>
  <c r="X27" i="2"/>
  <c r="Y27" i="2" s="1"/>
  <c r="X28" i="2"/>
  <c r="Y28" i="2" s="1"/>
  <c r="X29" i="2"/>
  <c r="Y29" i="2" s="1"/>
  <c r="X30" i="2"/>
  <c r="Y30" i="2" s="1"/>
  <c r="X31" i="2"/>
  <c r="Y31" i="2" s="1"/>
  <c r="X32" i="2"/>
  <c r="Y32" i="2" s="1"/>
  <c r="X33" i="2"/>
  <c r="Y33" i="2" s="1"/>
  <c r="X34" i="2"/>
  <c r="Y34" i="2" s="1"/>
  <c r="X35" i="2"/>
  <c r="Y35" i="2" s="1"/>
  <c r="X36" i="2"/>
  <c r="Y36" i="2" s="1"/>
  <c r="X37" i="2"/>
  <c r="Y37" i="2" s="1"/>
  <c r="X38" i="2"/>
  <c r="Y38" i="2" s="1"/>
  <c r="X39" i="2"/>
  <c r="Y39" i="2" s="1"/>
  <c r="X40" i="2"/>
  <c r="Y40" i="2" s="1"/>
  <c r="X41" i="2"/>
  <c r="Y41" i="2" s="1"/>
  <c r="X42" i="2"/>
  <c r="Y42" i="2" s="1"/>
  <c r="X43" i="2"/>
  <c r="Y43" i="2" s="1"/>
  <c r="X44" i="2"/>
  <c r="Y44" i="2" s="1"/>
  <c r="X45" i="2"/>
  <c r="Y45" i="2" s="1"/>
  <c r="X46" i="2"/>
  <c r="Y46" i="2" s="1"/>
  <c r="X47" i="2"/>
  <c r="Y47" i="2" s="1"/>
  <c r="X48" i="2"/>
  <c r="Y48" i="2" s="1"/>
  <c r="X49" i="2"/>
  <c r="Y49" i="2" s="1"/>
  <c r="X50" i="2"/>
  <c r="Y50" i="2" s="1"/>
  <c r="X51" i="2"/>
  <c r="Y51" i="2" s="1"/>
  <c r="X52" i="2"/>
  <c r="Y52" i="2" s="1"/>
  <c r="X53" i="2"/>
  <c r="Y53" i="2" s="1"/>
  <c r="X54" i="2"/>
  <c r="Y54" i="2" s="1"/>
  <c r="X55" i="2"/>
  <c r="Y55" i="2" s="1"/>
  <c r="X56" i="2"/>
  <c r="Y56" i="2" s="1"/>
  <c r="X57" i="2"/>
  <c r="Y57" i="2" s="1"/>
  <c r="X58" i="2"/>
  <c r="Y58" i="2" s="1"/>
  <c r="X59" i="2"/>
  <c r="Y59" i="2" s="1"/>
  <c r="X60" i="2"/>
  <c r="Y60" i="2" s="1"/>
  <c r="X61" i="2"/>
  <c r="Y61" i="2" s="1"/>
  <c r="X62" i="2"/>
  <c r="Y62" i="2" s="1"/>
  <c r="X63" i="2"/>
  <c r="Y63" i="2" s="1"/>
  <c r="X64" i="2"/>
  <c r="Y64" i="2" s="1"/>
  <c r="X65" i="2"/>
  <c r="Y65" i="2" s="1"/>
  <c r="X66" i="2"/>
  <c r="Y66" i="2" s="1"/>
  <c r="X67" i="2"/>
  <c r="Y67" i="2" s="1"/>
  <c r="X68" i="2"/>
  <c r="Y68" i="2" s="1"/>
  <c r="X69" i="2"/>
  <c r="Y69" i="2" s="1"/>
  <c r="X70" i="2"/>
  <c r="Y70" i="2" s="1"/>
  <c r="X71" i="2"/>
  <c r="Y71" i="2" s="1"/>
  <c r="X72" i="2"/>
  <c r="Y72" i="2" s="1"/>
  <c r="X73" i="2"/>
  <c r="Y73" i="2" s="1"/>
  <c r="X74" i="2"/>
  <c r="Y74" i="2" s="1"/>
  <c r="X75" i="2"/>
  <c r="Y75" i="2" s="1"/>
  <c r="X76" i="2"/>
  <c r="Y76" i="2" s="1"/>
  <c r="X77" i="2"/>
  <c r="Y77" i="2" s="1"/>
  <c r="X78" i="2"/>
  <c r="Y78" i="2" s="1"/>
  <c r="X79" i="2"/>
  <c r="Y79" i="2" s="1"/>
  <c r="X80" i="2"/>
  <c r="Y80" i="2" s="1"/>
  <c r="X81" i="2"/>
  <c r="Y81" i="2" s="1"/>
  <c r="X82" i="2"/>
  <c r="Y82" i="2" s="1"/>
  <c r="X83" i="2"/>
  <c r="Y83" i="2" s="1"/>
  <c r="X84" i="2"/>
  <c r="Y84" i="2" s="1"/>
  <c r="X85" i="2"/>
  <c r="Y85" i="2" s="1"/>
  <c r="X86" i="2"/>
  <c r="Y86" i="2" s="1"/>
  <c r="X87" i="2"/>
  <c r="Y87" i="2" s="1"/>
  <c r="X88" i="2"/>
  <c r="Y88" i="2" s="1"/>
  <c r="X89" i="2"/>
  <c r="Y89" i="2" s="1"/>
  <c r="X90" i="2"/>
  <c r="Y90" i="2" s="1"/>
  <c r="X91" i="2"/>
  <c r="Y91" i="2" s="1"/>
  <c r="X92" i="2"/>
  <c r="Y92" i="2" s="1"/>
  <c r="X93" i="2"/>
  <c r="Y93" i="2" s="1"/>
  <c r="X94" i="2"/>
  <c r="Y94" i="2" s="1"/>
  <c r="X95" i="2"/>
  <c r="Y95" i="2" s="1"/>
  <c r="X96" i="2"/>
  <c r="Y96" i="2" s="1"/>
  <c r="X97" i="2"/>
  <c r="Y97" i="2" s="1"/>
  <c r="X98" i="2"/>
  <c r="Y98" i="2" s="1"/>
  <c r="X99" i="2"/>
  <c r="Y99" i="2" s="1"/>
  <c r="X100" i="2"/>
  <c r="Y100" i="2" s="1"/>
  <c r="X101" i="2"/>
  <c r="Y101" i="2" s="1"/>
  <c r="X102" i="2"/>
  <c r="Y102" i="2" s="1"/>
  <c r="X103" i="2"/>
  <c r="Y103" i="2" s="1"/>
  <c r="X104" i="2"/>
  <c r="Y104" i="2" s="1"/>
  <c r="X105" i="2"/>
  <c r="Y105" i="2" s="1"/>
  <c r="X106" i="2"/>
  <c r="Y106" i="2" s="1"/>
  <c r="X107" i="2"/>
  <c r="Y107" i="2" s="1"/>
  <c r="X108" i="2"/>
  <c r="Y108" i="2" s="1"/>
  <c r="X109" i="2"/>
  <c r="Y109" i="2" s="1"/>
  <c r="X110" i="2"/>
  <c r="Y110" i="2" s="1"/>
  <c r="X111" i="2"/>
  <c r="Y111" i="2" s="1"/>
  <c r="X112" i="2"/>
  <c r="Y112" i="2" s="1"/>
  <c r="X113" i="2"/>
  <c r="Y113" i="2" s="1"/>
  <c r="X114" i="2"/>
  <c r="Y114" i="2" s="1"/>
  <c r="X115" i="2"/>
  <c r="Y115" i="2" s="1"/>
  <c r="X116" i="2"/>
  <c r="Y116" i="2" s="1"/>
  <c r="X117" i="2"/>
  <c r="Y117" i="2" s="1"/>
  <c r="X118" i="2"/>
  <c r="Y118" i="2" s="1"/>
  <c r="X119" i="2"/>
  <c r="Y119" i="2" s="1"/>
  <c r="X120" i="2"/>
  <c r="Y120" i="2" s="1"/>
  <c r="X121" i="2"/>
  <c r="Y121" i="2" s="1"/>
  <c r="X122" i="2"/>
  <c r="Y122" i="2" s="1"/>
  <c r="X123" i="2"/>
  <c r="Y123" i="2" s="1"/>
  <c r="X124" i="2"/>
  <c r="Y124" i="2" s="1"/>
  <c r="X125" i="2"/>
  <c r="Y125" i="2" s="1"/>
  <c r="X126" i="2"/>
  <c r="Y126" i="2" s="1"/>
  <c r="X127" i="2"/>
  <c r="Y127" i="2" s="1"/>
  <c r="X128" i="2"/>
  <c r="Y128" i="2" s="1"/>
  <c r="X129" i="2"/>
  <c r="Y129" i="2" s="1"/>
  <c r="X130" i="2"/>
  <c r="Y130" i="2" s="1"/>
  <c r="X131" i="2"/>
  <c r="Y131" i="2" s="1"/>
  <c r="X132" i="2"/>
  <c r="Y132" i="2" s="1"/>
  <c r="X133" i="2"/>
  <c r="Y133" i="2" s="1"/>
  <c r="X134" i="2"/>
  <c r="Y134" i="2" s="1"/>
  <c r="X135" i="2"/>
  <c r="Y135" i="2" s="1"/>
  <c r="X136" i="2"/>
  <c r="Y136" i="2" s="1"/>
  <c r="X137" i="2"/>
  <c r="Y137" i="2" s="1"/>
  <c r="X138" i="2"/>
  <c r="Y138" i="2" s="1"/>
  <c r="X139" i="2"/>
  <c r="Y139" i="2" s="1"/>
  <c r="X140" i="2"/>
  <c r="Y140" i="2" s="1"/>
  <c r="X141" i="2"/>
  <c r="Y141" i="2" s="1"/>
  <c r="X142" i="2"/>
  <c r="Y142" i="2" s="1"/>
  <c r="X143" i="2"/>
  <c r="Y143" i="2" s="1"/>
  <c r="X144" i="2"/>
  <c r="Y144" i="2" s="1"/>
  <c r="X145" i="2"/>
  <c r="Y145" i="2" s="1"/>
  <c r="X146" i="2"/>
  <c r="Y146" i="2" s="1"/>
  <c r="X147" i="2"/>
  <c r="Y147" i="2" s="1"/>
  <c r="X148" i="2"/>
  <c r="Y148" i="2" s="1"/>
  <c r="X149" i="2"/>
  <c r="Y149" i="2" s="1"/>
  <c r="X150" i="2"/>
  <c r="Y150" i="2" s="1"/>
  <c r="X151" i="2"/>
  <c r="Y151" i="2" s="1"/>
  <c r="X152" i="2"/>
  <c r="Y152" i="2" s="1"/>
  <c r="X153" i="2"/>
  <c r="Y153" i="2" s="1"/>
  <c r="X154" i="2"/>
  <c r="Y154" i="2" s="1"/>
  <c r="X155" i="2"/>
  <c r="Y155" i="2" s="1"/>
  <c r="X156" i="2"/>
  <c r="Y156" i="2" s="1"/>
  <c r="X157" i="2"/>
  <c r="Y157" i="2" s="1"/>
  <c r="X158" i="2"/>
  <c r="Y158" i="2" s="1"/>
  <c r="X159" i="2"/>
  <c r="Y159" i="2" s="1"/>
  <c r="X160" i="2"/>
  <c r="Y160" i="2" s="1"/>
  <c r="X161" i="2"/>
  <c r="Y161" i="2" s="1"/>
  <c r="X162" i="2"/>
  <c r="Y162" i="2" s="1"/>
  <c r="X163" i="2"/>
  <c r="Y163" i="2" s="1"/>
  <c r="X164" i="2"/>
  <c r="Y164" i="2" s="1"/>
  <c r="X269" i="2"/>
  <c r="Y269" i="2" s="1"/>
  <c r="X270" i="2"/>
  <c r="Y270" i="2" s="1"/>
  <c r="X271" i="2"/>
  <c r="Y271" i="2" s="1"/>
  <c r="X272" i="2"/>
  <c r="Y272" i="2" s="1"/>
  <c r="X273" i="2"/>
  <c r="Y273" i="2" s="1"/>
  <c r="X274" i="2"/>
  <c r="Y274" i="2" s="1"/>
  <c r="X275" i="2"/>
  <c r="Y275" i="2" s="1"/>
  <c r="X276" i="2"/>
  <c r="Y276" i="2" s="1"/>
  <c r="X277" i="2"/>
  <c r="Y277" i="2" s="1"/>
  <c r="X278" i="2"/>
  <c r="Y278" i="2" s="1"/>
  <c r="X279" i="2"/>
  <c r="Y279" i="2" s="1"/>
  <c r="X280" i="2"/>
  <c r="Y280" i="2" s="1"/>
  <c r="X281" i="2"/>
  <c r="Y281" i="2" s="1"/>
  <c r="X282" i="2"/>
  <c r="Y282" i="2" s="1"/>
  <c r="X283" i="2"/>
  <c r="Y283" i="2" s="1"/>
  <c r="X284" i="2"/>
  <c r="Y284" i="2" s="1"/>
  <c r="X285" i="2"/>
  <c r="Y285" i="2" s="1"/>
  <c r="X286" i="2"/>
  <c r="Y286" i="2" s="1"/>
  <c r="X287" i="2"/>
  <c r="Y287" i="2" s="1"/>
  <c r="X288" i="2"/>
  <c r="Y288" i="2" s="1"/>
  <c r="X289" i="2"/>
  <c r="Y289" i="2" s="1"/>
  <c r="X290" i="2"/>
  <c r="Y290" i="2" s="1"/>
  <c r="X291" i="2"/>
  <c r="Y291" i="2" s="1"/>
  <c r="X292" i="2"/>
  <c r="Y292" i="2" s="1"/>
  <c r="X293" i="2"/>
  <c r="Y293" i="2" s="1"/>
  <c r="X294" i="2"/>
  <c r="Y294" i="2" s="1"/>
  <c r="X295" i="2"/>
  <c r="Y295" i="2" s="1"/>
  <c r="X296" i="2"/>
  <c r="Y296" i="2" s="1"/>
  <c r="X297" i="2"/>
  <c r="Y297" i="2" s="1"/>
  <c r="X298" i="2"/>
  <c r="Y298" i="2" s="1"/>
  <c r="X299" i="2"/>
  <c r="Y299" i="2" s="1"/>
  <c r="X300" i="2"/>
  <c r="Y300" i="2" s="1"/>
  <c r="X301" i="2"/>
  <c r="Y301" i="2" s="1"/>
  <c r="X302" i="2"/>
  <c r="Y302" i="2" s="1"/>
  <c r="X303" i="2"/>
  <c r="Y303" i="2" s="1"/>
  <c r="X304" i="2"/>
  <c r="Y304" i="2" s="1"/>
  <c r="X305" i="2"/>
  <c r="Y305" i="2" s="1"/>
  <c r="X306" i="2"/>
  <c r="Y306" i="2" s="1"/>
  <c r="X307" i="2"/>
  <c r="Y307" i="2" s="1"/>
  <c r="X308" i="2"/>
  <c r="Y308" i="2" s="1"/>
  <c r="X309" i="2"/>
  <c r="Y309" i="2" s="1"/>
  <c r="X310" i="2"/>
  <c r="Y310" i="2" s="1"/>
  <c r="X311" i="2"/>
  <c r="Y311" i="2" s="1"/>
  <c r="X312" i="2"/>
  <c r="Y312" i="2" s="1"/>
  <c r="X313" i="2"/>
  <c r="Y313" i="2" s="1"/>
  <c r="X314" i="2"/>
  <c r="Y314" i="2" s="1"/>
  <c r="X315" i="2"/>
  <c r="Y315" i="2" s="1"/>
  <c r="X316" i="2"/>
  <c r="Y316" i="2" s="1"/>
  <c r="X317" i="2"/>
  <c r="Y317" i="2" s="1"/>
  <c r="X318" i="2"/>
  <c r="Y318" i="2" s="1"/>
  <c r="X319" i="2"/>
  <c r="Y319" i="2" s="1"/>
  <c r="X320" i="2"/>
  <c r="Y320" i="2" s="1"/>
  <c r="X321" i="2"/>
  <c r="Y321" i="2" s="1"/>
  <c r="X322" i="2"/>
  <c r="Y322" i="2" s="1"/>
  <c r="X323" i="2"/>
  <c r="Y323" i="2" s="1"/>
  <c r="X324" i="2"/>
  <c r="Y324" i="2" s="1"/>
  <c r="X325" i="2"/>
  <c r="Y325" i="2" s="1"/>
  <c r="X326" i="2"/>
  <c r="Y326" i="2" s="1"/>
  <c r="X327" i="2"/>
  <c r="Y327" i="2" s="1"/>
  <c r="X328" i="2"/>
  <c r="Y328" i="2" s="1"/>
  <c r="X329" i="2"/>
  <c r="Y329" i="2" s="1"/>
  <c r="X330" i="2"/>
  <c r="Y330" i="2" s="1"/>
  <c r="X331" i="2"/>
  <c r="Y331" i="2" s="1"/>
  <c r="X332" i="2"/>
  <c r="Y332" i="2" s="1"/>
  <c r="X333" i="2"/>
  <c r="Y333" i="2" s="1"/>
  <c r="X334" i="2"/>
  <c r="Y334" i="2" s="1"/>
  <c r="X335" i="2"/>
  <c r="Y335" i="2" s="1"/>
  <c r="X336" i="2"/>
  <c r="Y336" i="2" s="1"/>
  <c r="X337" i="2"/>
  <c r="Y337" i="2" s="1"/>
  <c r="X338" i="2"/>
  <c r="Y338" i="2" s="1"/>
  <c r="X339" i="2"/>
  <c r="Y339" i="2" s="1"/>
  <c r="X340" i="2"/>
  <c r="Y340" i="2" s="1"/>
  <c r="X341" i="2"/>
  <c r="Y341" i="2" s="1"/>
  <c r="X342" i="2"/>
  <c r="Y342" i="2" s="1"/>
  <c r="X343" i="2"/>
  <c r="Y343" i="2" s="1"/>
  <c r="X344" i="2"/>
  <c r="Y344" i="2" s="1"/>
  <c r="X345" i="2"/>
  <c r="Y345" i="2" s="1"/>
  <c r="X346" i="2"/>
  <c r="Y346" i="2" s="1"/>
  <c r="X347" i="2"/>
  <c r="Y347" i="2" s="1"/>
  <c r="X348" i="2"/>
  <c r="Y348" i="2" s="1"/>
  <c r="X349" i="2"/>
  <c r="Y349" i="2" s="1"/>
  <c r="X350" i="2"/>
  <c r="Y350" i="2" s="1"/>
  <c r="X351" i="2"/>
  <c r="Y351" i="2" s="1"/>
  <c r="X352" i="2"/>
  <c r="Y352" i="2" s="1"/>
  <c r="X353" i="2"/>
  <c r="Y353" i="2" s="1"/>
  <c r="X354" i="2"/>
  <c r="Y354" i="2" s="1"/>
  <c r="X355" i="2"/>
  <c r="Y355" i="2" s="1"/>
  <c r="X356" i="2"/>
  <c r="Y356" i="2" s="1"/>
  <c r="X357" i="2"/>
  <c r="Y357" i="2" s="1"/>
  <c r="X358" i="2"/>
  <c r="Y358" i="2" s="1"/>
  <c r="X359" i="2"/>
  <c r="Y359" i="2" s="1"/>
  <c r="X360" i="2"/>
  <c r="Y360" i="2" s="1"/>
  <c r="X361" i="2"/>
  <c r="Y361" i="2" s="1"/>
  <c r="X362" i="2"/>
  <c r="Y362" i="2" s="1"/>
  <c r="X363" i="2"/>
  <c r="Y363" i="2" s="1"/>
  <c r="X364" i="2"/>
  <c r="Y364" i="2" s="1"/>
  <c r="X365" i="2"/>
  <c r="Y365" i="2" s="1"/>
  <c r="X366" i="2"/>
  <c r="Y366" i="2" s="1"/>
  <c r="X367" i="2"/>
  <c r="Y367" i="2" s="1"/>
  <c r="X368" i="2"/>
  <c r="Y368" i="2" s="1"/>
  <c r="X369" i="2"/>
  <c r="Y369" i="2" s="1"/>
  <c r="X370" i="2"/>
  <c r="Y370" i="2" s="1"/>
  <c r="X371" i="2"/>
  <c r="Y371" i="2" s="1"/>
  <c r="X372" i="2"/>
  <c r="Y372" i="2" s="1"/>
  <c r="X373" i="2"/>
  <c r="Y373" i="2" s="1"/>
  <c r="X374" i="2"/>
  <c r="Y374" i="2" s="1"/>
  <c r="X375" i="2"/>
  <c r="Y375" i="2" s="1"/>
  <c r="X376" i="2"/>
  <c r="Y376" i="2" s="1"/>
  <c r="X377" i="2"/>
  <c r="Y377" i="2" s="1"/>
  <c r="X378" i="2"/>
  <c r="Y378" i="2" s="1"/>
  <c r="X379" i="2"/>
  <c r="Y379" i="2" s="1"/>
  <c r="X380" i="2"/>
  <c r="Y380" i="2" s="1"/>
  <c r="X381" i="2"/>
  <c r="Y381" i="2" s="1"/>
  <c r="X382" i="2"/>
  <c r="Y382" i="2" s="1"/>
  <c r="X383" i="2"/>
  <c r="Y383" i="2" s="1"/>
  <c r="X384" i="2"/>
  <c r="Y384" i="2" s="1"/>
  <c r="X385" i="2"/>
  <c r="Y385" i="2" s="1"/>
  <c r="X386" i="2"/>
  <c r="Y386" i="2" s="1"/>
  <c r="X387" i="2"/>
  <c r="Y387" i="2" s="1"/>
  <c r="X388" i="2"/>
  <c r="Y388" i="2" s="1"/>
  <c r="X389" i="2"/>
  <c r="Y389" i="2" s="1"/>
  <c r="X390" i="2"/>
  <c r="Y390" i="2" s="1"/>
  <c r="X391" i="2"/>
  <c r="Y391" i="2" s="1"/>
  <c r="X392" i="2"/>
  <c r="Y392" i="2" s="1"/>
  <c r="X393" i="2"/>
  <c r="Y393" i="2" s="1"/>
  <c r="X394" i="2"/>
  <c r="Y394" i="2" s="1"/>
  <c r="X395" i="2"/>
  <c r="Y395" i="2" s="1"/>
  <c r="X396" i="2"/>
  <c r="Y396" i="2" s="1"/>
  <c r="X397" i="2"/>
  <c r="Y397" i="2" s="1"/>
  <c r="X398" i="2"/>
  <c r="Y398" i="2" s="1"/>
  <c r="X399" i="2"/>
  <c r="Y399" i="2" s="1"/>
  <c r="X400" i="2"/>
  <c r="Y400" i="2" s="1"/>
  <c r="X401" i="2"/>
  <c r="Y401" i="2" s="1"/>
  <c r="X402" i="2"/>
  <c r="Y402" i="2" s="1"/>
  <c r="X403" i="2"/>
  <c r="Y403" i="2" s="1"/>
  <c r="X404" i="2"/>
  <c r="Y404" i="2" s="1"/>
  <c r="X405" i="2"/>
  <c r="Y405" i="2" s="1"/>
  <c r="X406" i="2"/>
  <c r="Y406" i="2" s="1"/>
  <c r="X407" i="2"/>
  <c r="Y407" i="2" s="1"/>
  <c r="X408" i="2"/>
  <c r="Y408" i="2" s="1"/>
  <c r="X409" i="2"/>
  <c r="Y409" i="2" s="1"/>
  <c r="X410" i="2"/>
  <c r="Y410" i="2" s="1"/>
  <c r="X411" i="2"/>
  <c r="Y411" i="2" s="1"/>
  <c r="X412" i="2"/>
  <c r="Y412" i="2" s="1"/>
  <c r="X413" i="2"/>
  <c r="Y413" i="2" s="1"/>
  <c r="X414" i="2"/>
  <c r="Y414" i="2" s="1"/>
  <c r="X415" i="2"/>
  <c r="Y415" i="2" s="1"/>
  <c r="X416" i="2"/>
  <c r="Y416" i="2" s="1"/>
  <c r="X417" i="2"/>
  <c r="Y417" i="2" s="1"/>
  <c r="X418" i="2"/>
  <c r="Y418" i="2" s="1"/>
  <c r="X419" i="2"/>
  <c r="Y419" i="2" s="1"/>
  <c r="X420" i="2"/>
  <c r="Y420" i="2" s="1"/>
  <c r="X421" i="2"/>
  <c r="Y421" i="2" s="1"/>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Y452" i="2" s="1"/>
  <c r="X453" i="2"/>
  <c r="X454" i="2"/>
  <c r="X455" i="2"/>
  <c r="X456" i="2"/>
  <c r="X457" i="2"/>
  <c r="X458" i="2"/>
  <c r="X459" i="2"/>
  <c r="X460" i="2"/>
  <c r="Y460" i="2" s="1"/>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Y489" i="2" s="1"/>
  <c r="X490" i="2"/>
  <c r="X491" i="2"/>
  <c r="X492" i="2"/>
  <c r="X493" i="2"/>
  <c r="X494" i="2"/>
  <c r="X495" i="2"/>
  <c r="X496" i="2"/>
  <c r="X497" i="2"/>
  <c r="X498" i="2"/>
  <c r="X499" i="2"/>
  <c r="X500" i="2"/>
  <c r="X501" i="2"/>
  <c r="X502" i="2"/>
  <c r="X503" i="2"/>
  <c r="X504" i="2"/>
  <c r="X505" i="2"/>
  <c r="X506" i="2"/>
  <c r="X507" i="2"/>
  <c r="X508" i="2"/>
  <c r="X509" i="2"/>
  <c r="X510" i="2"/>
  <c r="X511" i="2"/>
  <c r="X512" i="2"/>
  <c r="X513" i="2"/>
  <c r="X514" i="2"/>
  <c r="X515" i="2"/>
  <c r="X516" i="2"/>
  <c r="X517" i="2"/>
  <c r="X518" i="2"/>
  <c r="X519" i="2"/>
  <c r="X520" i="2"/>
  <c r="Y520" i="2" s="1"/>
  <c r="X521" i="2"/>
  <c r="X522" i="2"/>
  <c r="X523" i="2"/>
  <c r="X524" i="2"/>
  <c r="X525" i="2"/>
  <c r="X526" i="2"/>
  <c r="X527" i="2"/>
  <c r="X528" i="2"/>
  <c r="X529" i="2"/>
  <c r="X530" i="2"/>
  <c r="X531" i="2"/>
  <c r="X532" i="2"/>
  <c r="X533" i="2"/>
  <c r="X534" i="2"/>
  <c r="X535" i="2"/>
  <c r="X536" i="2"/>
  <c r="X537" i="2"/>
  <c r="X538" i="2"/>
  <c r="X539" i="2"/>
  <c r="X540" i="2"/>
  <c r="X541" i="2"/>
  <c r="X542" i="2"/>
  <c r="X543" i="2"/>
  <c r="X544" i="2"/>
  <c r="X545" i="2"/>
  <c r="X546" i="2"/>
  <c r="X547" i="2"/>
  <c r="X548" i="2"/>
  <c r="X549" i="2"/>
  <c r="X550" i="2"/>
  <c r="X551" i="2"/>
  <c r="X552" i="2"/>
  <c r="Y552" i="2" s="1"/>
  <c r="X553" i="2"/>
  <c r="X554" i="2"/>
  <c r="X555" i="2"/>
  <c r="X556" i="2"/>
  <c r="X557" i="2"/>
  <c r="X558" i="2"/>
  <c r="X559" i="2"/>
  <c r="X560" i="2"/>
  <c r="X561" i="2"/>
  <c r="X562" i="2"/>
  <c r="X563" i="2"/>
  <c r="X564" i="2"/>
  <c r="X565" i="2"/>
  <c r="X566" i="2"/>
  <c r="X567" i="2"/>
  <c r="X568" i="2"/>
  <c r="X569" i="2"/>
  <c r="X570" i="2"/>
  <c r="X571" i="2"/>
  <c r="X572" i="2"/>
  <c r="X573" i="2"/>
  <c r="X574" i="2"/>
  <c r="X575" i="2"/>
  <c r="X576" i="2"/>
  <c r="X577" i="2"/>
  <c r="X578" i="2"/>
  <c r="X579" i="2"/>
  <c r="X580" i="2"/>
  <c r="X581" i="2"/>
  <c r="X582" i="2"/>
  <c r="X583" i="2"/>
  <c r="X584" i="2"/>
  <c r="Y584" i="2" s="1"/>
  <c r="X585" i="2"/>
  <c r="X586" i="2"/>
  <c r="X587" i="2"/>
  <c r="X588" i="2"/>
  <c r="X589" i="2"/>
  <c r="X590" i="2"/>
  <c r="X591" i="2"/>
  <c r="X592" i="2"/>
  <c r="X593" i="2"/>
  <c r="X594" i="2"/>
  <c r="X595" i="2"/>
  <c r="X596" i="2"/>
  <c r="X597" i="2"/>
  <c r="X598" i="2"/>
  <c r="X599" i="2"/>
  <c r="X600" i="2"/>
  <c r="X601" i="2"/>
  <c r="X602" i="2"/>
  <c r="X603" i="2"/>
  <c r="X604" i="2"/>
  <c r="X605" i="2"/>
  <c r="X606" i="2"/>
  <c r="X607" i="2"/>
  <c r="X608" i="2"/>
  <c r="X609" i="2"/>
  <c r="X610" i="2"/>
  <c r="X611" i="2"/>
  <c r="X612" i="2"/>
  <c r="X613" i="2"/>
  <c r="X614" i="2"/>
  <c r="X615" i="2"/>
  <c r="Y615" i="2" s="1"/>
  <c r="X616" i="2"/>
  <c r="X617" i="2"/>
  <c r="X618" i="2"/>
  <c r="X619" i="2"/>
  <c r="X620" i="2"/>
  <c r="X621" i="2"/>
  <c r="X622" i="2"/>
  <c r="X623" i="2"/>
  <c r="X624" i="2"/>
  <c r="X625" i="2"/>
  <c r="X626" i="2"/>
  <c r="X627" i="2"/>
  <c r="X628" i="2"/>
  <c r="X629" i="2"/>
  <c r="X630" i="2"/>
  <c r="X631" i="2"/>
  <c r="X632" i="2"/>
  <c r="X633" i="2"/>
  <c r="X634" i="2"/>
  <c r="X635" i="2"/>
  <c r="X636" i="2"/>
  <c r="X637" i="2"/>
  <c r="X638" i="2"/>
  <c r="X639" i="2"/>
  <c r="X640" i="2"/>
  <c r="X641" i="2"/>
  <c r="X642" i="2"/>
  <c r="X643" i="2"/>
  <c r="X644" i="2"/>
  <c r="Y644" i="2" s="1"/>
  <c r="X645" i="2"/>
  <c r="X646" i="2"/>
  <c r="X647" i="2"/>
  <c r="X648" i="2"/>
  <c r="X649" i="2"/>
  <c r="X650" i="2"/>
  <c r="X651" i="2"/>
  <c r="X652" i="2"/>
  <c r="X653" i="2"/>
  <c r="X654" i="2"/>
  <c r="X655" i="2"/>
  <c r="X656" i="2"/>
  <c r="X657" i="2"/>
  <c r="X658" i="2"/>
  <c r="X659" i="2"/>
  <c r="X660" i="2"/>
  <c r="X661" i="2"/>
  <c r="X662" i="2"/>
  <c r="X663" i="2"/>
  <c r="X664" i="2"/>
  <c r="X665" i="2"/>
  <c r="X666" i="2"/>
  <c r="X667" i="2"/>
  <c r="X668" i="2"/>
  <c r="X669" i="2"/>
  <c r="X670" i="2"/>
  <c r="X671" i="2"/>
  <c r="X672" i="2"/>
  <c r="X673" i="2"/>
  <c r="X674" i="2"/>
  <c r="X675" i="2"/>
  <c r="Y675" i="2" s="1"/>
  <c r="X676" i="2"/>
  <c r="X677" i="2"/>
  <c r="X678" i="2"/>
  <c r="X679" i="2"/>
  <c r="X680" i="2"/>
  <c r="X681" i="2"/>
  <c r="X682" i="2"/>
  <c r="X683" i="2"/>
  <c r="X684" i="2"/>
  <c r="X685" i="2"/>
  <c r="X686" i="2"/>
  <c r="X687" i="2"/>
  <c r="X688" i="2"/>
  <c r="X689" i="2"/>
  <c r="X690" i="2"/>
  <c r="X691" i="2"/>
  <c r="X692" i="2"/>
  <c r="X693" i="2"/>
  <c r="X694" i="2"/>
  <c r="X695" i="2"/>
  <c r="X696" i="2"/>
  <c r="X697" i="2"/>
  <c r="X698" i="2"/>
  <c r="X699" i="2"/>
  <c r="X700" i="2"/>
  <c r="X701" i="2"/>
  <c r="X702" i="2"/>
  <c r="X703" i="2"/>
  <c r="X704" i="2"/>
  <c r="Y704" i="2" s="1"/>
  <c r="X705" i="2"/>
  <c r="X706" i="2"/>
  <c r="X707" i="2"/>
  <c r="X708" i="2"/>
  <c r="X709" i="2"/>
  <c r="X710" i="2"/>
  <c r="X711" i="2"/>
  <c r="X712" i="2"/>
  <c r="X713" i="2"/>
  <c r="X714" i="2"/>
  <c r="X715" i="2"/>
  <c r="X716" i="2"/>
  <c r="X717" i="2"/>
  <c r="X718" i="2"/>
  <c r="X719" i="2"/>
  <c r="X720" i="2"/>
  <c r="X721" i="2"/>
  <c r="X722" i="2"/>
  <c r="X723" i="2"/>
  <c r="X724" i="2"/>
  <c r="X725" i="2"/>
  <c r="X726" i="2"/>
  <c r="X727" i="2"/>
  <c r="X728" i="2"/>
  <c r="X729" i="2"/>
  <c r="X730" i="2"/>
  <c r="X731" i="2"/>
  <c r="X732" i="2"/>
  <c r="X733" i="2"/>
  <c r="X734" i="2"/>
  <c r="X735" i="2"/>
  <c r="X736" i="2"/>
  <c r="X737" i="2"/>
  <c r="X738" i="2"/>
  <c r="X739" i="2"/>
  <c r="Y739" i="2" s="1"/>
  <c r="X740" i="2"/>
  <c r="Y740" i="2" s="1"/>
  <c r="X741" i="2"/>
  <c r="Y741" i="2" s="1"/>
  <c r="X742" i="2"/>
  <c r="Y742" i="2" s="1"/>
  <c r="X743" i="2"/>
  <c r="Y743" i="2" s="1"/>
  <c r="X744" i="2"/>
  <c r="Y744" i="2" s="1"/>
  <c r="X745" i="2"/>
  <c r="Y745" i="2" s="1"/>
  <c r="X746" i="2"/>
  <c r="Y746" i="2" s="1"/>
  <c r="X747" i="2"/>
  <c r="Y747" i="2" s="1"/>
  <c r="X748" i="2"/>
  <c r="Y748" i="2" s="1"/>
  <c r="X749" i="2"/>
  <c r="Y749" i="2" s="1"/>
  <c r="X750" i="2"/>
  <c r="Y750" i="2" s="1"/>
  <c r="X751" i="2"/>
  <c r="X752" i="2"/>
  <c r="X753" i="2"/>
  <c r="X754" i="2"/>
  <c r="X755" i="2"/>
  <c r="X756" i="2"/>
  <c r="X757" i="2"/>
  <c r="X758" i="2"/>
  <c r="X759" i="2"/>
  <c r="X760" i="2"/>
  <c r="X761" i="2"/>
  <c r="X762" i="2"/>
  <c r="X763" i="2"/>
  <c r="X764" i="2"/>
  <c r="X765" i="2"/>
  <c r="X766" i="2"/>
  <c r="X767" i="2"/>
  <c r="X768" i="2"/>
  <c r="X769" i="2"/>
  <c r="X770" i="2"/>
  <c r="X771" i="2"/>
  <c r="X772" i="2"/>
  <c r="X773" i="2"/>
  <c r="X774" i="2"/>
  <c r="X775" i="2"/>
  <c r="X776" i="2"/>
  <c r="X777" i="2"/>
  <c r="X778" i="2"/>
  <c r="X779" i="2"/>
  <c r="X780" i="2"/>
  <c r="X781" i="2"/>
  <c r="X782" i="2"/>
  <c r="X783" i="2"/>
  <c r="X784" i="2"/>
  <c r="X785" i="2"/>
  <c r="X786" i="2"/>
  <c r="X787" i="2"/>
  <c r="X788" i="2"/>
  <c r="X789" i="2"/>
  <c r="X790" i="2"/>
  <c r="X791" i="2"/>
  <c r="X792" i="2"/>
  <c r="X793" i="2"/>
  <c r="X794" i="2"/>
  <c r="X795" i="2"/>
  <c r="X796" i="2"/>
  <c r="X797" i="2"/>
  <c r="X798" i="2"/>
  <c r="Y798" i="2" s="1"/>
  <c r="X799" i="2"/>
  <c r="Y799" i="2" s="1"/>
  <c r="X800" i="2"/>
  <c r="X801" i="2"/>
  <c r="X802" i="2"/>
  <c r="X803" i="2"/>
  <c r="X804" i="2"/>
  <c r="X805" i="2"/>
  <c r="X806" i="2"/>
  <c r="X807" i="2"/>
  <c r="X808" i="2"/>
  <c r="X809" i="2"/>
  <c r="X810" i="2"/>
  <c r="X811" i="2"/>
  <c r="X812" i="2"/>
  <c r="X813" i="2"/>
  <c r="X814" i="2"/>
  <c r="X815" i="2"/>
  <c r="X816" i="2"/>
  <c r="X817" i="2"/>
  <c r="X818" i="2"/>
  <c r="X819" i="2"/>
  <c r="X820" i="2"/>
  <c r="X821" i="2"/>
  <c r="X822" i="2"/>
  <c r="X823" i="2"/>
  <c r="X824" i="2"/>
  <c r="X825" i="2"/>
  <c r="X826" i="2"/>
  <c r="X827" i="2"/>
  <c r="X828" i="2"/>
  <c r="X829" i="2"/>
  <c r="X830" i="2"/>
  <c r="X831" i="2"/>
  <c r="X832" i="2"/>
  <c r="X833" i="2"/>
  <c r="X834" i="2"/>
  <c r="X835" i="2"/>
  <c r="X836" i="2"/>
  <c r="X837" i="2"/>
  <c r="X838" i="2"/>
  <c r="X839" i="2"/>
  <c r="X840" i="2"/>
  <c r="X841" i="2"/>
  <c r="X842" i="2"/>
  <c r="X843" i="2"/>
  <c r="X844" i="2"/>
  <c r="X845" i="2"/>
  <c r="X846" i="2"/>
  <c r="X847" i="2"/>
  <c r="Y847" i="2" s="1"/>
  <c r="X848" i="2"/>
  <c r="Y848" i="2" s="1"/>
  <c r="X849" i="2"/>
  <c r="Y849" i="2" s="1"/>
  <c r="X850" i="2"/>
  <c r="Y850" i="2" s="1"/>
  <c r="X851" i="2"/>
  <c r="Y851" i="2" s="1"/>
  <c r="X852" i="2"/>
  <c r="Y852" i="2" s="1"/>
  <c r="X853" i="2"/>
  <c r="Y853" i="2" s="1"/>
  <c r="X854" i="2"/>
  <c r="Y854" i="2" s="1"/>
  <c r="X855" i="2"/>
  <c r="Y855" i="2" s="1"/>
  <c r="X856" i="2"/>
  <c r="Y856" i="2" s="1"/>
  <c r="X857" i="2"/>
  <c r="Y857" i="2" s="1"/>
  <c r="X858" i="2"/>
  <c r="Y858" i="2" s="1"/>
  <c r="X859" i="2"/>
  <c r="Y859" i="2" s="1"/>
  <c r="X860" i="2"/>
  <c r="Y860" i="2" s="1"/>
  <c r="X861" i="2"/>
  <c r="Y861" i="2" s="1"/>
  <c r="X862" i="2"/>
  <c r="Y862" i="2" s="1"/>
  <c r="X863" i="2"/>
  <c r="Y863" i="2" s="1"/>
  <c r="X864" i="2"/>
  <c r="Y864" i="2" s="1"/>
  <c r="X865" i="2"/>
  <c r="Y865" i="2" s="1"/>
  <c r="X866" i="2"/>
  <c r="Y866" i="2" s="1"/>
  <c r="X867" i="2"/>
  <c r="Y867" i="2" s="1"/>
  <c r="X868" i="2"/>
  <c r="Y868" i="2" s="1"/>
  <c r="X869" i="2"/>
  <c r="Y869" i="2" s="1"/>
  <c r="X870" i="2"/>
  <c r="Y870" i="2" s="1"/>
  <c r="X871" i="2"/>
  <c r="Y871" i="2" s="1"/>
  <c r="X872" i="2"/>
  <c r="Y872" i="2" s="1"/>
  <c r="X873" i="2"/>
  <c r="Y873" i="2" s="1"/>
  <c r="X874" i="2"/>
  <c r="Y874" i="2" s="1"/>
  <c r="X875" i="2"/>
  <c r="Y875" i="2" s="1"/>
  <c r="X876" i="2"/>
  <c r="Y876" i="2" s="1"/>
  <c r="X877" i="2"/>
  <c r="Y877" i="2" s="1"/>
  <c r="X878" i="2"/>
  <c r="Y878" i="2" s="1"/>
  <c r="X879" i="2"/>
  <c r="Y879" i="2" s="1"/>
  <c r="X880" i="2"/>
  <c r="Y880" i="2" s="1"/>
  <c r="X881" i="2"/>
  <c r="Y881" i="2" s="1"/>
  <c r="X882" i="2"/>
  <c r="Y882" i="2" s="1"/>
  <c r="X883" i="2"/>
  <c r="Y883" i="2" s="1"/>
  <c r="X884" i="2"/>
  <c r="Y884" i="2" s="1"/>
  <c r="X885" i="2"/>
  <c r="Y885" i="2" s="1"/>
  <c r="X886" i="2"/>
  <c r="Y886" i="2" s="1"/>
  <c r="X887" i="2"/>
  <c r="Y887" i="2" s="1"/>
  <c r="X888" i="2"/>
  <c r="Y888" i="2" s="1"/>
  <c r="X889" i="2"/>
  <c r="Y889" i="2" s="1"/>
  <c r="X890" i="2"/>
  <c r="Y890" i="2" s="1"/>
  <c r="X891" i="2"/>
  <c r="Y891" i="2" s="1"/>
  <c r="X892" i="2"/>
  <c r="Y892" i="2" s="1"/>
  <c r="X893" i="2"/>
  <c r="Y893" i="2" s="1"/>
  <c r="X894" i="2"/>
  <c r="Y894" i="2" s="1"/>
  <c r="X895" i="2"/>
  <c r="Y895" i="2" s="1"/>
  <c r="X896" i="2"/>
  <c r="Y896" i="2" s="1"/>
  <c r="X897" i="2"/>
  <c r="Y897" i="2" s="1"/>
  <c r="X898" i="2"/>
  <c r="Y898" i="2" s="1"/>
  <c r="X899" i="2"/>
  <c r="Y899" i="2" s="1"/>
  <c r="X900" i="2"/>
  <c r="Y900" i="2" s="1"/>
  <c r="X901" i="2"/>
  <c r="Y901" i="2" s="1"/>
  <c r="X902" i="2"/>
  <c r="Y902" i="2" s="1"/>
  <c r="X903" i="2"/>
  <c r="Y903" i="2" s="1"/>
  <c r="X904" i="2"/>
  <c r="Y904" i="2" s="1"/>
  <c r="X905" i="2"/>
  <c r="Y905" i="2" s="1"/>
  <c r="X906" i="2"/>
  <c r="Y906" i="2" s="1"/>
  <c r="X907" i="2"/>
  <c r="Y907" i="2" s="1"/>
  <c r="X908" i="2"/>
  <c r="Y908" i="2" s="1"/>
  <c r="X909" i="2"/>
  <c r="Y909" i="2" s="1"/>
  <c r="X910" i="2"/>
  <c r="Y910" i="2" s="1"/>
  <c r="X911" i="2"/>
  <c r="Y911" i="2" s="1"/>
  <c r="X912" i="2"/>
  <c r="Y912" i="2" s="1"/>
  <c r="X913" i="2"/>
  <c r="Y913" i="2" s="1"/>
  <c r="X914" i="2"/>
  <c r="Y914" i="2" s="1"/>
  <c r="X915" i="2"/>
  <c r="Y915" i="2" s="1"/>
  <c r="X916" i="2"/>
  <c r="Y916" i="2" s="1"/>
  <c r="X917" i="2"/>
  <c r="Y917" i="2" s="1"/>
  <c r="X918" i="2"/>
  <c r="Y918" i="2" s="1"/>
  <c r="X919" i="2"/>
  <c r="Y919" i="2" s="1"/>
  <c r="X920" i="2"/>
  <c r="Y920" i="2" s="1"/>
  <c r="X921" i="2"/>
  <c r="Y921" i="2" s="1"/>
  <c r="X922" i="2"/>
  <c r="Y922" i="2" s="1"/>
  <c r="X923" i="2"/>
  <c r="Y923" i="2" s="1"/>
  <c r="X924" i="2"/>
  <c r="Y924" i="2" s="1"/>
  <c r="X925" i="2"/>
  <c r="Y925" i="2" s="1"/>
  <c r="X926" i="2"/>
  <c r="Y926" i="2" s="1"/>
  <c r="X927" i="2"/>
  <c r="Y927" i="2" s="1"/>
  <c r="X928" i="2"/>
  <c r="Y928" i="2" s="1"/>
  <c r="X929" i="2"/>
  <c r="Y929" i="2" s="1"/>
  <c r="X930" i="2"/>
  <c r="Y930" i="2" s="1"/>
  <c r="X931" i="2"/>
  <c r="Y931" i="2" s="1"/>
  <c r="X932" i="2"/>
  <c r="Y932" i="2" s="1"/>
  <c r="X933" i="2"/>
  <c r="Y933" i="2" s="1"/>
  <c r="X934" i="2"/>
  <c r="Y934" i="2" s="1"/>
  <c r="X935" i="2"/>
  <c r="Y935" i="2" s="1"/>
  <c r="X936" i="2"/>
  <c r="Y936" i="2" s="1"/>
  <c r="X937" i="2"/>
  <c r="Y937" i="2" s="1"/>
  <c r="X938" i="2"/>
  <c r="Y938" i="2" s="1"/>
  <c r="X939" i="2"/>
  <c r="Y939" i="2" s="1"/>
  <c r="X940" i="2"/>
  <c r="Y940" i="2" s="1"/>
  <c r="X941" i="2"/>
  <c r="Y941" i="2" s="1"/>
  <c r="X942" i="2"/>
  <c r="Y942" i="2" s="1"/>
  <c r="X943" i="2"/>
  <c r="Y943" i="2" s="1"/>
  <c r="X944" i="2"/>
  <c r="Y944" i="2" s="1"/>
  <c r="X945" i="2"/>
  <c r="Y945" i="2" s="1"/>
  <c r="X946" i="2"/>
  <c r="Y946" i="2" s="1"/>
  <c r="X947" i="2"/>
  <c r="Y947" i="2" s="1"/>
  <c r="X948" i="2"/>
  <c r="Y948" i="2" s="1"/>
  <c r="X949" i="2"/>
  <c r="Y949" i="2" s="1"/>
  <c r="X950" i="2"/>
  <c r="Y950" i="2" s="1"/>
  <c r="X951" i="2"/>
  <c r="Y951" i="2" s="1"/>
  <c r="X952" i="2"/>
  <c r="Y952" i="2" s="1"/>
  <c r="X953" i="2"/>
  <c r="Y953" i="2" s="1"/>
  <c r="X954" i="2"/>
  <c r="Y954" i="2" s="1"/>
  <c r="X955" i="2"/>
  <c r="Y955" i="2" s="1"/>
  <c r="X956" i="2"/>
  <c r="Y956" i="2" s="1"/>
  <c r="X957" i="2"/>
  <c r="Y957" i="2" s="1"/>
  <c r="X958" i="2"/>
  <c r="Y958" i="2" s="1"/>
  <c r="X959" i="2"/>
  <c r="Y959" i="2" s="1"/>
  <c r="X960" i="2"/>
  <c r="Y960" i="2" s="1"/>
  <c r="X961" i="2"/>
  <c r="Y961" i="2" s="1"/>
  <c r="X962" i="2"/>
  <c r="Y962" i="2" s="1"/>
  <c r="X963" i="2"/>
  <c r="Y963" i="2" s="1"/>
  <c r="X964" i="2"/>
  <c r="Y964" i="2" s="1"/>
  <c r="X965" i="2"/>
  <c r="Y965" i="2" s="1"/>
  <c r="X966" i="2"/>
  <c r="Y966" i="2" s="1"/>
  <c r="X967" i="2"/>
  <c r="Y967" i="2" s="1"/>
  <c r="X968" i="2"/>
  <c r="Y968" i="2" s="1"/>
  <c r="X969" i="2"/>
  <c r="Y969" i="2" s="1"/>
  <c r="X970" i="2"/>
  <c r="Y970" i="2" s="1"/>
  <c r="X971" i="2"/>
  <c r="Y971" i="2" s="1"/>
  <c r="X972" i="2"/>
  <c r="Y972" i="2" s="1"/>
  <c r="X973" i="2"/>
  <c r="Y973" i="2" s="1"/>
  <c r="X974" i="2"/>
  <c r="Y974" i="2" s="1"/>
  <c r="X975" i="2"/>
  <c r="Y975" i="2" s="1"/>
  <c r="X976" i="2"/>
  <c r="Y976" i="2" s="1"/>
  <c r="X977" i="2"/>
  <c r="Y977" i="2" s="1"/>
  <c r="X978" i="2"/>
  <c r="Y978" i="2" s="1"/>
  <c r="X979" i="2"/>
  <c r="Y979" i="2" s="1"/>
  <c r="X980" i="2"/>
  <c r="Y980" i="2" s="1"/>
  <c r="X981" i="2"/>
  <c r="Y981" i="2" s="1"/>
  <c r="X982" i="2"/>
  <c r="Y982" i="2" s="1"/>
  <c r="X983" i="2"/>
  <c r="Y983" i="2" s="1"/>
  <c r="X984" i="2"/>
  <c r="Y984" i="2" s="1"/>
  <c r="X985" i="2"/>
  <c r="Y985" i="2" s="1"/>
  <c r="X986" i="2"/>
  <c r="Y986" i="2" s="1"/>
  <c r="X987" i="2"/>
  <c r="Y987" i="2" s="1"/>
  <c r="X988" i="2"/>
  <c r="Y988" i="2" s="1"/>
  <c r="X989" i="2"/>
  <c r="Y989" i="2" s="1"/>
  <c r="X990" i="2"/>
  <c r="Y990" i="2" s="1"/>
  <c r="X991" i="2"/>
  <c r="Y991" i="2" s="1"/>
  <c r="X992" i="2"/>
  <c r="Y992" i="2" s="1"/>
  <c r="X993" i="2"/>
  <c r="Y993" i="2" s="1"/>
  <c r="X994" i="2"/>
  <c r="Y994" i="2" s="1"/>
  <c r="X995" i="2"/>
  <c r="Y995" i="2" s="1"/>
  <c r="X996" i="2"/>
  <c r="Y996" i="2" s="1"/>
  <c r="X997" i="2"/>
  <c r="Y997" i="2" s="1"/>
  <c r="X998" i="2"/>
  <c r="Y998" i="2" s="1"/>
  <c r="X999" i="2"/>
  <c r="Y999" i="2" s="1"/>
  <c r="X1000" i="2"/>
  <c r="Y1000" i="2" s="1"/>
  <c r="X1001" i="2"/>
  <c r="Y1001" i="2" s="1"/>
  <c r="X1002" i="2"/>
  <c r="Y1002" i="2" s="1"/>
  <c r="X1003" i="2"/>
  <c r="Y1003" i="2" s="1"/>
  <c r="X1004" i="2"/>
  <c r="Y1004" i="2" s="1"/>
  <c r="X1005" i="2"/>
  <c r="Y1005" i="2" s="1"/>
  <c r="X1006" i="2"/>
  <c r="Y1006" i="2" s="1"/>
  <c r="X1007" i="2"/>
  <c r="Y1007" i="2" s="1"/>
  <c r="X1008" i="2"/>
  <c r="Y1008" i="2" s="1"/>
  <c r="X1009" i="2"/>
  <c r="Y1009" i="2" s="1"/>
  <c r="X1010" i="2"/>
  <c r="Y1010" i="2" s="1"/>
  <c r="X1011" i="2"/>
  <c r="Y1011" i="2" s="1"/>
  <c r="X1012" i="2"/>
  <c r="Y1012" i="2" s="1"/>
  <c r="X1013" i="2"/>
  <c r="Y1013" i="2" s="1"/>
  <c r="X1014" i="2"/>
  <c r="Y1014" i="2" s="1"/>
  <c r="X1015" i="2"/>
  <c r="Y1015" i="2" s="1"/>
  <c r="X1016" i="2"/>
  <c r="Y1016" i="2" s="1"/>
  <c r="X1017" i="2"/>
  <c r="Y1017" i="2" s="1"/>
  <c r="X1018" i="2"/>
  <c r="Y1018" i="2" s="1"/>
  <c r="X1019" i="2"/>
  <c r="Y1019" i="2" s="1"/>
  <c r="X1020" i="2"/>
  <c r="Y1020" i="2" s="1"/>
  <c r="X1021" i="2"/>
  <c r="Y1021" i="2" s="1"/>
  <c r="X1022" i="2"/>
  <c r="Y1022" i="2" s="1"/>
  <c r="X1023" i="2"/>
  <c r="Y1023" i="2" s="1"/>
  <c r="X1024" i="2"/>
  <c r="Y1024" i="2" s="1"/>
  <c r="X1025" i="2"/>
  <c r="Y1025" i="2" s="1"/>
  <c r="X1026" i="2"/>
  <c r="Y1026" i="2" s="1"/>
  <c r="X1027" i="2"/>
  <c r="Y1027" i="2" s="1"/>
  <c r="X1028" i="2"/>
  <c r="Y1028" i="2" s="1"/>
  <c r="X1029" i="2"/>
  <c r="Y1029" i="2" s="1"/>
  <c r="X1030" i="2"/>
  <c r="Y1030" i="2" s="1"/>
  <c r="X1031" i="2"/>
  <c r="Y1031" i="2" s="1"/>
  <c r="X1032" i="2"/>
  <c r="Y1032" i="2" s="1"/>
  <c r="X1033" i="2"/>
  <c r="Y1033" i="2" s="1"/>
  <c r="X1034" i="2"/>
  <c r="Y1034" i="2" s="1"/>
  <c r="X1035" i="2"/>
  <c r="Y1035" i="2" s="1"/>
  <c r="X1036" i="2"/>
  <c r="Y1036" i="2" s="1"/>
  <c r="X1037" i="2"/>
  <c r="Y1037" i="2" s="1"/>
  <c r="X1038" i="2"/>
  <c r="Y1038" i="2" s="1"/>
  <c r="X1039" i="2"/>
  <c r="Y1039" i="2" s="1"/>
  <c r="X1040" i="2"/>
  <c r="Y1040" i="2" s="1"/>
  <c r="X1041" i="2"/>
  <c r="Y1041" i="2" s="1"/>
  <c r="X1042" i="2"/>
  <c r="Y1042" i="2" s="1"/>
  <c r="X1043" i="2"/>
  <c r="Y1043" i="2" s="1"/>
  <c r="X1044" i="2"/>
  <c r="Y1044" i="2" s="1"/>
  <c r="X1045" i="2"/>
  <c r="Y1045" i="2" s="1"/>
  <c r="X1046" i="2"/>
  <c r="Y1046" i="2" s="1"/>
  <c r="X1047" i="2"/>
  <c r="Y1047" i="2" s="1"/>
  <c r="X1048" i="2"/>
  <c r="Y1048" i="2" s="1"/>
  <c r="X1049" i="2"/>
  <c r="Y1049" i="2" s="1"/>
  <c r="X1050" i="2"/>
  <c r="Y1050" i="2" s="1"/>
  <c r="X1051" i="2"/>
  <c r="Y1051" i="2" s="1"/>
  <c r="X1052" i="2"/>
  <c r="Y1052" i="2" s="1"/>
  <c r="X1053" i="2"/>
  <c r="Y1053" i="2" s="1"/>
  <c r="X1054" i="2"/>
  <c r="Y1054" i="2" s="1"/>
  <c r="X1055" i="2"/>
  <c r="Y1055" i="2" s="1"/>
  <c r="X1056" i="2"/>
  <c r="Y1056" i="2" s="1"/>
  <c r="X1057" i="2"/>
  <c r="Y1057" i="2" s="1"/>
  <c r="X1058" i="2"/>
  <c r="Y1058" i="2" s="1"/>
  <c r="X1059" i="2"/>
  <c r="Y1059" i="2" s="1"/>
  <c r="X1060" i="2"/>
  <c r="Y1060" i="2" s="1"/>
  <c r="X1061" i="2"/>
  <c r="Y1061" i="2" s="1"/>
  <c r="X1062" i="2"/>
  <c r="Y1062" i="2" s="1"/>
  <c r="X1063" i="2"/>
  <c r="Y1063" i="2" s="1"/>
  <c r="X1064" i="2"/>
  <c r="Y1064" i="2" s="1"/>
  <c r="X1065" i="2"/>
  <c r="Y1065" i="2" s="1"/>
  <c r="X1066" i="2"/>
  <c r="Y1066" i="2" s="1"/>
  <c r="X1067" i="2"/>
  <c r="Y1067" i="2" s="1"/>
  <c r="X1068" i="2"/>
  <c r="Y1068" i="2" s="1"/>
  <c r="X1069" i="2"/>
  <c r="Y1069" i="2" s="1"/>
  <c r="X1070" i="2"/>
  <c r="Y1070" i="2" s="1"/>
  <c r="X1071" i="2"/>
  <c r="Y1071" i="2" s="1"/>
  <c r="X1072" i="2"/>
  <c r="Y1072" i="2" s="1"/>
  <c r="X1073" i="2"/>
  <c r="Y1073" i="2" s="1"/>
  <c r="X1074" i="2"/>
  <c r="Y1074" i="2" s="1"/>
  <c r="X1075" i="2"/>
  <c r="Y1075" i="2" s="1"/>
  <c r="X1076" i="2"/>
  <c r="Y1076" i="2" s="1"/>
  <c r="X1077" i="2"/>
  <c r="Y1077" i="2" s="1"/>
  <c r="X1078" i="2"/>
  <c r="Y1078" i="2" s="1"/>
  <c r="X1079" i="2"/>
  <c r="Y1079" i="2" s="1"/>
  <c r="X1080" i="2"/>
  <c r="Y1080" i="2" s="1"/>
  <c r="X1081" i="2"/>
  <c r="Y1081" i="2" s="1"/>
  <c r="X1082" i="2"/>
  <c r="Y1082" i="2" s="1"/>
  <c r="X1083" i="2"/>
  <c r="Y1083" i="2" s="1"/>
  <c r="X1084" i="2"/>
  <c r="Y1084" i="2" s="1"/>
  <c r="X1085" i="2"/>
  <c r="Y1085" i="2" s="1"/>
  <c r="X1086" i="2"/>
  <c r="Y1086" i="2" s="1"/>
  <c r="X1087" i="2"/>
  <c r="Y1087" i="2" s="1"/>
  <c r="X1088" i="2"/>
  <c r="Y1088" i="2" s="1"/>
  <c r="X1089" i="2"/>
  <c r="Y1089" i="2" s="1"/>
  <c r="X1090" i="2"/>
  <c r="Y1090" i="2" s="1"/>
  <c r="X1091" i="2"/>
  <c r="Y1091" i="2" s="1"/>
  <c r="X1092" i="2"/>
  <c r="Y1092" i="2" s="1"/>
  <c r="X1093" i="2"/>
  <c r="Y1093" i="2" s="1"/>
  <c r="X1094" i="2"/>
  <c r="Y1094" i="2" s="1"/>
  <c r="X1471" i="2"/>
  <c r="Y1471" i="2" s="1"/>
  <c r="X1472" i="2"/>
  <c r="Y1472" i="2" s="1"/>
  <c r="X1473" i="2"/>
  <c r="Y1473" i="2" s="1"/>
  <c r="X1474" i="2"/>
  <c r="Y1474" i="2" s="1"/>
  <c r="X1475" i="2"/>
  <c r="Y1475" i="2" s="1"/>
  <c r="X1476" i="2"/>
  <c r="Y1476" i="2" s="1"/>
  <c r="X1477" i="2"/>
  <c r="Y1477" i="2" s="1"/>
  <c r="X1478" i="2"/>
  <c r="Y1478" i="2" s="1"/>
  <c r="X1479" i="2"/>
  <c r="Y1479" i="2" s="1"/>
  <c r="X1480" i="2"/>
  <c r="Y1480" i="2" s="1"/>
  <c r="G3" i="4" l="1"/>
  <c r="H3" i="4"/>
  <c r="G4" i="4"/>
  <c r="G5" i="4"/>
  <c r="H5" i="4"/>
  <c r="G6" i="4"/>
  <c r="H6" i="4"/>
  <c r="G7" i="4"/>
  <c r="H7" i="4"/>
  <c r="G8" i="4"/>
  <c r="H8" i="4"/>
  <c r="G10" i="4"/>
  <c r="H10" i="4"/>
  <c r="G11" i="4"/>
  <c r="H11" i="4"/>
  <c r="G12" i="4"/>
  <c r="H12" i="4"/>
  <c r="G13" i="4"/>
  <c r="H13" i="4"/>
  <c r="G14" i="4"/>
  <c r="H14" i="4"/>
  <c r="G15" i="4"/>
  <c r="H15" i="4"/>
  <c r="G16" i="4"/>
  <c r="H16" i="4"/>
  <c r="G17" i="4"/>
  <c r="H17" i="4"/>
  <c r="G18" i="4"/>
  <c r="H18" i="4"/>
  <c r="G19" i="4"/>
  <c r="H19" i="4"/>
  <c r="G20" i="4"/>
  <c r="H20" i="4"/>
  <c r="G21" i="4"/>
  <c r="H21" i="4"/>
  <c r="G22" i="4"/>
  <c r="G23" i="4"/>
  <c r="H23" i="4"/>
  <c r="G24" i="4"/>
  <c r="H24" i="4"/>
  <c r="G25" i="4"/>
  <c r="H25" i="4"/>
  <c r="G26" i="4"/>
  <c r="G27" i="4"/>
  <c r="H27" i="4"/>
  <c r="G28" i="4"/>
  <c r="H28" i="4"/>
  <c r="G29" i="4"/>
  <c r="H29" i="4"/>
  <c r="G30" i="4"/>
  <c r="G31" i="4"/>
  <c r="H31" i="4"/>
  <c r="G32" i="4"/>
  <c r="H32" i="4"/>
  <c r="G33" i="4"/>
  <c r="G34" i="4"/>
  <c r="H34" i="4"/>
  <c r="G35" i="4"/>
  <c r="H35" i="4"/>
  <c r="G36" i="4"/>
  <c r="H36" i="4"/>
  <c r="G37" i="4"/>
  <c r="G38" i="4"/>
  <c r="H38" i="4"/>
  <c r="G39" i="4"/>
  <c r="H39" i="4"/>
  <c r="G40" i="4"/>
  <c r="H40" i="4"/>
  <c r="G41" i="4"/>
  <c r="H41" i="4"/>
  <c r="G42" i="4"/>
  <c r="H42" i="4"/>
  <c r="G43" i="4"/>
  <c r="G44" i="4"/>
  <c r="H44" i="4"/>
  <c r="G45" i="4"/>
  <c r="H45" i="4"/>
  <c r="G46" i="4"/>
  <c r="G47" i="4"/>
  <c r="H47" i="4"/>
  <c r="G48" i="4"/>
  <c r="H48" i="4"/>
  <c r="G49" i="4"/>
  <c r="H49" i="4"/>
  <c r="G50" i="4"/>
  <c r="H50" i="4"/>
  <c r="G51" i="4"/>
  <c r="H51" i="4"/>
  <c r="G52" i="4"/>
  <c r="H52" i="4"/>
  <c r="G53" i="4"/>
  <c r="H53" i="4"/>
  <c r="G54" i="4"/>
  <c r="H54" i="4"/>
  <c r="G55" i="4"/>
  <c r="H55" i="4"/>
  <c r="G56" i="4"/>
  <c r="H56" i="4"/>
  <c r="G57" i="4"/>
  <c r="H57" i="4"/>
  <c r="G58" i="4"/>
  <c r="H58" i="4"/>
  <c r="G59" i="4"/>
  <c r="H59" i="4"/>
  <c r="G60" i="4"/>
  <c r="H60" i="4"/>
  <c r="G2" i="4"/>
  <c r="Z5" i="2" l="1"/>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H60" i="13" l="1"/>
  <c r="G60" i="13"/>
  <c r="H59" i="13"/>
  <c r="G59" i="13"/>
  <c r="H58" i="13"/>
  <c r="G58" i="13"/>
  <c r="H57" i="13"/>
  <c r="G57" i="13"/>
  <c r="H56" i="13"/>
  <c r="G56" i="13"/>
  <c r="H55" i="13"/>
  <c r="G55" i="13"/>
  <c r="H54" i="13"/>
  <c r="G54" i="13"/>
  <c r="H53" i="13"/>
  <c r="G53" i="13"/>
  <c r="H52" i="13"/>
  <c r="H51" i="13"/>
  <c r="I51" i="13" s="1"/>
  <c r="H50" i="13"/>
  <c r="G50" i="13"/>
  <c r="H49" i="13"/>
  <c r="G49" i="13"/>
  <c r="H48" i="13"/>
  <c r="G48" i="13"/>
  <c r="H47" i="13"/>
  <c r="G47" i="13"/>
  <c r="H46" i="13"/>
  <c r="G46" i="13"/>
  <c r="H45" i="13"/>
  <c r="G45" i="13"/>
  <c r="H44" i="13"/>
  <c r="G44" i="13"/>
  <c r="H43" i="13"/>
  <c r="G43" i="13"/>
  <c r="H42" i="13"/>
  <c r="G42" i="13"/>
  <c r="H41" i="13"/>
  <c r="G41" i="13"/>
  <c r="H40" i="13"/>
  <c r="G40" i="13"/>
  <c r="H39" i="13"/>
  <c r="G39" i="13"/>
  <c r="H38" i="13"/>
  <c r="G38" i="13"/>
  <c r="H37" i="13"/>
  <c r="G37" i="13"/>
  <c r="H36" i="13"/>
  <c r="G36" i="13"/>
  <c r="H35" i="13"/>
  <c r="G35" i="13"/>
  <c r="H34" i="13"/>
  <c r="G34" i="13"/>
  <c r="H33" i="13"/>
  <c r="G33" i="13"/>
  <c r="H32" i="13"/>
  <c r="G32" i="13"/>
  <c r="H31" i="13"/>
  <c r="G31" i="13"/>
  <c r="H30" i="13"/>
  <c r="G30" i="13"/>
  <c r="H29" i="13"/>
  <c r="G29" i="13"/>
  <c r="H28" i="13"/>
  <c r="G28" i="13"/>
  <c r="H27" i="13"/>
  <c r="G27" i="13"/>
  <c r="H26" i="13"/>
  <c r="G26" i="13"/>
  <c r="H25" i="13"/>
  <c r="G25" i="13"/>
  <c r="H24" i="13"/>
  <c r="G24" i="13"/>
  <c r="H23" i="13"/>
  <c r="G23" i="13"/>
  <c r="H22" i="13"/>
  <c r="G22" i="13"/>
  <c r="H21" i="13"/>
  <c r="G21" i="13"/>
  <c r="H20" i="13"/>
  <c r="G20" i="13"/>
  <c r="H19" i="13"/>
  <c r="G19" i="13"/>
  <c r="H18" i="13"/>
  <c r="G18" i="13"/>
  <c r="H17" i="13"/>
  <c r="G17" i="13"/>
  <c r="H16" i="13"/>
  <c r="G16" i="13"/>
  <c r="H15" i="13"/>
  <c r="G15" i="13"/>
  <c r="H14" i="13"/>
  <c r="G14" i="13"/>
  <c r="H13" i="13"/>
  <c r="G13" i="13"/>
  <c r="H12" i="13"/>
  <c r="G12" i="13"/>
  <c r="H11" i="13"/>
  <c r="G11" i="13"/>
  <c r="H10" i="13"/>
  <c r="G10" i="13"/>
  <c r="H8" i="13"/>
  <c r="G8" i="13"/>
  <c r="H7" i="13"/>
  <c r="G7" i="13"/>
  <c r="H6" i="13"/>
  <c r="G6" i="13"/>
  <c r="H5" i="13"/>
  <c r="G5" i="13"/>
  <c r="H4" i="13"/>
  <c r="G4" i="13"/>
  <c r="H3" i="13"/>
  <c r="G3" i="13"/>
  <c r="H2" i="13"/>
  <c r="G2" i="13"/>
  <c r="C4" i="8"/>
  <c r="C5" i="8"/>
  <c r="C6" i="8"/>
  <c r="C7" i="8"/>
  <c r="C8" i="8"/>
  <c r="C9"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3" i="8"/>
  <c r="D31" i="13"/>
  <c r="E31" i="13"/>
  <c r="F31" i="13"/>
  <c r="J31" i="13"/>
  <c r="K31" i="13"/>
  <c r="D27" i="13"/>
  <c r="E27" i="13"/>
  <c r="F27" i="13"/>
  <c r="J27" i="13"/>
  <c r="K27" i="13"/>
  <c r="D27" i="4"/>
  <c r="E27" i="4"/>
  <c r="F27" i="4"/>
  <c r="J27" i="4"/>
  <c r="K27" i="4"/>
  <c r="D31" i="4"/>
  <c r="E31" i="4"/>
  <c r="F31" i="4"/>
  <c r="J31" i="4"/>
  <c r="K31" i="4"/>
  <c r="I31" i="13" l="1"/>
  <c r="L31" i="13" s="1"/>
  <c r="I27" i="4"/>
  <c r="L27" i="4" s="1"/>
  <c r="I31" i="4"/>
  <c r="L31" i="4" s="1"/>
  <c r="I27" i="13"/>
  <c r="L27" i="13" s="1"/>
  <c r="K3" i="13"/>
  <c r="K4" i="13"/>
  <c r="K7" i="13"/>
  <c r="K8" i="13"/>
  <c r="K10" i="13"/>
  <c r="K11" i="13"/>
  <c r="K12" i="13"/>
  <c r="K13" i="13"/>
  <c r="K15" i="13"/>
  <c r="K17" i="13"/>
  <c r="K19" i="13"/>
  <c r="K21" i="13"/>
  <c r="K22" i="13"/>
  <c r="K23" i="13"/>
  <c r="K25" i="13"/>
  <c r="K26" i="13"/>
  <c r="K30" i="13"/>
  <c r="K33" i="13"/>
  <c r="K36" i="13"/>
  <c r="K37" i="13"/>
  <c r="K39" i="13"/>
  <c r="K43" i="13"/>
  <c r="K46" i="13"/>
  <c r="K50" i="13"/>
  <c r="K51" i="13"/>
  <c r="K52" i="13"/>
  <c r="K54" i="13"/>
  <c r="K55" i="13"/>
  <c r="K59" i="13"/>
  <c r="K60" i="13"/>
  <c r="J4" i="13"/>
  <c r="J5" i="13"/>
  <c r="J6" i="13"/>
  <c r="J7" i="13"/>
  <c r="J10" i="13"/>
  <c r="J13" i="13"/>
  <c r="J15" i="13"/>
  <c r="J17" i="13"/>
  <c r="J19" i="13"/>
  <c r="J22" i="13"/>
  <c r="J23" i="13"/>
  <c r="J26" i="13"/>
  <c r="J33" i="13"/>
  <c r="J36" i="13"/>
  <c r="J37" i="13"/>
  <c r="J39" i="13"/>
  <c r="J40" i="13"/>
  <c r="J43" i="13"/>
  <c r="J46" i="13"/>
  <c r="J51" i="13"/>
  <c r="J58" i="13"/>
  <c r="J60" i="13"/>
  <c r="K4" i="4"/>
  <c r="K17" i="4"/>
  <c r="K19" i="4"/>
  <c r="K22" i="4"/>
  <c r="K23" i="4"/>
  <c r="K25" i="4"/>
  <c r="K26" i="4"/>
  <c r="K33" i="4"/>
  <c r="K37" i="4"/>
  <c r="K43" i="4"/>
  <c r="K46" i="4"/>
  <c r="K49" i="4"/>
  <c r="K51" i="4"/>
  <c r="K53" i="4"/>
  <c r="K60" i="4"/>
  <c r="J60" i="4"/>
  <c r="J58" i="4"/>
  <c r="J51" i="4"/>
  <c r="J46" i="4"/>
  <c r="J43" i="4"/>
  <c r="J40" i="4"/>
  <c r="J39" i="4"/>
  <c r="J37" i="4"/>
  <c r="J36" i="4"/>
  <c r="J33" i="4"/>
  <c r="J26" i="4"/>
  <c r="J23" i="4"/>
  <c r="J22" i="4"/>
  <c r="J19" i="4"/>
  <c r="J17" i="4"/>
  <c r="J15" i="4"/>
  <c r="J13" i="4"/>
  <c r="J10" i="4"/>
  <c r="J7" i="4"/>
  <c r="J6" i="4"/>
  <c r="J5" i="4"/>
  <c r="J4" i="4"/>
  <c r="D3" i="13"/>
  <c r="D4" i="13"/>
  <c r="D5" i="13"/>
  <c r="D6" i="13"/>
  <c r="D7" i="13"/>
  <c r="D8" i="13"/>
  <c r="D10" i="13"/>
  <c r="D11" i="13"/>
  <c r="D12" i="13"/>
  <c r="D13" i="13"/>
  <c r="D14" i="13"/>
  <c r="D15" i="13"/>
  <c r="D16" i="13"/>
  <c r="D17" i="13"/>
  <c r="D18" i="13"/>
  <c r="D19" i="13"/>
  <c r="D20" i="13"/>
  <c r="D21" i="13"/>
  <c r="D22" i="13"/>
  <c r="D23" i="13"/>
  <c r="D24" i="13"/>
  <c r="D25" i="13"/>
  <c r="D26" i="13"/>
  <c r="D28" i="13"/>
  <c r="D29" i="13"/>
  <c r="D30" i="13"/>
  <c r="D32" i="13"/>
  <c r="D33" i="13"/>
  <c r="D34" i="13"/>
  <c r="D35" i="13"/>
  <c r="D36" i="13"/>
  <c r="D37" i="13"/>
  <c r="D38" i="13"/>
  <c r="D39" i="13"/>
  <c r="D40" i="13"/>
  <c r="D41" i="13"/>
  <c r="D42" i="13"/>
  <c r="D43" i="13"/>
  <c r="D44" i="13"/>
  <c r="D45" i="13"/>
  <c r="D46" i="13"/>
  <c r="D47" i="13"/>
  <c r="D48" i="13"/>
  <c r="D49" i="13"/>
  <c r="D53" i="13"/>
  <c r="D54" i="13"/>
  <c r="D55" i="13"/>
  <c r="D56" i="13"/>
  <c r="D57" i="13"/>
  <c r="D58" i="13"/>
  <c r="D59" i="13"/>
  <c r="D60" i="13"/>
  <c r="D2" i="13"/>
  <c r="F60" i="13" l="1"/>
  <c r="E60" i="13"/>
  <c r="I60" i="13"/>
  <c r="L60" i="13" s="1"/>
  <c r="I59" i="13"/>
  <c r="F59" i="13"/>
  <c r="E59" i="13"/>
  <c r="F58" i="13"/>
  <c r="E58" i="13"/>
  <c r="I58" i="13"/>
  <c r="I57" i="13"/>
  <c r="F57" i="13"/>
  <c r="E57" i="13"/>
  <c r="F56" i="13"/>
  <c r="E56" i="13"/>
  <c r="I56" i="13"/>
  <c r="I55" i="13"/>
  <c r="F55" i="13"/>
  <c r="E55" i="13"/>
  <c r="F54" i="13"/>
  <c r="E54" i="13"/>
  <c r="I54" i="13"/>
  <c r="I53" i="13"/>
  <c r="F53" i="13"/>
  <c r="E53" i="13"/>
  <c r="F52" i="13"/>
  <c r="E52" i="13"/>
  <c r="I52" i="13"/>
  <c r="L51" i="13"/>
  <c r="F51" i="13"/>
  <c r="E51" i="13"/>
  <c r="F50" i="13"/>
  <c r="E50" i="13"/>
  <c r="I50" i="13"/>
  <c r="I49" i="13"/>
  <c r="F49" i="13"/>
  <c r="E49" i="13"/>
  <c r="F48" i="13"/>
  <c r="E48" i="13"/>
  <c r="I48" i="13"/>
  <c r="I47" i="13"/>
  <c r="F47" i="13"/>
  <c r="E47" i="13"/>
  <c r="F46" i="13"/>
  <c r="E46" i="13"/>
  <c r="I46" i="13"/>
  <c r="L46" i="13" s="1"/>
  <c r="I45" i="13"/>
  <c r="F45" i="13"/>
  <c r="E45" i="13"/>
  <c r="F44" i="13"/>
  <c r="E44" i="13"/>
  <c r="I44" i="13"/>
  <c r="I43" i="13"/>
  <c r="L43" i="13" s="1"/>
  <c r="F43" i="13"/>
  <c r="E43" i="13"/>
  <c r="F42" i="13"/>
  <c r="E42" i="13"/>
  <c r="I42" i="13"/>
  <c r="I41" i="13"/>
  <c r="F41" i="13"/>
  <c r="E41" i="13"/>
  <c r="F40" i="13"/>
  <c r="E40" i="13"/>
  <c r="I40" i="13"/>
  <c r="I39" i="13"/>
  <c r="L39" i="13" s="1"/>
  <c r="F39" i="13"/>
  <c r="E39" i="13"/>
  <c r="F38" i="13"/>
  <c r="E38" i="13"/>
  <c r="I38" i="13"/>
  <c r="I37" i="13"/>
  <c r="L37" i="13" s="1"/>
  <c r="F37" i="13"/>
  <c r="E37" i="13"/>
  <c r="F36" i="13"/>
  <c r="E36" i="13"/>
  <c r="I36" i="13"/>
  <c r="L36" i="13" s="1"/>
  <c r="I35" i="13"/>
  <c r="F35" i="13"/>
  <c r="E35" i="13"/>
  <c r="F34" i="13"/>
  <c r="E34" i="13"/>
  <c r="I34" i="13"/>
  <c r="I33" i="13"/>
  <c r="L33" i="13" s="1"/>
  <c r="F33" i="13"/>
  <c r="E33" i="13"/>
  <c r="F32" i="13"/>
  <c r="E32" i="13"/>
  <c r="I32" i="13"/>
  <c r="I30" i="13"/>
  <c r="F30" i="13"/>
  <c r="E30" i="13"/>
  <c r="F29" i="13"/>
  <c r="E29" i="13"/>
  <c r="I29" i="13"/>
  <c r="I28" i="13"/>
  <c r="F28" i="13"/>
  <c r="E28" i="13"/>
  <c r="F26" i="13"/>
  <c r="E26" i="13"/>
  <c r="I26" i="13"/>
  <c r="L26" i="13" s="1"/>
  <c r="I25" i="13"/>
  <c r="F25" i="13"/>
  <c r="E25" i="13"/>
  <c r="F24" i="13"/>
  <c r="E24" i="13"/>
  <c r="I24" i="13"/>
  <c r="I23" i="13"/>
  <c r="L23" i="13" s="1"/>
  <c r="F23" i="13"/>
  <c r="E23" i="13"/>
  <c r="F22" i="13"/>
  <c r="E22" i="13"/>
  <c r="I22" i="13"/>
  <c r="L22" i="13" s="1"/>
  <c r="I21" i="13"/>
  <c r="F21" i="13"/>
  <c r="E21" i="13"/>
  <c r="F20" i="13"/>
  <c r="E20" i="13"/>
  <c r="I20" i="13"/>
  <c r="I19" i="13"/>
  <c r="L19" i="13" s="1"/>
  <c r="F19" i="13"/>
  <c r="E19" i="13"/>
  <c r="F18" i="13"/>
  <c r="E18" i="13"/>
  <c r="I18" i="13"/>
  <c r="I17" i="13"/>
  <c r="L17" i="13" s="1"/>
  <c r="F17" i="13"/>
  <c r="E17" i="13"/>
  <c r="F16" i="13"/>
  <c r="E16" i="13"/>
  <c r="I16" i="13"/>
  <c r="I15" i="13"/>
  <c r="L15" i="13" s="1"/>
  <c r="F15" i="13"/>
  <c r="E15" i="13"/>
  <c r="F14" i="13"/>
  <c r="E14" i="13"/>
  <c r="I14" i="13"/>
  <c r="I13" i="13"/>
  <c r="L13" i="13" s="1"/>
  <c r="F13" i="13"/>
  <c r="E13" i="13"/>
  <c r="F12" i="13"/>
  <c r="E12" i="13"/>
  <c r="I12" i="13"/>
  <c r="I11" i="13"/>
  <c r="F11" i="13"/>
  <c r="E11" i="13"/>
  <c r="F10" i="13"/>
  <c r="E10" i="13"/>
  <c r="I10" i="13"/>
  <c r="L10" i="13" s="1"/>
  <c r="I8" i="13"/>
  <c r="F8" i="13"/>
  <c r="E8" i="13"/>
  <c r="F7" i="13"/>
  <c r="E7" i="13"/>
  <c r="I7" i="13"/>
  <c r="L7" i="13" s="1"/>
  <c r="I6" i="13"/>
  <c r="F6" i="13"/>
  <c r="E6" i="13"/>
  <c r="F5" i="13"/>
  <c r="E5" i="13"/>
  <c r="I5" i="13"/>
  <c r="I4" i="13"/>
  <c r="L4" i="13" s="1"/>
  <c r="F4" i="13"/>
  <c r="E4" i="13"/>
  <c r="F3" i="13"/>
  <c r="E3" i="13"/>
  <c r="I3" i="13"/>
  <c r="H61" i="13"/>
  <c r="G61" i="13"/>
  <c r="F2" i="13"/>
  <c r="E2" i="13"/>
  <c r="E62" i="13" l="1"/>
  <c r="F62" i="13"/>
  <c r="D61" i="13"/>
  <c r="E61" i="13"/>
  <c r="I2" i="13"/>
  <c r="F61" i="13"/>
  <c r="H61" i="4"/>
  <c r="G61" i="4"/>
  <c r="D24" i="4"/>
  <c r="E24" i="4"/>
  <c r="F24" i="4"/>
  <c r="D25" i="4"/>
  <c r="E25" i="4"/>
  <c r="F25" i="4"/>
  <c r="D26" i="4"/>
  <c r="E26" i="4"/>
  <c r="F26" i="4"/>
  <c r="D28" i="4"/>
  <c r="E28" i="4"/>
  <c r="F28" i="4"/>
  <c r="D29" i="4"/>
  <c r="E29" i="4"/>
  <c r="F29" i="4"/>
  <c r="D30" i="4"/>
  <c r="E30" i="4"/>
  <c r="F30" i="4"/>
  <c r="D32" i="4"/>
  <c r="E32" i="4"/>
  <c r="F32" i="4"/>
  <c r="D33" i="4"/>
  <c r="E33" i="4"/>
  <c r="F33" i="4"/>
  <c r="D34" i="4"/>
  <c r="E34" i="4"/>
  <c r="F34" i="4"/>
  <c r="D35" i="4"/>
  <c r="E35" i="4"/>
  <c r="F35" i="4"/>
  <c r="D36" i="4"/>
  <c r="E36" i="4"/>
  <c r="F36" i="4"/>
  <c r="D37" i="4"/>
  <c r="E37" i="4"/>
  <c r="F37" i="4"/>
  <c r="D38" i="4"/>
  <c r="E38" i="4"/>
  <c r="F38" i="4"/>
  <c r="D39" i="4"/>
  <c r="E39" i="4"/>
  <c r="F39" i="4"/>
  <c r="D40" i="4"/>
  <c r="E40" i="4"/>
  <c r="F40" i="4"/>
  <c r="D41" i="4"/>
  <c r="E41" i="4"/>
  <c r="F41" i="4"/>
  <c r="D42" i="4"/>
  <c r="E42" i="4"/>
  <c r="F42" i="4"/>
  <c r="D43" i="4"/>
  <c r="E43" i="4"/>
  <c r="F43" i="4"/>
  <c r="D44" i="4"/>
  <c r="E44" i="4"/>
  <c r="F44" i="4"/>
  <c r="D45" i="4"/>
  <c r="E45" i="4"/>
  <c r="F45" i="4"/>
  <c r="D46" i="4"/>
  <c r="E46" i="4"/>
  <c r="F46" i="4"/>
  <c r="D47" i="4"/>
  <c r="I47" i="4" s="1"/>
  <c r="E47" i="4"/>
  <c r="F47" i="4"/>
  <c r="D48" i="4"/>
  <c r="I48" i="4" s="1"/>
  <c r="E48" i="4"/>
  <c r="F48" i="4"/>
  <c r="D49" i="4"/>
  <c r="I49" i="4" s="1"/>
  <c r="E49" i="4"/>
  <c r="F49" i="4"/>
  <c r="D50" i="4"/>
  <c r="I50" i="4" s="1"/>
  <c r="E50" i="4"/>
  <c r="F50" i="4"/>
  <c r="D51" i="4"/>
  <c r="I51" i="4" s="1"/>
  <c r="L51" i="4" s="1"/>
  <c r="E51" i="4"/>
  <c r="F51" i="4"/>
  <c r="D52" i="4"/>
  <c r="I52" i="4" s="1"/>
  <c r="E52" i="4"/>
  <c r="F52" i="4"/>
  <c r="D53" i="4"/>
  <c r="I53" i="4" s="1"/>
  <c r="E53" i="4"/>
  <c r="F53" i="4"/>
  <c r="D54" i="4"/>
  <c r="I54" i="4" s="1"/>
  <c r="E54" i="4"/>
  <c r="F54" i="4"/>
  <c r="D55" i="4"/>
  <c r="I55" i="4" s="1"/>
  <c r="E55" i="4"/>
  <c r="F55" i="4"/>
  <c r="D56" i="4"/>
  <c r="I56" i="4" s="1"/>
  <c r="E56" i="4"/>
  <c r="F56" i="4"/>
  <c r="D57" i="4"/>
  <c r="I57" i="4" s="1"/>
  <c r="E57" i="4"/>
  <c r="F57" i="4"/>
  <c r="D58" i="4"/>
  <c r="I58" i="4" s="1"/>
  <c r="E58" i="4"/>
  <c r="F58" i="4"/>
  <c r="D59" i="4"/>
  <c r="I59" i="4" s="1"/>
  <c r="E59" i="4"/>
  <c r="F59" i="4"/>
  <c r="D60" i="4"/>
  <c r="E60" i="4"/>
  <c r="F60" i="4"/>
  <c r="D3" i="4"/>
  <c r="E3" i="4"/>
  <c r="F3" i="4"/>
  <c r="D4" i="4"/>
  <c r="E4" i="4"/>
  <c r="F4" i="4"/>
  <c r="D5" i="4"/>
  <c r="E5" i="4"/>
  <c r="F5" i="4"/>
  <c r="D6" i="4"/>
  <c r="E6" i="4"/>
  <c r="F6" i="4"/>
  <c r="D7" i="4"/>
  <c r="E7" i="4"/>
  <c r="F7" i="4"/>
  <c r="D8" i="4"/>
  <c r="E8" i="4"/>
  <c r="F8" i="4"/>
  <c r="D10" i="4"/>
  <c r="E10" i="4"/>
  <c r="F10" i="4"/>
  <c r="D11" i="4"/>
  <c r="E11" i="4"/>
  <c r="F11" i="4"/>
  <c r="D12" i="4"/>
  <c r="E12" i="4"/>
  <c r="F12" i="4"/>
  <c r="D13" i="4"/>
  <c r="E13" i="4"/>
  <c r="F13" i="4"/>
  <c r="D14" i="4"/>
  <c r="E14" i="4"/>
  <c r="F14" i="4"/>
  <c r="D15" i="4"/>
  <c r="E15" i="4"/>
  <c r="F15" i="4"/>
  <c r="D16" i="4"/>
  <c r="E16" i="4"/>
  <c r="F16" i="4"/>
  <c r="D17" i="4"/>
  <c r="E17" i="4"/>
  <c r="F17" i="4"/>
  <c r="D18" i="4"/>
  <c r="E18" i="4"/>
  <c r="F18" i="4"/>
  <c r="D19" i="4"/>
  <c r="E19" i="4"/>
  <c r="F19" i="4"/>
  <c r="D20" i="4"/>
  <c r="E20" i="4"/>
  <c r="F20" i="4"/>
  <c r="D21" i="4"/>
  <c r="E21" i="4"/>
  <c r="F21" i="4"/>
  <c r="D22" i="4"/>
  <c r="E22" i="4"/>
  <c r="F22" i="4"/>
  <c r="D23" i="4"/>
  <c r="E23" i="4"/>
  <c r="F23" i="4"/>
  <c r="F2" i="4"/>
  <c r="E2" i="4"/>
  <c r="D2" i="4"/>
  <c r="G424" i="10"/>
  <c r="H424" i="10"/>
  <c r="G425" i="10"/>
  <c r="H425" i="10"/>
  <c r="G426" i="10"/>
  <c r="H426" i="10"/>
  <c r="G427" i="10"/>
  <c r="H427" i="10"/>
  <c r="G428" i="10"/>
  <c r="H428" i="10"/>
  <c r="G429" i="10"/>
  <c r="H429" i="10"/>
  <c r="G430" i="10"/>
  <c r="H430" i="10"/>
  <c r="G431" i="10"/>
  <c r="H431" i="10"/>
  <c r="G432" i="10"/>
  <c r="H432" i="10"/>
  <c r="G433" i="10"/>
  <c r="H433" i="10"/>
  <c r="G434" i="10"/>
  <c r="H434" i="10"/>
  <c r="G435" i="10"/>
  <c r="H435" i="10"/>
  <c r="G436" i="10"/>
  <c r="H436" i="10"/>
  <c r="G437" i="10"/>
  <c r="H437" i="10"/>
  <c r="G438" i="10"/>
  <c r="H438" i="10"/>
  <c r="G439" i="10"/>
  <c r="H439" i="10"/>
  <c r="G440" i="10"/>
  <c r="H440" i="10"/>
  <c r="G441" i="10"/>
  <c r="H441" i="10"/>
  <c r="G442" i="10"/>
  <c r="H442" i="10"/>
  <c r="G443" i="10"/>
  <c r="H443" i="10"/>
  <c r="G444" i="10"/>
  <c r="H444" i="10"/>
  <c r="G445" i="10"/>
  <c r="H445" i="10"/>
  <c r="G446" i="10"/>
  <c r="H446" i="10"/>
  <c r="G447" i="10"/>
  <c r="H447" i="10"/>
  <c r="G448" i="10"/>
  <c r="H448" i="10"/>
  <c r="G449" i="10"/>
  <c r="H449" i="10"/>
  <c r="G450" i="10"/>
  <c r="H450" i="10"/>
  <c r="G451" i="10"/>
  <c r="H451" i="10"/>
  <c r="G452" i="10"/>
  <c r="H452" i="10"/>
  <c r="G453" i="10"/>
  <c r="H453" i="10"/>
  <c r="G454" i="10"/>
  <c r="H454" i="10"/>
  <c r="G455" i="10"/>
  <c r="H455" i="10"/>
  <c r="G456" i="10"/>
  <c r="H456" i="10"/>
  <c r="G457" i="10"/>
  <c r="H457" i="10"/>
  <c r="G458" i="10"/>
  <c r="H458" i="10"/>
  <c r="G459" i="10"/>
  <c r="H459" i="10"/>
  <c r="G460" i="10"/>
  <c r="H460" i="10"/>
  <c r="G461" i="10"/>
  <c r="H461" i="10"/>
  <c r="G462" i="10"/>
  <c r="H462" i="10"/>
  <c r="G463" i="10"/>
  <c r="H463" i="10"/>
  <c r="G464" i="10"/>
  <c r="H464" i="10"/>
  <c r="G465" i="10"/>
  <c r="H465" i="10"/>
  <c r="G466" i="10"/>
  <c r="H466" i="10"/>
  <c r="G467" i="10"/>
  <c r="H467" i="10"/>
  <c r="G468" i="10"/>
  <c r="H468" i="10"/>
  <c r="G469" i="10"/>
  <c r="H469" i="10"/>
  <c r="G470" i="10"/>
  <c r="H470" i="10"/>
  <c r="G471" i="10"/>
  <c r="H471" i="10"/>
  <c r="G472" i="10"/>
  <c r="H472" i="10"/>
  <c r="G473" i="10"/>
  <c r="H473" i="10"/>
  <c r="G474" i="10"/>
  <c r="H474" i="10"/>
  <c r="G475" i="10"/>
  <c r="H475" i="10"/>
  <c r="G476" i="10"/>
  <c r="H476" i="10"/>
  <c r="G477" i="10"/>
  <c r="H477" i="10"/>
  <c r="G478" i="10"/>
  <c r="H478" i="10"/>
  <c r="G479" i="10"/>
  <c r="H479" i="10"/>
  <c r="G480" i="10"/>
  <c r="H480" i="10"/>
  <c r="G481" i="10"/>
  <c r="H481" i="10"/>
  <c r="G482" i="10"/>
  <c r="H482" i="10"/>
  <c r="G483" i="10"/>
  <c r="H483" i="10"/>
  <c r="G484" i="10"/>
  <c r="H484" i="10"/>
  <c r="G485" i="10"/>
  <c r="H485" i="10"/>
  <c r="G486" i="10"/>
  <c r="H486" i="10"/>
  <c r="G487" i="10"/>
  <c r="H487" i="10"/>
  <c r="G488" i="10"/>
  <c r="H488" i="10"/>
  <c r="G489" i="10"/>
  <c r="H489" i="10"/>
  <c r="G490" i="10"/>
  <c r="H490" i="10"/>
  <c r="G491" i="10"/>
  <c r="H491" i="10"/>
  <c r="G492" i="10"/>
  <c r="H492" i="10"/>
  <c r="G493" i="10"/>
  <c r="H493" i="10"/>
  <c r="G494" i="10"/>
  <c r="H494" i="10"/>
  <c r="G495" i="10"/>
  <c r="H495" i="10"/>
  <c r="G496" i="10"/>
  <c r="H496" i="10"/>
  <c r="G497" i="10"/>
  <c r="H497" i="10"/>
  <c r="G498" i="10"/>
  <c r="H498" i="10"/>
  <c r="G499" i="10"/>
  <c r="H499" i="10"/>
  <c r="G500" i="10"/>
  <c r="H500" i="10"/>
  <c r="G501" i="10"/>
  <c r="H501" i="10"/>
  <c r="G502" i="10"/>
  <c r="H502" i="10"/>
  <c r="G503" i="10"/>
  <c r="H503" i="10"/>
  <c r="G504" i="10"/>
  <c r="H504" i="10"/>
  <c r="G505" i="10"/>
  <c r="H505" i="10"/>
  <c r="G506" i="10"/>
  <c r="H506" i="10"/>
  <c r="G507" i="10"/>
  <c r="H507" i="10"/>
  <c r="G508" i="10"/>
  <c r="H508" i="10"/>
  <c r="G509" i="10"/>
  <c r="H509" i="10"/>
  <c r="G510" i="10"/>
  <c r="H510" i="10"/>
  <c r="G511" i="10"/>
  <c r="H511" i="10"/>
  <c r="G512" i="10"/>
  <c r="H512" i="10"/>
  <c r="G513" i="10"/>
  <c r="H513" i="10"/>
  <c r="G514" i="10"/>
  <c r="H514" i="10"/>
  <c r="G515" i="10"/>
  <c r="H515" i="10"/>
  <c r="G516" i="10"/>
  <c r="H516" i="10"/>
  <c r="G517" i="10"/>
  <c r="H517" i="10"/>
  <c r="G518" i="10"/>
  <c r="H518" i="10"/>
  <c r="G519" i="10"/>
  <c r="H519" i="10"/>
  <c r="G520" i="10"/>
  <c r="H520" i="10"/>
  <c r="G521" i="10"/>
  <c r="H521" i="10"/>
  <c r="G522" i="10"/>
  <c r="H522" i="10"/>
  <c r="G523" i="10"/>
  <c r="H523" i="10"/>
  <c r="G524" i="10"/>
  <c r="H524" i="10"/>
  <c r="G525" i="10"/>
  <c r="H525" i="10"/>
  <c r="G526" i="10"/>
  <c r="H526" i="10"/>
  <c r="G527" i="10"/>
  <c r="H527" i="10"/>
  <c r="G528" i="10"/>
  <c r="H528" i="10"/>
  <c r="G529" i="10"/>
  <c r="H529" i="10"/>
  <c r="G530" i="10"/>
  <c r="H530" i="10"/>
  <c r="G531" i="10"/>
  <c r="H531" i="10"/>
  <c r="G532" i="10"/>
  <c r="H532" i="10"/>
  <c r="G533" i="10"/>
  <c r="H533" i="10"/>
  <c r="G534" i="10"/>
  <c r="H534" i="10"/>
  <c r="G535" i="10"/>
  <c r="H535" i="10"/>
  <c r="G536" i="10"/>
  <c r="H536" i="10"/>
  <c r="G537" i="10"/>
  <c r="H537" i="10"/>
  <c r="G538" i="10"/>
  <c r="H538" i="10"/>
  <c r="G539" i="10"/>
  <c r="H539" i="10"/>
  <c r="G540" i="10"/>
  <c r="H540" i="10"/>
  <c r="G541" i="10"/>
  <c r="H541" i="10"/>
  <c r="G542" i="10"/>
  <c r="H542" i="10"/>
  <c r="G543" i="10"/>
  <c r="H543" i="10"/>
  <c r="G544" i="10"/>
  <c r="H544" i="10"/>
  <c r="G545" i="10"/>
  <c r="H545" i="10"/>
  <c r="G546" i="10"/>
  <c r="H546" i="10"/>
  <c r="G547" i="10"/>
  <c r="H547" i="10"/>
  <c r="G548" i="10"/>
  <c r="H548" i="10"/>
  <c r="G549" i="10"/>
  <c r="H549" i="10"/>
  <c r="G550" i="10"/>
  <c r="H550" i="10"/>
  <c r="G551" i="10"/>
  <c r="H551" i="10"/>
  <c r="G552" i="10"/>
  <c r="H552" i="10"/>
  <c r="G553" i="10"/>
  <c r="H553" i="10"/>
  <c r="G554" i="10"/>
  <c r="H554" i="10"/>
  <c r="G555" i="10"/>
  <c r="H555" i="10"/>
  <c r="G556" i="10"/>
  <c r="H556" i="10"/>
  <c r="G557" i="10"/>
  <c r="H557" i="10"/>
  <c r="G558" i="10"/>
  <c r="H558" i="10"/>
  <c r="G559" i="10"/>
  <c r="H559" i="10"/>
  <c r="G560" i="10"/>
  <c r="H560" i="10"/>
  <c r="G561" i="10"/>
  <c r="H561" i="10"/>
  <c r="G562" i="10"/>
  <c r="H562" i="10"/>
  <c r="G563" i="10"/>
  <c r="H563" i="10"/>
  <c r="G564" i="10"/>
  <c r="H564" i="10"/>
  <c r="G565" i="10"/>
  <c r="H565" i="10"/>
  <c r="G566" i="10"/>
  <c r="H566" i="10"/>
  <c r="G567" i="10"/>
  <c r="H567" i="10"/>
  <c r="G568" i="10"/>
  <c r="H568" i="10"/>
  <c r="G569" i="10"/>
  <c r="H569" i="10"/>
  <c r="G570" i="10"/>
  <c r="H570" i="10"/>
  <c r="G571" i="10"/>
  <c r="H571" i="10"/>
  <c r="G572" i="10"/>
  <c r="H572" i="10"/>
  <c r="G573" i="10"/>
  <c r="H573" i="10"/>
  <c r="G574" i="10"/>
  <c r="H574" i="10"/>
  <c r="G575" i="10"/>
  <c r="H575" i="10"/>
  <c r="G576" i="10"/>
  <c r="H576" i="10"/>
  <c r="G577" i="10"/>
  <c r="H577" i="10"/>
  <c r="G578" i="10"/>
  <c r="H578" i="10"/>
  <c r="G579" i="10"/>
  <c r="H579" i="10"/>
  <c r="G580" i="10"/>
  <c r="H580" i="10"/>
  <c r="G581" i="10"/>
  <c r="H581" i="10"/>
  <c r="G582" i="10"/>
  <c r="H582" i="10"/>
  <c r="G583" i="10"/>
  <c r="H583" i="10"/>
  <c r="G584" i="10"/>
  <c r="H584" i="10"/>
  <c r="G585" i="10"/>
  <c r="H585" i="10"/>
  <c r="G586" i="10"/>
  <c r="H586" i="10"/>
  <c r="G587" i="10"/>
  <c r="H587" i="10"/>
  <c r="G588" i="10"/>
  <c r="H588" i="10"/>
  <c r="G589" i="10"/>
  <c r="H589" i="10"/>
  <c r="G590" i="10"/>
  <c r="H590" i="10"/>
  <c r="G591" i="10"/>
  <c r="H591" i="10"/>
  <c r="G592" i="10"/>
  <c r="H592" i="10"/>
  <c r="G593" i="10"/>
  <c r="H593" i="10"/>
  <c r="G594" i="10"/>
  <c r="H594" i="10"/>
  <c r="G595" i="10"/>
  <c r="H595" i="10"/>
  <c r="G596" i="10"/>
  <c r="H596" i="10"/>
  <c r="G597" i="10"/>
  <c r="H597" i="10"/>
  <c r="G598" i="10"/>
  <c r="H598" i="10"/>
  <c r="G599" i="10"/>
  <c r="H599" i="10"/>
  <c r="G600" i="10"/>
  <c r="H600" i="10"/>
  <c r="G601" i="10"/>
  <c r="H601" i="10"/>
  <c r="G602" i="10"/>
  <c r="H602" i="10"/>
  <c r="G603" i="10"/>
  <c r="H603" i="10"/>
  <c r="G604" i="10"/>
  <c r="H604" i="10"/>
  <c r="G605" i="10"/>
  <c r="H605" i="10"/>
  <c r="G606" i="10"/>
  <c r="H606" i="10"/>
  <c r="G607" i="10"/>
  <c r="H607" i="10"/>
  <c r="G608" i="10"/>
  <c r="H608" i="10"/>
  <c r="G609" i="10"/>
  <c r="H609" i="10"/>
  <c r="G610" i="10"/>
  <c r="H610" i="10"/>
  <c r="G611" i="10"/>
  <c r="H611" i="10"/>
  <c r="G612" i="10"/>
  <c r="H612" i="10"/>
  <c r="G613" i="10"/>
  <c r="H613" i="10"/>
  <c r="G614" i="10"/>
  <c r="H614" i="10"/>
  <c r="G615" i="10"/>
  <c r="H615" i="10"/>
  <c r="G616" i="10"/>
  <c r="H616" i="10"/>
  <c r="G617" i="10"/>
  <c r="H617" i="10"/>
  <c r="G618" i="10"/>
  <c r="H618" i="10"/>
  <c r="G619" i="10"/>
  <c r="H619" i="10"/>
  <c r="G620" i="10"/>
  <c r="H620" i="10"/>
  <c r="G621" i="10"/>
  <c r="H621" i="10"/>
  <c r="G622" i="10"/>
  <c r="H622" i="10"/>
  <c r="G623" i="10"/>
  <c r="H623" i="10"/>
  <c r="G624" i="10"/>
  <c r="H624" i="10"/>
  <c r="G625" i="10"/>
  <c r="H625" i="10"/>
  <c r="G626" i="10"/>
  <c r="H626" i="10"/>
  <c r="G627" i="10"/>
  <c r="H627" i="10"/>
  <c r="G628" i="10"/>
  <c r="H628" i="10"/>
  <c r="G629" i="10"/>
  <c r="H629" i="10"/>
  <c r="G630" i="10"/>
  <c r="H630" i="10"/>
  <c r="G631" i="10"/>
  <c r="H631" i="10"/>
  <c r="G632" i="10"/>
  <c r="H632" i="10"/>
  <c r="G633" i="10"/>
  <c r="H633" i="10"/>
  <c r="G634" i="10"/>
  <c r="H634" i="10"/>
  <c r="G635" i="10"/>
  <c r="H635" i="10"/>
  <c r="G636" i="10"/>
  <c r="H636" i="10"/>
  <c r="G637" i="10"/>
  <c r="H637" i="10"/>
  <c r="G638" i="10"/>
  <c r="H638" i="10"/>
  <c r="G639" i="10"/>
  <c r="H639" i="10"/>
  <c r="G640" i="10"/>
  <c r="H640" i="10"/>
  <c r="G641" i="10"/>
  <c r="H641" i="10"/>
  <c r="G642" i="10"/>
  <c r="H642" i="10"/>
  <c r="G643" i="10"/>
  <c r="H643" i="10"/>
  <c r="G644" i="10"/>
  <c r="H644" i="10"/>
  <c r="G645" i="10"/>
  <c r="H645" i="10"/>
  <c r="G646" i="10"/>
  <c r="H646" i="10"/>
  <c r="G647" i="10"/>
  <c r="H647" i="10"/>
  <c r="G648" i="10"/>
  <c r="H648" i="10"/>
  <c r="G649" i="10"/>
  <c r="H649" i="10"/>
  <c r="G650" i="10"/>
  <c r="H650" i="10"/>
  <c r="G651" i="10"/>
  <c r="H651" i="10"/>
  <c r="G652" i="10"/>
  <c r="H652" i="10"/>
  <c r="G653" i="10"/>
  <c r="H653" i="10"/>
  <c r="G654" i="10"/>
  <c r="H654" i="10"/>
  <c r="G655" i="10"/>
  <c r="H655" i="10"/>
  <c r="G656" i="10"/>
  <c r="H656" i="10"/>
  <c r="G657" i="10"/>
  <c r="H657" i="10"/>
  <c r="G658" i="10"/>
  <c r="H658" i="10"/>
  <c r="G659" i="10"/>
  <c r="H659" i="10"/>
  <c r="G660" i="10"/>
  <c r="H660" i="10"/>
  <c r="G661" i="10"/>
  <c r="H661" i="10"/>
  <c r="G662" i="10"/>
  <c r="H662" i="10"/>
  <c r="G663" i="10"/>
  <c r="H663" i="10"/>
  <c r="G664" i="10"/>
  <c r="H664" i="10"/>
  <c r="G665" i="10"/>
  <c r="H665" i="10"/>
  <c r="G666" i="10"/>
  <c r="H666" i="10"/>
  <c r="G667" i="10"/>
  <c r="H667" i="10"/>
  <c r="G668" i="10"/>
  <c r="H668" i="10"/>
  <c r="G669" i="10"/>
  <c r="H669" i="10"/>
  <c r="G670" i="10"/>
  <c r="H670" i="10"/>
  <c r="G671" i="10"/>
  <c r="H671" i="10"/>
  <c r="G672" i="10"/>
  <c r="H672" i="10"/>
  <c r="G673" i="10"/>
  <c r="H673" i="10"/>
  <c r="G674" i="10"/>
  <c r="H674" i="10"/>
  <c r="G675" i="10"/>
  <c r="H675" i="10"/>
  <c r="G676" i="10"/>
  <c r="H676" i="10"/>
  <c r="G677" i="10"/>
  <c r="H677" i="10"/>
  <c r="G678" i="10"/>
  <c r="H678" i="10"/>
  <c r="G679" i="10"/>
  <c r="H679" i="10"/>
  <c r="G680" i="10"/>
  <c r="H680" i="10"/>
  <c r="G681" i="10"/>
  <c r="H681" i="10"/>
  <c r="G682" i="10"/>
  <c r="H682" i="10"/>
  <c r="G683" i="10"/>
  <c r="H683" i="10"/>
  <c r="G684" i="10"/>
  <c r="H684" i="10"/>
  <c r="G685" i="10"/>
  <c r="H685" i="10"/>
  <c r="G686" i="10"/>
  <c r="H686" i="10"/>
  <c r="G687" i="10"/>
  <c r="H687" i="10"/>
  <c r="G688" i="10"/>
  <c r="H688" i="10"/>
  <c r="G689" i="10"/>
  <c r="H689" i="10"/>
  <c r="G690" i="10"/>
  <c r="H690" i="10"/>
  <c r="G691" i="10"/>
  <c r="H691" i="10"/>
  <c r="G692" i="10"/>
  <c r="H692" i="10"/>
  <c r="G693" i="10"/>
  <c r="H693" i="10"/>
  <c r="G694" i="10"/>
  <c r="H694" i="10"/>
  <c r="G695" i="10"/>
  <c r="H695" i="10"/>
  <c r="G696" i="10"/>
  <c r="H696" i="10"/>
  <c r="G697" i="10"/>
  <c r="H697" i="10"/>
  <c r="G698" i="10"/>
  <c r="H698" i="10"/>
  <c r="G699" i="10"/>
  <c r="H699" i="10"/>
  <c r="G700" i="10"/>
  <c r="H700" i="10"/>
  <c r="G701" i="10"/>
  <c r="H701" i="10"/>
  <c r="G702" i="10"/>
  <c r="H702" i="10"/>
  <c r="G703" i="10"/>
  <c r="H703" i="10"/>
  <c r="G704" i="10"/>
  <c r="H704" i="10"/>
  <c r="G705" i="10"/>
  <c r="H705" i="10"/>
  <c r="G706" i="10"/>
  <c r="H706" i="10"/>
  <c r="G707" i="10"/>
  <c r="H707" i="10"/>
  <c r="G708" i="10"/>
  <c r="H708" i="10"/>
  <c r="G709" i="10"/>
  <c r="H709" i="10"/>
  <c r="G710" i="10"/>
  <c r="H710" i="10"/>
  <c r="G711" i="10"/>
  <c r="H711" i="10"/>
  <c r="G712" i="10"/>
  <c r="H712" i="10"/>
  <c r="G713" i="10"/>
  <c r="H713" i="10"/>
  <c r="G714" i="10"/>
  <c r="H714" i="10"/>
  <c r="G715" i="10"/>
  <c r="H715" i="10"/>
  <c r="G716" i="10"/>
  <c r="H716" i="10"/>
  <c r="G717" i="10"/>
  <c r="H717" i="10"/>
  <c r="G718" i="10"/>
  <c r="H718" i="10"/>
  <c r="G719" i="10"/>
  <c r="H719" i="10"/>
  <c r="G720" i="10"/>
  <c r="H720" i="10"/>
  <c r="G721" i="10"/>
  <c r="H721" i="10"/>
  <c r="G722" i="10"/>
  <c r="H722" i="10"/>
  <c r="G723" i="10"/>
  <c r="H723" i="10"/>
  <c r="G724" i="10"/>
  <c r="H724" i="10"/>
  <c r="G725" i="10"/>
  <c r="H725" i="10"/>
  <c r="G726" i="10"/>
  <c r="H726" i="10"/>
  <c r="G727" i="10"/>
  <c r="H727" i="10"/>
  <c r="G728" i="10"/>
  <c r="H728" i="10"/>
  <c r="G729" i="10"/>
  <c r="H729" i="10"/>
  <c r="G730" i="10"/>
  <c r="H730" i="10"/>
  <c r="G731" i="10"/>
  <c r="H731" i="10"/>
  <c r="G732" i="10"/>
  <c r="H732" i="10"/>
  <c r="G733" i="10"/>
  <c r="H733" i="10"/>
  <c r="G734" i="10"/>
  <c r="H734" i="10"/>
  <c r="G735" i="10"/>
  <c r="H735" i="10"/>
  <c r="G736" i="10"/>
  <c r="H736" i="10"/>
  <c r="G737" i="10"/>
  <c r="H737" i="10"/>
  <c r="G738" i="10"/>
  <c r="H738" i="10"/>
  <c r="G739" i="10"/>
  <c r="H739" i="10"/>
  <c r="G740" i="10"/>
  <c r="H740" i="10"/>
  <c r="G741" i="10"/>
  <c r="H741" i="10"/>
  <c r="G742" i="10"/>
  <c r="H742" i="10"/>
  <c r="G743" i="10"/>
  <c r="H743" i="10"/>
  <c r="G744" i="10"/>
  <c r="H744" i="10"/>
  <c r="G745" i="10"/>
  <c r="H745" i="10"/>
  <c r="G746" i="10"/>
  <c r="H746" i="10"/>
  <c r="G747" i="10"/>
  <c r="H747" i="10"/>
  <c r="G748" i="10"/>
  <c r="H748" i="10"/>
  <c r="G749" i="10"/>
  <c r="H749" i="10"/>
  <c r="G750" i="10"/>
  <c r="H750" i="10"/>
  <c r="G751" i="10"/>
  <c r="H751" i="10"/>
  <c r="G752" i="10"/>
  <c r="H752" i="10"/>
  <c r="G753" i="10"/>
  <c r="H753" i="10"/>
  <c r="G754" i="10"/>
  <c r="H754" i="10"/>
  <c r="G755" i="10"/>
  <c r="H755" i="10"/>
  <c r="G756" i="10"/>
  <c r="H756" i="10"/>
  <c r="G757" i="10"/>
  <c r="H757" i="10"/>
  <c r="G758" i="10"/>
  <c r="H758" i="10"/>
  <c r="G759" i="10"/>
  <c r="H759" i="10"/>
  <c r="G760" i="10"/>
  <c r="H760" i="10"/>
  <c r="G761" i="10"/>
  <c r="H761" i="10"/>
  <c r="G762" i="10"/>
  <c r="H762" i="10"/>
  <c r="G763" i="10"/>
  <c r="H763" i="10"/>
  <c r="G764" i="10"/>
  <c r="H764" i="10"/>
  <c r="G765" i="10"/>
  <c r="H765" i="10"/>
  <c r="G766" i="10"/>
  <c r="H766" i="10"/>
  <c r="G767" i="10"/>
  <c r="H767" i="10"/>
  <c r="G768" i="10"/>
  <c r="H768" i="10"/>
  <c r="G769" i="10"/>
  <c r="H769" i="10"/>
  <c r="G770" i="10"/>
  <c r="H770" i="10"/>
  <c r="G771" i="10"/>
  <c r="H771" i="10"/>
  <c r="G772" i="10"/>
  <c r="H772" i="10"/>
  <c r="G773" i="10"/>
  <c r="H773" i="10"/>
  <c r="G774" i="10"/>
  <c r="H774" i="10"/>
  <c r="G775" i="10"/>
  <c r="H775" i="10"/>
  <c r="G776" i="10"/>
  <c r="H776" i="10"/>
  <c r="G777" i="10"/>
  <c r="H777" i="10"/>
  <c r="G778" i="10"/>
  <c r="H778" i="10"/>
  <c r="G779" i="10"/>
  <c r="H779" i="10"/>
  <c r="G780" i="10"/>
  <c r="H780" i="10"/>
  <c r="G781" i="10"/>
  <c r="H781" i="10"/>
  <c r="G782" i="10"/>
  <c r="H782" i="10"/>
  <c r="G783" i="10"/>
  <c r="H783" i="10"/>
  <c r="G784" i="10"/>
  <c r="H784" i="10"/>
  <c r="G785" i="10"/>
  <c r="H785" i="10"/>
  <c r="G786" i="10"/>
  <c r="H786" i="10"/>
  <c r="G787" i="10"/>
  <c r="H787" i="10"/>
  <c r="G788" i="10"/>
  <c r="H788" i="10"/>
  <c r="G789" i="10"/>
  <c r="H789" i="10"/>
  <c r="G790" i="10"/>
  <c r="H790" i="10"/>
  <c r="G791" i="10"/>
  <c r="H791" i="10"/>
  <c r="G792" i="10"/>
  <c r="H792" i="10"/>
  <c r="G793" i="10"/>
  <c r="H793" i="10"/>
  <c r="G794" i="10"/>
  <c r="H794" i="10"/>
  <c r="G795" i="10"/>
  <c r="H795" i="10"/>
  <c r="G796" i="10"/>
  <c r="H796" i="10"/>
  <c r="G797" i="10"/>
  <c r="H797" i="10"/>
  <c r="G798" i="10"/>
  <c r="H798" i="10"/>
  <c r="G799" i="10"/>
  <c r="H799" i="10"/>
  <c r="G800" i="10"/>
  <c r="H800" i="10"/>
  <c r="G801" i="10"/>
  <c r="H801" i="10"/>
  <c r="G802" i="10"/>
  <c r="H802" i="10"/>
  <c r="G803" i="10"/>
  <c r="H803" i="10"/>
  <c r="G804" i="10"/>
  <c r="H804" i="10"/>
  <c r="G805" i="10"/>
  <c r="H805" i="10"/>
  <c r="G806" i="10"/>
  <c r="H806" i="10"/>
  <c r="G807" i="10"/>
  <c r="H807" i="10"/>
  <c r="G808" i="10"/>
  <c r="H808" i="10"/>
  <c r="G809" i="10"/>
  <c r="H809" i="10"/>
  <c r="G810" i="10"/>
  <c r="H810" i="10"/>
  <c r="G811" i="10"/>
  <c r="H811" i="10"/>
  <c r="G812" i="10"/>
  <c r="H812" i="10"/>
  <c r="G813" i="10"/>
  <c r="H813" i="10"/>
  <c r="G814" i="10"/>
  <c r="H814" i="10"/>
  <c r="G815" i="10"/>
  <c r="H815" i="10"/>
  <c r="G816" i="10"/>
  <c r="H816" i="10"/>
  <c r="G817" i="10"/>
  <c r="H817" i="10"/>
  <c r="G818" i="10"/>
  <c r="H818" i="10"/>
  <c r="G819" i="10"/>
  <c r="H819" i="10"/>
  <c r="G820" i="10"/>
  <c r="H820" i="10"/>
  <c r="G821" i="10"/>
  <c r="H821" i="10"/>
  <c r="G822" i="10"/>
  <c r="H822" i="10"/>
  <c r="G823" i="10"/>
  <c r="H823" i="10"/>
  <c r="G824" i="10"/>
  <c r="H824" i="10"/>
  <c r="G825" i="10"/>
  <c r="H825" i="10"/>
  <c r="G826" i="10"/>
  <c r="H826" i="10"/>
  <c r="G827" i="10"/>
  <c r="H827" i="10"/>
  <c r="G828" i="10"/>
  <c r="H828" i="10"/>
  <c r="G829" i="10"/>
  <c r="H829" i="10"/>
  <c r="G830" i="10"/>
  <c r="H830" i="10"/>
  <c r="G831" i="10"/>
  <c r="H831" i="10"/>
  <c r="G832" i="10"/>
  <c r="H832" i="10"/>
  <c r="G833" i="10"/>
  <c r="H833" i="10"/>
  <c r="G834" i="10"/>
  <c r="H834" i="10"/>
  <c r="G835" i="10"/>
  <c r="H835" i="10"/>
  <c r="G836" i="10"/>
  <c r="H836" i="10"/>
  <c r="G837" i="10"/>
  <c r="H837" i="10"/>
  <c r="G838" i="10"/>
  <c r="H838" i="10"/>
  <c r="G839" i="10"/>
  <c r="H839" i="10"/>
  <c r="G840" i="10"/>
  <c r="H840" i="10"/>
  <c r="G841" i="10"/>
  <c r="H841" i="10"/>
  <c r="G842" i="10"/>
  <c r="H842" i="10"/>
  <c r="G843" i="10"/>
  <c r="H843" i="10"/>
  <c r="G844" i="10"/>
  <c r="H844" i="10"/>
  <c r="G845" i="10"/>
  <c r="H845" i="10"/>
  <c r="G846" i="10"/>
  <c r="H846" i="10"/>
  <c r="G847" i="10"/>
  <c r="H847" i="10"/>
  <c r="G848" i="10"/>
  <c r="H848" i="10"/>
  <c r="G849" i="10"/>
  <c r="H849" i="10"/>
  <c r="G850" i="10"/>
  <c r="H850" i="10"/>
  <c r="G851" i="10"/>
  <c r="H851" i="10"/>
  <c r="G852" i="10"/>
  <c r="H852" i="10"/>
  <c r="G853" i="10"/>
  <c r="H853" i="10"/>
  <c r="G854" i="10"/>
  <c r="H854" i="10"/>
  <c r="G855" i="10"/>
  <c r="H855" i="10"/>
  <c r="G856" i="10"/>
  <c r="H856" i="10"/>
  <c r="G857" i="10"/>
  <c r="H857" i="10"/>
  <c r="G858" i="10"/>
  <c r="H858" i="10"/>
  <c r="G859" i="10"/>
  <c r="H859" i="10"/>
  <c r="G860" i="10"/>
  <c r="H860" i="10"/>
  <c r="G861" i="10"/>
  <c r="H861" i="10"/>
  <c r="G862" i="10"/>
  <c r="H862" i="10"/>
  <c r="G863" i="10"/>
  <c r="H863" i="10"/>
  <c r="G864" i="10"/>
  <c r="H864" i="10"/>
  <c r="G865" i="10"/>
  <c r="H865" i="10"/>
  <c r="G866" i="10"/>
  <c r="H866" i="10"/>
  <c r="G867" i="10"/>
  <c r="H867" i="10"/>
  <c r="G868" i="10"/>
  <c r="H868" i="10"/>
  <c r="G869" i="10"/>
  <c r="H869" i="10"/>
  <c r="G870" i="10"/>
  <c r="H870" i="10"/>
  <c r="G871" i="10"/>
  <c r="H871" i="10"/>
  <c r="G872" i="10"/>
  <c r="H872" i="10"/>
  <c r="G873" i="10"/>
  <c r="H873" i="10"/>
  <c r="G874" i="10"/>
  <c r="H874" i="10"/>
  <c r="G875" i="10"/>
  <c r="H875" i="10"/>
  <c r="G876" i="10"/>
  <c r="H876" i="10"/>
  <c r="G877" i="10"/>
  <c r="H877" i="10"/>
  <c r="G878" i="10"/>
  <c r="H878" i="10"/>
  <c r="G879" i="10"/>
  <c r="H879" i="10"/>
  <c r="G880" i="10"/>
  <c r="H880" i="10"/>
  <c r="G881" i="10"/>
  <c r="H881" i="10"/>
  <c r="G882" i="10"/>
  <c r="H882" i="10"/>
  <c r="G883" i="10"/>
  <c r="H883" i="10"/>
  <c r="G884" i="10"/>
  <c r="H884" i="10"/>
  <c r="G885" i="10"/>
  <c r="H885" i="10"/>
  <c r="G886" i="10"/>
  <c r="H886" i="10"/>
  <c r="G887" i="10"/>
  <c r="H887" i="10"/>
  <c r="G888" i="10"/>
  <c r="H888" i="10"/>
  <c r="G889" i="10"/>
  <c r="H889" i="10"/>
  <c r="G890" i="10"/>
  <c r="H890" i="10"/>
  <c r="G891" i="10"/>
  <c r="H891" i="10"/>
  <c r="G892" i="10"/>
  <c r="H892" i="10"/>
  <c r="G893" i="10"/>
  <c r="H893" i="10"/>
  <c r="G894" i="10"/>
  <c r="H894" i="10"/>
  <c r="G895" i="10"/>
  <c r="H895" i="10"/>
  <c r="G896" i="10"/>
  <c r="H896" i="10"/>
  <c r="G897" i="10"/>
  <c r="H897" i="10"/>
  <c r="G898" i="10"/>
  <c r="H898" i="10"/>
  <c r="G899" i="10"/>
  <c r="H899" i="10"/>
  <c r="G900" i="10"/>
  <c r="H900" i="10"/>
  <c r="G901" i="10"/>
  <c r="H901" i="10"/>
  <c r="G902" i="10"/>
  <c r="H902" i="10"/>
  <c r="G903" i="10"/>
  <c r="H903" i="10"/>
  <c r="G904" i="10"/>
  <c r="H904" i="10"/>
  <c r="G905" i="10"/>
  <c r="H905" i="10"/>
  <c r="G906" i="10"/>
  <c r="H906" i="10"/>
  <c r="G907" i="10"/>
  <c r="H907" i="10"/>
  <c r="G908" i="10"/>
  <c r="H908" i="10"/>
  <c r="G909" i="10"/>
  <c r="H909" i="10"/>
  <c r="G910" i="10"/>
  <c r="H910" i="10"/>
  <c r="G911" i="10"/>
  <c r="H911" i="10"/>
  <c r="G912" i="10"/>
  <c r="H912" i="10"/>
  <c r="G913" i="10"/>
  <c r="H913" i="10"/>
  <c r="G914" i="10"/>
  <c r="H914" i="10"/>
  <c r="G915" i="10"/>
  <c r="H915" i="10"/>
  <c r="G916" i="10"/>
  <c r="H916" i="10"/>
  <c r="G917" i="10"/>
  <c r="H917" i="10"/>
  <c r="G918" i="10"/>
  <c r="H918" i="10"/>
  <c r="G919" i="10"/>
  <c r="H919" i="10"/>
  <c r="G920" i="10"/>
  <c r="H920" i="10"/>
  <c r="G921" i="10"/>
  <c r="H921" i="10"/>
  <c r="G922" i="10"/>
  <c r="H922" i="10"/>
  <c r="G923" i="10"/>
  <c r="H923" i="10"/>
  <c r="G924" i="10"/>
  <c r="H924" i="10"/>
  <c r="G925" i="10"/>
  <c r="H925" i="10"/>
  <c r="G926" i="10"/>
  <c r="H926" i="10"/>
  <c r="G927" i="10"/>
  <c r="H927" i="10"/>
  <c r="G928" i="10"/>
  <c r="H928" i="10"/>
  <c r="G929" i="10"/>
  <c r="H929" i="10"/>
  <c r="G930" i="10"/>
  <c r="H930" i="10"/>
  <c r="G931" i="10"/>
  <c r="H931" i="10"/>
  <c r="G932" i="10"/>
  <c r="H932" i="10"/>
  <c r="G933" i="10"/>
  <c r="H933" i="10"/>
  <c r="G934" i="10"/>
  <c r="H934" i="10"/>
  <c r="G935" i="10"/>
  <c r="H935" i="10"/>
  <c r="G936" i="10"/>
  <c r="H936" i="10"/>
  <c r="G937" i="10"/>
  <c r="H937" i="10"/>
  <c r="G938" i="10"/>
  <c r="H938" i="10"/>
  <c r="G939" i="10"/>
  <c r="H939" i="10"/>
  <c r="G940" i="10"/>
  <c r="H940" i="10"/>
  <c r="G941" i="10"/>
  <c r="H941" i="10"/>
  <c r="G942" i="10"/>
  <c r="H942" i="10"/>
  <c r="G943" i="10"/>
  <c r="H943" i="10"/>
  <c r="G944" i="10"/>
  <c r="H944" i="10"/>
  <c r="G945" i="10"/>
  <c r="H945" i="10"/>
  <c r="G946" i="10"/>
  <c r="H946" i="10"/>
  <c r="G947" i="10"/>
  <c r="H947" i="10"/>
  <c r="G948" i="10"/>
  <c r="H948" i="10"/>
  <c r="G949" i="10"/>
  <c r="H949" i="10"/>
  <c r="G950" i="10"/>
  <c r="H950" i="10"/>
  <c r="G951" i="10"/>
  <c r="H951" i="10"/>
  <c r="G952" i="10"/>
  <c r="H952" i="10"/>
  <c r="G953" i="10"/>
  <c r="H953" i="10"/>
  <c r="G954" i="10"/>
  <c r="H954" i="10"/>
  <c r="G955" i="10"/>
  <c r="H955" i="10"/>
  <c r="G956" i="10"/>
  <c r="H956" i="10"/>
  <c r="G957" i="10"/>
  <c r="H957" i="10"/>
  <c r="G958" i="10"/>
  <c r="H958" i="10"/>
  <c r="G959" i="10"/>
  <c r="H959" i="10"/>
  <c r="G960" i="10"/>
  <c r="H960" i="10"/>
  <c r="G961" i="10"/>
  <c r="H961" i="10"/>
  <c r="G962" i="10"/>
  <c r="H962" i="10"/>
  <c r="G963" i="10"/>
  <c r="H963" i="10"/>
  <c r="G964" i="10"/>
  <c r="H964" i="10"/>
  <c r="G965" i="10"/>
  <c r="H965" i="10"/>
  <c r="G966" i="10"/>
  <c r="H966" i="10"/>
  <c r="G967" i="10"/>
  <c r="H967" i="10"/>
  <c r="G968" i="10"/>
  <c r="H968" i="10"/>
  <c r="G969" i="10"/>
  <c r="H969" i="10"/>
  <c r="G970" i="10"/>
  <c r="H970" i="10"/>
  <c r="G971" i="10"/>
  <c r="H971" i="10"/>
  <c r="G972" i="10"/>
  <c r="H972" i="10"/>
  <c r="G973" i="10"/>
  <c r="H973" i="10"/>
  <c r="G974" i="10"/>
  <c r="H974" i="10"/>
  <c r="G975" i="10"/>
  <c r="H975" i="10"/>
  <c r="G976" i="10"/>
  <c r="H976" i="10"/>
  <c r="G977" i="10"/>
  <c r="H977" i="10"/>
  <c r="G978" i="10"/>
  <c r="H978" i="10"/>
  <c r="G979" i="10"/>
  <c r="H979" i="10"/>
  <c r="G980" i="10"/>
  <c r="H980" i="10"/>
  <c r="G981" i="10"/>
  <c r="H981" i="10"/>
  <c r="G982" i="10"/>
  <c r="H982" i="10"/>
  <c r="G983" i="10"/>
  <c r="H983" i="10"/>
  <c r="G984" i="10"/>
  <c r="H984" i="10"/>
  <c r="G985" i="10"/>
  <c r="H985" i="10"/>
  <c r="G986" i="10"/>
  <c r="H986" i="10"/>
  <c r="G987" i="10"/>
  <c r="H987" i="10"/>
  <c r="G988" i="10"/>
  <c r="H988" i="10"/>
  <c r="G989" i="10"/>
  <c r="H989" i="10"/>
  <c r="G990" i="10"/>
  <c r="H990" i="10"/>
  <c r="G991" i="10"/>
  <c r="H991" i="10"/>
  <c r="G992" i="10"/>
  <c r="H992" i="10"/>
  <c r="G993" i="10"/>
  <c r="H993" i="10"/>
  <c r="G994" i="10"/>
  <c r="H994" i="10"/>
  <c r="G995" i="10"/>
  <c r="H995" i="10"/>
  <c r="G996" i="10"/>
  <c r="H996" i="10"/>
  <c r="G997" i="10"/>
  <c r="H997" i="10"/>
  <c r="G998" i="10"/>
  <c r="H998" i="10"/>
  <c r="G999" i="10"/>
  <c r="H999" i="10"/>
  <c r="G1000" i="10"/>
  <c r="H1000" i="10"/>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269" i="2"/>
  <c r="H269" i="2"/>
  <c r="G270" i="2"/>
  <c r="H270" i="2"/>
  <c r="G271" i="2"/>
  <c r="H271" i="2"/>
  <c r="G272" i="2"/>
  <c r="H272" i="2"/>
  <c r="G273" i="2"/>
  <c r="H273" i="2"/>
  <c r="G274" i="2"/>
  <c r="H274" i="2"/>
  <c r="G275" i="2"/>
  <c r="H275" i="2"/>
  <c r="G276" i="2"/>
  <c r="H276" i="2"/>
  <c r="G277" i="2"/>
  <c r="H277" i="2"/>
  <c r="G278" i="2"/>
  <c r="H278" i="2"/>
  <c r="G279" i="2"/>
  <c r="H279" i="2"/>
  <c r="G280" i="2"/>
  <c r="H280" i="2"/>
  <c r="G281" i="2"/>
  <c r="H281" i="2"/>
  <c r="G282" i="2"/>
  <c r="H282" i="2"/>
  <c r="G283" i="2"/>
  <c r="H283" i="2"/>
  <c r="G284" i="2"/>
  <c r="H284" i="2"/>
  <c r="G285" i="2"/>
  <c r="H285" i="2"/>
  <c r="G286" i="2"/>
  <c r="H286" i="2"/>
  <c r="G287" i="2"/>
  <c r="H287" i="2"/>
  <c r="G288" i="2"/>
  <c r="H288" i="2"/>
  <c r="G289" i="2"/>
  <c r="H289" i="2"/>
  <c r="G290" i="2"/>
  <c r="H290" i="2"/>
  <c r="G291" i="2"/>
  <c r="H291" i="2"/>
  <c r="G292" i="2"/>
  <c r="H292" i="2"/>
  <c r="G293" i="2"/>
  <c r="H293" i="2"/>
  <c r="G294" i="2"/>
  <c r="H294" i="2"/>
  <c r="G295" i="2"/>
  <c r="H295" i="2"/>
  <c r="G296" i="2"/>
  <c r="H296" i="2"/>
  <c r="G297" i="2"/>
  <c r="H297" i="2"/>
  <c r="G298" i="2"/>
  <c r="H298" i="2"/>
  <c r="G299" i="2"/>
  <c r="H299" i="2"/>
  <c r="G300" i="2"/>
  <c r="H300" i="2"/>
  <c r="G301" i="2"/>
  <c r="H301" i="2"/>
  <c r="G302" i="2"/>
  <c r="H302" i="2"/>
  <c r="G303" i="2"/>
  <c r="H303" i="2"/>
  <c r="G304" i="2"/>
  <c r="H304" i="2"/>
  <c r="G305" i="2"/>
  <c r="H305" i="2"/>
  <c r="G306" i="2"/>
  <c r="H306" i="2"/>
  <c r="G307" i="2"/>
  <c r="H307" i="2"/>
  <c r="G308" i="2"/>
  <c r="H308" i="2"/>
  <c r="G309" i="2"/>
  <c r="H309" i="2"/>
  <c r="G310" i="2"/>
  <c r="H310" i="2"/>
  <c r="G311" i="2"/>
  <c r="H311" i="2"/>
  <c r="G312" i="2"/>
  <c r="H312" i="2"/>
  <c r="G313" i="2"/>
  <c r="H313" i="2"/>
  <c r="G314" i="2"/>
  <c r="H314" i="2"/>
  <c r="G315" i="2"/>
  <c r="H315" i="2"/>
  <c r="G316" i="2"/>
  <c r="H316" i="2"/>
  <c r="G317" i="2"/>
  <c r="H317" i="2"/>
  <c r="G318" i="2"/>
  <c r="H318" i="2"/>
  <c r="G319" i="2"/>
  <c r="H319" i="2"/>
  <c r="G320" i="2"/>
  <c r="H320" i="2"/>
  <c r="G321" i="2"/>
  <c r="H321" i="2"/>
  <c r="G322" i="2"/>
  <c r="H322" i="2"/>
  <c r="G323" i="2"/>
  <c r="H323" i="2"/>
  <c r="G324" i="2"/>
  <c r="H324" i="2"/>
  <c r="G325" i="2"/>
  <c r="H325" i="2"/>
  <c r="G326" i="2"/>
  <c r="H326" i="2"/>
  <c r="G327" i="2"/>
  <c r="H327" i="2"/>
  <c r="G328" i="2"/>
  <c r="H328" i="2"/>
  <c r="G329" i="2"/>
  <c r="H329" i="2"/>
  <c r="G330" i="2"/>
  <c r="H330" i="2"/>
  <c r="G331" i="2"/>
  <c r="H331" i="2"/>
  <c r="G332" i="2"/>
  <c r="H332" i="2"/>
  <c r="G333" i="2"/>
  <c r="H333" i="2"/>
  <c r="G334" i="2"/>
  <c r="H334" i="2"/>
  <c r="G335" i="2"/>
  <c r="H335" i="2"/>
  <c r="G336" i="2"/>
  <c r="H336" i="2"/>
  <c r="G337" i="2"/>
  <c r="H337" i="2"/>
  <c r="G338" i="2"/>
  <c r="H338" i="2"/>
  <c r="G339" i="2"/>
  <c r="H339" i="2"/>
  <c r="G340" i="2"/>
  <c r="H340" i="2"/>
  <c r="G341" i="2"/>
  <c r="H341" i="2"/>
  <c r="G342" i="2"/>
  <c r="H342" i="2"/>
  <c r="G343" i="2"/>
  <c r="H343" i="2"/>
  <c r="G344" i="2"/>
  <c r="H344" i="2"/>
  <c r="G345" i="2"/>
  <c r="H345" i="2"/>
  <c r="G346" i="2"/>
  <c r="H346" i="2"/>
  <c r="G347" i="2"/>
  <c r="H347" i="2"/>
  <c r="G348" i="2"/>
  <c r="H348" i="2"/>
  <c r="G349" i="2"/>
  <c r="H349" i="2"/>
  <c r="G350" i="2"/>
  <c r="H350" i="2"/>
  <c r="G351" i="2"/>
  <c r="H351" i="2"/>
  <c r="G352" i="2"/>
  <c r="H352" i="2"/>
  <c r="G353" i="2"/>
  <c r="H353" i="2"/>
  <c r="G354" i="2"/>
  <c r="H354" i="2"/>
  <c r="G355" i="2"/>
  <c r="H355" i="2"/>
  <c r="G356" i="2"/>
  <c r="H356" i="2"/>
  <c r="G357" i="2"/>
  <c r="H357" i="2"/>
  <c r="G358" i="2"/>
  <c r="H358" i="2"/>
  <c r="G359" i="2"/>
  <c r="H359" i="2"/>
  <c r="G360" i="2"/>
  <c r="H360" i="2"/>
  <c r="G361" i="2"/>
  <c r="H361" i="2"/>
  <c r="G362" i="2"/>
  <c r="H362" i="2"/>
  <c r="G363" i="2"/>
  <c r="H363" i="2"/>
  <c r="G364" i="2"/>
  <c r="H364" i="2"/>
  <c r="G365" i="2"/>
  <c r="H365" i="2"/>
  <c r="G366" i="2"/>
  <c r="H366" i="2"/>
  <c r="G367" i="2"/>
  <c r="H367" i="2"/>
  <c r="G368" i="2"/>
  <c r="H368" i="2"/>
  <c r="G369" i="2"/>
  <c r="H369" i="2"/>
  <c r="G370" i="2"/>
  <c r="H370" i="2"/>
  <c r="G371" i="2"/>
  <c r="H371" i="2"/>
  <c r="G372" i="2"/>
  <c r="H372" i="2"/>
  <c r="G373" i="2"/>
  <c r="H373" i="2"/>
  <c r="G374" i="2"/>
  <c r="H374" i="2"/>
  <c r="G375" i="2"/>
  <c r="H375" i="2"/>
  <c r="G376" i="2"/>
  <c r="H376" i="2"/>
  <c r="G377" i="2"/>
  <c r="H377" i="2"/>
  <c r="G378" i="2"/>
  <c r="H378" i="2"/>
  <c r="G379" i="2"/>
  <c r="H379" i="2"/>
  <c r="G380" i="2"/>
  <c r="H380" i="2"/>
  <c r="G381" i="2"/>
  <c r="H381" i="2"/>
  <c r="G382" i="2"/>
  <c r="H382" i="2"/>
  <c r="G383" i="2"/>
  <c r="H383" i="2"/>
  <c r="G384" i="2"/>
  <c r="H384" i="2"/>
  <c r="G385" i="2"/>
  <c r="H385" i="2"/>
  <c r="G386" i="2"/>
  <c r="H386" i="2"/>
  <c r="G387" i="2"/>
  <c r="H387" i="2"/>
  <c r="G388" i="2"/>
  <c r="H388" i="2"/>
  <c r="G389" i="2"/>
  <c r="H389" i="2"/>
  <c r="G390" i="2"/>
  <c r="H390" i="2"/>
  <c r="G391" i="2"/>
  <c r="H391" i="2"/>
  <c r="G392" i="2"/>
  <c r="H392" i="2"/>
  <c r="G393" i="2"/>
  <c r="H393" i="2"/>
  <c r="G394" i="2"/>
  <c r="H394" i="2"/>
  <c r="G395" i="2"/>
  <c r="H395" i="2"/>
  <c r="G396" i="2"/>
  <c r="H396" i="2"/>
  <c r="G397" i="2"/>
  <c r="H397" i="2"/>
  <c r="G398" i="2"/>
  <c r="H398" i="2"/>
  <c r="G399" i="2"/>
  <c r="H399" i="2"/>
  <c r="G400" i="2"/>
  <c r="H400" i="2"/>
  <c r="G401" i="2"/>
  <c r="H401" i="2"/>
  <c r="G402" i="2"/>
  <c r="H402" i="2"/>
  <c r="G403" i="2"/>
  <c r="H403" i="2"/>
  <c r="G404" i="2"/>
  <c r="H404" i="2"/>
  <c r="G405" i="2"/>
  <c r="H405" i="2"/>
  <c r="G406" i="2"/>
  <c r="H406" i="2"/>
  <c r="G407" i="2"/>
  <c r="H407" i="2"/>
  <c r="G408" i="2"/>
  <c r="H408" i="2"/>
  <c r="G409" i="2"/>
  <c r="H409" i="2"/>
  <c r="G410" i="2"/>
  <c r="H410" i="2"/>
  <c r="G411" i="2"/>
  <c r="H411" i="2"/>
  <c r="G412" i="2"/>
  <c r="H412" i="2"/>
  <c r="G413" i="2"/>
  <c r="H413" i="2"/>
  <c r="G414" i="2"/>
  <c r="H414" i="2"/>
  <c r="G415" i="2"/>
  <c r="H415" i="2"/>
  <c r="G416" i="2"/>
  <c r="H416" i="2"/>
  <c r="G417" i="2"/>
  <c r="H417" i="2"/>
  <c r="G418" i="2"/>
  <c r="H418" i="2"/>
  <c r="G419" i="2"/>
  <c r="H419" i="2"/>
  <c r="G420" i="2"/>
  <c r="H420" i="2"/>
  <c r="G421" i="2"/>
  <c r="H421" i="2"/>
  <c r="G422" i="2"/>
  <c r="H422" i="2"/>
  <c r="G423" i="2"/>
  <c r="H423" i="2"/>
  <c r="G424" i="2"/>
  <c r="H424" i="2"/>
  <c r="G425" i="2"/>
  <c r="H425" i="2"/>
  <c r="G426" i="2"/>
  <c r="H426" i="2"/>
  <c r="G427" i="2"/>
  <c r="H427" i="2"/>
  <c r="G428" i="2"/>
  <c r="H428" i="2"/>
  <c r="G429" i="2"/>
  <c r="H429" i="2"/>
  <c r="G430" i="2"/>
  <c r="H430" i="2"/>
  <c r="G431" i="2"/>
  <c r="H431" i="2"/>
  <c r="G432" i="2"/>
  <c r="H432" i="2"/>
  <c r="G433" i="2"/>
  <c r="H433" i="2"/>
  <c r="G434" i="2"/>
  <c r="H434" i="2"/>
  <c r="G435" i="2"/>
  <c r="H435" i="2"/>
  <c r="G436" i="2"/>
  <c r="H436" i="2"/>
  <c r="G437" i="2"/>
  <c r="H437" i="2"/>
  <c r="G438" i="2"/>
  <c r="H438" i="2"/>
  <c r="G439" i="2"/>
  <c r="H439" i="2"/>
  <c r="G440" i="2"/>
  <c r="H440" i="2"/>
  <c r="G441" i="2"/>
  <c r="H441" i="2"/>
  <c r="G442" i="2"/>
  <c r="H442" i="2"/>
  <c r="G443" i="2"/>
  <c r="H443" i="2"/>
  <c r="G444" i="2"/>
  <c r="H444" i="2"/>
  <c r="G445" i="2"/>
  <c r="H445" i="2"/>
  <c r="G446" i="2"/>
  <c r="H446" i="2"/>
  <c r="G447" i="2"/>
  <c r="H447" i="2"/>
  <c r="G448" i="2"/>
  <c r="H448" i="2"/>
  <c r="G449" i="2"/>
  <c r="H449" i="2"/>
  <c r="G450" i="2"/>
  <c r="H450" i="2"/>
  <c r="G451" i="2"/>
  <c r="H451" i="2"/>
  <c r="G452" i="2"/>
  <c r="H452" i="2"/>
  <c r="G453" i="2"/>
  <c r="H453" i="2"/>
  <c r="G454" i="2"/>
  <c r="H454" i="2"/>
  <c r="G455" i="2"/>
  <c r="H455" i="2"/>
  <c r="G456" i="2"/>
  <c r="H456" i="2"/>
  <c r="G457" i="2"/>
  <c r="H457" i="2"/>
  <c r="G458" i="2"/>
  <c r="H458" i="2"/>
  <c r="G459" i="2"/>
  <c r="H459" i="2"/>
  <c r="G460" i="2"/>
  <c r="H460" i="2"/>
  <c r="G461" i="2"/>
  <c r="H461" i="2"/>
  <c r="G462" i="2"/>
  <c r="H462" i="2"/>
  <c r="G463" i="2"/>
  <c r="H463" i="2"/>
  <c r="G464" i="2"/>
  <c r="H464" i="2"/>
  <c r="G465" i="2"/>
  <c r="H465" i="2"/>
  <c r="G466" i="2"/>
  <c r="H466" i="2"/>
  <c r="G467" i="2"/>
  <c r="H467" i="2"/>
  <c r="G468" i="2"/>
  <c r="H468" i="2"/>
  <c r="G469" i="2"/>
  <c r="H469" i="2"/>
  <c r="G470" i="2"/>
  <c r="H470" i="2"/>
  <c r="G471" i="2"/>
  <c r="H471" i="2"/>
  <c r="G472" i="2"/>
  <c r="H472" i="2"/>
  <c r="G473" i="2"/>
  <c r="H473" i="2"/>
  <c r="G474" i="2"/>
  <c r="H474" i="2"/>
  <c r="G475" i="2"/>
  <c r="H475" i="2"/>
  <c r="G476" i="2"/>
  <c r="H476" i="2"/>
  <c r="G477" i="2"/>
  <c r="H477" i="2"/>
  <c r="G478" i="2"/>
  <c r="H478" i="2"/>
  <c r="G479" i="2"/>
  <c r="H479" i="2"/>
  <c r="G480" i="2"/>
  <c r="H480" i="2"/>
  <c r="G481" i="2"/>
  <c r="H481" i="2"/>
  <c r="G482" i="2"/>
  <c r="H482" i="2"/>
  <c r="G483" i="2"/>
  <c r="H483" i="2"/>
  <c r="G484" i="2"/>
  <c r="H484" i="2"/>
  <c r="G485" i="2"/>
  <c r="H485" i="2"/>
  <c r="G486" i="2"/>
  <c r="H486" i="2"/>
  <c r="G487" i="2"/>
  <c r="H487" i="2"/>
  <c r="G488" i="2"/>
  <c r="H488" i="2"/>
  <c r="G489" i="2"/>
  <c r="H489" i="2"/>
  <c r="G490" i="2"/>
  <c r="H490" i="2"/>
  <c r="G491" i="2"/>
  <c r="H491" i="2"/>
  <c r="G492" i="2"/>
  <c r="H492" i="2"/>
  <c r="G493" i="2"/>
  <c r="H493" i="2"/>
  <c r="G494" i="2"/>
  <c r="H494" i="2"/>
  <c r="G495" i="2"/>
  <c r="H495" i="2"/>
  <c r="G496" i="2"/>
  <c r="H496" i="2"/>
  <c r="G497" i="2"/>
  <c r="H497" i="2"/>
  <c r="G498" i="2"/>
  <c r="H498" i="2"/>
  <c r="G499" i="2"/>
  <c r="H499" i="2"/>
  <c r="G500" i="2"/>
  <c r="H500" i="2"/>
  <c r="G501" i="2"/>
  <c r="H501" i="2"/>
  <c r="G502" i="2"/>
  <c r="H502" i="2"/>
  <c r="G503" i="2"/>
  <c r="H503" i="2"/>
  <c r="G504" i="2"/>
  <c r="H504" i="2"/>
  <c r="G505" i="2"/>
  <c r="H505" i="2"/>
  <c r="G506" i="2"/>
  <c r="H506" i="2"/>
  <c r="G507" i="2"/>
  <c r="H507" i="2"/>
  <c r="G508" i="2"/>
  <c r="H508" i="2"/>
  <c r="G509" i="2"/>
  <c r="H509" i="2"/>
  <c r="G510" i="2"/>
  <c r="H510" i="2"/>
  <c r="G511" i="2"/>
  <c r="H511" i="2"/>
  <c r="G512" i="2"/>
  <c r="H512" i="2"/>
  <c r="G513" i="2"/>
  <c r="H513" i="2"/>
  <c r="G514" i="2"/>
  <c r="H514" i="2"/>
  <c r="G515" i="2"/>
  <c r="H515" i="2"/>
  <c r="G516" i="2"/>
  <c r="H516" i="2"/>
  <c r="G517" i="2"/>
  <c r="H517" i="2"/>
  <c r="G518" i="2"/>
  <c r="H518" i="2"/>
  <c r="G519" i="2"/>
  <c r="H519" i="2"/>
  <c r="G520" i="2"/>
  <c r="H520" i="2"/>
  <c r="G521" i="2"/>
  <c r="H521" i="2"/>
  <c r="G522" i="2"/>
  <c r="H522" i="2"/>
  <c r="G523" i="2"/>
  <c r="H523" i="2"/>
  <c r="G524" i="2"/>
  <c r="H524" i="2"/>
  <c r="G525" i="2"/>
  <c r="H525" i="2"/>
  <c r="G526" i="2"/>
  <c r="H526" i="2"/>
  <c r="G527" i="2"/>
  <c r="H527" i="2"/>
  <c r="G528" i="2"/>
  <c r="H528" i="2"/>
  <c r="G529" i="2"/>
  <c r="H529" i="2"/>
  <c r="G530" i="2"/>
  <c r="H530" i="2"/>
  <c r="G531" i="2"/>
  <c r="H531" i="2"/>
  <c r="G532" i="2"/>
  <c r="H532" i="2"/>
  <c r="G533" i="2"/>
  <c r="H533" i="2"/>
  <c r="G534" i="2"/>
  <c r="H534" i="2"/>
  <c r="G535" i="2"/>
  <c r="H535" i="2"/>
  <c r="G536" i="2"/>
  <c r="H536" i="2"/>
  <c r="G537" i="2"/>
  <c r="H537" i="2"/>
  <c r="G538" i="2"/>
  <c r="H538" i="2"/>
  <c r="G539" i="2"/>
  <c r="H539" i="2"/>
  <c r="G540" i="2"/>
  <c r="H540" i="2"/>
  <c r="G541" i="2"/>
  <c r="H541" i="2"/>
  <c r="G542" i="2"/>
  <c r="H542" i="2"/>
  <c r="G543" i="2"/>
  <c r="H543" i="2"/>
  <c r="G544" i="2"/>
  <c r="H544" i="2"/>
  <c r="G545" i="2"/>
  <c r="H545" i="2"/>
  <c r="G546" i="2"/>
  <c r="H546" i="2"/>
  <c r="G547" i="2"/>
  <c r="H547" i="2"/>
  <c r="G548" i="2"/>
  <c r="H548" i="2"/>
  <c r="G549" i="2"/>
  <c r="H549" i="2"/>
  <c r="G550" i="2"/>
  <c r="H550" i="2"/>
  <c r="G551" i="2"/>
  <c r="H551" i="2"/>
  <c r="G552" i="2"/>
  <c r="H552" i="2"/>
  <c r="G553" i="2"/>
  <c r="H553" i="2"/>
  <c r="G554" i="2"/>
  <c r="H554" i="2"/>
  <c r="G555" i="2"/>
  <c r="H555" i="2"/>
  <c r="G556" i="2"/>
  <c r="H556" i="2"/>
  <c r="G557" i="2"/>
  <c r="H557" i="2"/>
  <c r="G558" i="2"/>
  <c r="H558" i="2"/>
  <c r="G559" i="2"/>
  <c r="H559" i="2"/>
  <c r="G560" i="2"/>
  <c r="H560" i="2"/>
  <c r="G561" i="2"/>
  <c r="H561" i="2"/>
  <c r="G562" i="2"/>
  <c r="H562" i="2"/>
  <c r="G563" i="2"/>
  <c r="H563" i="2"/>
  <c r="G564" i="2"/>
  <c r="H564" i="2"/>
  <c r="G565" i="2"/>
  <c r="H565" i="2"/>
  <c r="G566" i="2"/>
  <c r="H566" i="2"/>
  <c r="G567" i="2"/>
  <c r="H567" i="2"/>
  <c r="G568" i="2"/>
  <c r="H568" i="2"/>
  <c r="G569" i="2"/>
  <c r="H569" i="2"/>
  <c r="G570" i="2"/>
  <c r="H570" i="2"/>
  <c r="G571" i="2"/>
  <c r="H571" i="2"/>
  <c r="G572" i="2"/>
  <c r="H572" i="2"/>
  <c r="G573" i="2"/>
  <c r="H573" i="2"/>
  <c r="G574" i="2"/>
  <c r="H574" i="2"/>
  <c r="G575" i="2"/>
  <c r="H575" i="2"/>
  <c r="G576" i="2"/>
  <c r="H576" i="2"/>
  <c r="G577" i="2"/>
  <c r="H577" i="2"/>
  <c r="G578" i="2"/>
  <c r="H578" i="2"/>
  <c r="G579" i="2"/>
  <c r="H579" i="2"/>
  <c r="G580" i="2"/>
  <c r="H580" i="2"/>
  <c r="G581" i="2"/>
  <c r="H581" i="2"/>
  <c r="G582" i="2"/>
  <c r="H582" i="2"/>
  <c r="G583" i="2"/>
  <c r="H583" i="2"/>
  <c r="G584" i="2"/>
  <c r="H584" i="2"/>
  <c r="G585" i="2"/>
  <c r="H585" i="2"/>
  <c r="G586" i="2"/>
  <c r="H586" i="2"/>
  <c r="G587" i="2"/>
  <c r="H587" i="2"/>
  <c r="G588" i="2"/>
  <c r="H588" i="2"/>
  <c r="G589" i="2"/>
  <c r="H589" i="2"/>
  <c r="G590" i="2"/>
  <c r="H590" i="2"/>
  <c r="G591" i="2"/>
  <c r="H591" i="2"/>
  <c r="G592" i="2"/>
  <c r="H592" i="2"/>
  <c r="G593" i="2"/>
  <c r="H593" i="2"/>
  <c r="G594" i="2"/>
  <c r="H594" i="2"/>
  <c r="G595" i="2"/>
  <c r="H595" i="2"/>
  <c r="G596" i="2"/>
  <c r="H596" i="2"/>
  <c r="G597" i="2"/>
  <c r="H597" i="2"/>
  <c r="G598" i="2"/>
  <c r="H598" i="2"/>
  <c r="G599" i="2"/>
  <c r="H599" i="2"/>
  <c r="G600" i="2"/>
  <c r="H600" i="2"/>
  <c r="G601" i="2"/>
  <c r="H601" i="2"/>
  <c r="G602" i="2"/>
  <c r="H602" i="2"/>
  <c r="G603" i="2"/>
  <c r="H603" i="2"/>
  <c r="G604" i="2"/>
  <c r="H604" i="2"/>
  <c r="G605" i="2"/>
  <c r="H605" i="2"/>
  <c r="G606" i="2"/>
  <c r="H606" i="2"/>
  <c r="G607" i="2"/>
  <c r="H607" i="2"/>
  <c r="G608" i="2"/>
  <c r="H608" i="2"/>
  <c r="G609" i="2"/>
  <c r="H609" i="2"/>
  <c r="G610" i="2"/>
  <c r="H610" i="2"/>
  <c r="G611" i="2"/>
  <c r="H611" i="2"/>
  <c r="G612" i="2"/>
  <c r="H612" i="2"/>
  <c r="G613" i="2"/>
  <c r="H613" i="2"/>
  <c r="G614" i="2"/>
  <c r="H614" i="2"/>
  <c r="G615" i="2"/>
  <c r="H615" i="2"/>
  <c r="G616" i="2"/>
  <c r="H616" i="2"/>
  <c r="G617" i="2"/>
  <c r="H617" i="2"/>
  <c r="G618" i="2"/>
  <c r="H618" i="2"/>
  <c r="G619" i="2"/>
  <c r="H619" i="2"/>
  <c r="G620" i="2"/>
  <c r="H620" i="2"/>
  <c r="G621" i="2"/>
  <c r="H621" i="2"/>
  <c r="G622" i="2"/>
  <c r="H622" i="2"/>
  <c r="G623" i="2"/>
  <c r="H623" i="2"/>
  <c r="G624" i="2"/>
  <c r="H624" i="2"/>
  <c r="G625" i="2"/>
  <c r="H625" i="2"/>
  <c r="G626" i="2"/>
  <c r="H626" i="2"/>
  <c r="G627" i="2"/>
  <c r="H627" i="2"/>
  <c r="G628" i="2"/>
  <c r="H628" i="2"/>
  <c r="G629" i="2"/>
  <c r="H629" i="2"/>
  <c r="G630" i="2"/>
  <c r="H630" i="2"/>
  <c r="G631" i="2"/>
  <c r="H631" i="2"/>
  <c r="G632" i="2"/>
  <c r="H632" i="2"/>
  <c r="G633" i="2"/>
  <c r="H633" i="2"/>
  <c r="G634" i="2"/>
  <c r="H634" i="2"/>
  <c r="G635" i="2"/>
  <c r="H635" i="2"/>
  <c r="G636" i="2"/>
  <c r="H636" i="2"/>
  <c r="G637" i="2"/>
  <c r="H637" i="2"/>
  <c r="G638" i="2"/>
  <c r="H638" i="2"/>
  <c r="G639" i="2"/>
  <c r="H639" i="2"/>
  <c r="G640" i="2"/>
  <c r="H640" i="2"/>
  <c r="G641" i="2"/>
  <c r="H641" i="2"/>
  <c r="G642" i="2"/>
  <c r="H642" i="2"/>
  <c r="G643" i="2"/>
  <c r="H643" i="2"/>
  <c r="G644" i="2"/>
  <c r="H644" i="2"/>
  <c r="G645" i="2"/>
  <c r="H645" i="2"/>
  <c r="G646" i="2"/>
  <c r="H646" i="2"/>
  <c r="G647" i="2"/>
  <c r="H647" i="2"/>
  <c r="G648" i="2"/>
  <c r="H648" i="2"/>
  <c r="G649" i="2"/>
  <c r="H649" i="2"/>
  <c r="G650" i="2"/>
  <c r="H650" i="2"/>
  <c r="G651" i="2"/>
  <c r="H651" i="2"/>
  <c r="G652" i="2"/>
  <c r="H652" i="2"/>
  <c r="G653" i="2"/>
  <c r="H653" i="2"/>
  <c r="G654" i="2"/>
  <c r="H654" i="2"/>
  <c r="G655" i="2"/>
  <c r="H655" i="2"/>
  <c r="G656" i="2"/>
  <c r="H656" i="2"/>
  <c r="G657" i="2"/>
  <c r="H657" i="2"/>
  <c r="G658" i="2"/>
  <c r="H658" i="2"/>
  <c r="G659" i="2"/>
  <c r="H659" i="2"/>
  <c r="G660" i="2"/>
  <c r="H660" i="2"/>
  <c r="G661" i="2"/>
  <c r="H661" i="2"/>
  <c r="G662" i="2"/>
  <c r="H662" i="2"/>
  <c r="G663" i="2"/>
  <c r="H663" i="2"/>
  <c r="G664" i="2"/>
  <c r="H664" i="2"/>
  <c r="G665" i="2"/>
  <c r="H665" i="2"/>
  <c r="G666" i="2"/>
  <c r="H666" i="2"/>
  <c r="G667" i="2"/>
  <c r="H667" i="2"/>
  <c r="G668" i="2"/>
  <c r="H668" i="2"/>
  <c r="G669" i="2"/>
  <c r="H669" i="2"/>
  <c r="G670" i="2"/>
  <c r="H670" i="2"/>
  <c r="G671" i="2"/>
  <c r="H671" i="2"/>
  <c r="G672" i="2"/>
  <c r="H672" i="2"/>
  <c r="G673" i="2"/>
  <c r="H673" i="2"/>
  <c r="G674" i="2"/>
  <c r="H674" i="2"/>
  <c r="G675" i="2"/>
  <c r="H675" i="2"/>
  <c r="G676" i="2"/>
  <c r="H676" i="2"/>
  <c r="G677" i="2"/>
  <c r="H677" i="2"/>
  <c r="G678" i="2"/>
  <c r="H678" i="2"/>
  <c r="G679" i="2"/>
  <c r="H679" i="2"/>
  <c r="G680" i="2"/>
  <c r="H680" i="2"/>
  <c r="G681" i="2"/>
  <c r="H681" i="2"/>
  <c r="G682" i="2"/>
  <c r="H682" i="2"/>
  <c r="G683" i="2"/>
  <c r="H683" i="2"/>
  <c r="G684" i="2"/>
  <c r="H684" i="2"/>
  <c r="G685" i="2"/>
  <c r="H685" i="2"/>
  <c r="G686" i="2"/>
  <c r="H686" i="2"/>
  <c r="G687" i="2"/>
  <c r="H687" i="2"/>
  <c r="G688" i="2"/>
  <c r="H688" i="2"/>
  <c r="G689" i="2"/>
  <c r="H689" i="2"/>
  <c r="G690" i="2"/>
  <c r="H690" i="2"/>
  <c r="G691" i="2"/>
  <c r="H691" i="2"/>
  <c r="G692" i="2"/>
  <c r="H692" i="2"/>
  <c r="G693" i="2"/>
  <c r="H693" i="2"/>
  <c r="G694" i="2"/>
  <c r="H694" i="2"/>
  <c r="G695" i="2"/>
  <c r="H695" i="2"/>
  <c r="G696" i="2"/>
  <c r="H696" i="2"/>
  <c r="G697" i="2"/>
  <c r="H697" i="2"/>
  <c r="G698" i="2"/>
  <c r="H698" i="2"/>
  <c r="G699" i="2"/>
  <c r="H699" i="2"/>
  <c r="G700" i="2"/>
  <c r="H700" i="2"/>
  <c r="G701" i="2"/>
  <c r="H701" i="2"/>
  <c r="G702" i="2"/>
  <c r="H702" i="2"/>
  <c r="G703" i="2"/>
  <c r="H703" i="2"/>
  <c r="G704" i="2"/>
  <c r="H704" i="2"/>
  <c r="G705" i="2"/>
  <c r="H705" i="2"/>
  <c r="G706" i="2"/>
  <c r="H706" i="2"/>
  <c r="G707" i="2"/>
  <c r="H707" i="2"/>
  <c r="G708" i="2"/>
  <c r="H708" i="2"/>
  <c r="G709" i="2"/>
  <c r="H709" i="2"/>
  <c r="G710" i="2"/>
  <c r="H710" i="2"/>
  <c r="G711" i="2"/>
  <c r="H711" i="2"/>
  <c r="G712" i="2"/>
  <c r="H712" i="2"/>
  <c r="G713" i="2"/>
  <c r="H713" i="2"/>
  <c r="G714" i="2"/>
  <c r="H714" i="2"/>
  <c r="G715" i="2"/>
  <c r="H715" i="2"/>
  <c r="G716" i="2"/>
  <c r="H716" i="2"/>
  <c r="G717" i="2"/>
  <c r="H717" i="2"/>
  <c r="G718" i="2"/>
  <c r="H718" i="2"/>
  <c r="G719" i="2"/>
  <c r="H719" i="2"/>
  <c r="G720" i="2"/>
  <c r="H720" i="2"/>
  <c r="G721" i="2"/>
  <c r="H721" i="2"/>
  <c r="G722" i="2"/>
  <c r="H722" i="2"/>
  <c r="G723" i="2"/>
  <c r="H723" i="2"/>
  <c r="G724" i="2"/>
  <c r="H724" i="2"/>
  <c r="G725" i="2"/>
  <c r="H725" i="2"/>
  <c r="G726" i="2"/>
  <c r="H726" i="2"/>
  <c r="G727" i="2"/>
  <c r="H727" i="2"/>
  <c r="G728" i="2"/>
  <c r="H728" i="2"/>
  <c r="G729" i="2"/>
  <c r="H729" i="2"/>
  <c r="G730" i="2"/>
  <c r="H730" i="2"/>
  <c r="G731" i="2"/>
  <c r="H731" i="2"/>
  <c r="G732" i="2"/>
  <c r="H732" i="2"/>
  <c r="G733" i="2"/>
  <c r="H733" i="2"/>
  <c r="G734" i="2"/>
  <c r="H734" i="2"/>
  <c r="G735" i="2"/>
  <c r="H735" i="2"/>
  <c r="G736" i="2"/>
  <c r="H736" i="2"/>
  <c r="G737" i="2"/>
  <c r="H737" i="2"/>
  <c r="G738" i="2"/>
  <c r="H738" i="2"/>
  <c r="G739" i="2"/>
  <c r="H739" i="2"/>
  <c r="G740" i="2"/>
  <c r="H740" i="2"/>
  <c r="G741" i="2"/>
  <c r="H741" i="2"/>
  <c r="G742" i="2"/>
  <c r="H742" i="2"/>
  <c r="G743" i="2"/>
  <c r="H743" i="2"/>
  <c r="G744" i="2"/>
  <c r="H744" i="2"/>
  <c r="G745" i="2"/>
  <c r="H745" i="2"/>
  <c r="G746" i="2"/>
  <c r="H746" i="2"/>
  <c r="G747" i="2"/>
  <c r="H747" i="2"/>
  <c r="G748" i="2"/>
  <c r="H748" i="2"/>
  <c r="G749" i="2"/>
  <c r="H749" i="2"/>
  <c r="G750" i="2"/>
  <c r="H750" i="2"/>
  <c r="G751" i="2"/>
  <c r="H751" i="2"/>
  <c r="G752" i="2"/>
  <c r="H752" i="2"/>
  <c r="G753" i="2"/>
  <c r="H753" i="2"/>
  <c r="G754" i="2"/>
  <c r="H754" i="2"/>
  <c r="G755" i="2"/>
  <c r="H755" i="2"/>
  <c r="G756" i="2"/>
  <c r="H756" i="2"/>
  <c r="G757" i="2"/>
  <c r="H757" i="2"/>
  <c r="G758" i="2"/>
  <c r="H758" i="2"/>
  <c r="G759" i="2"/>
  <c r="H759" i="2"/>
  <c r="G760" i="2"/>
  <c r="H760" i="2"/>
  <c r="G761" i="2"/>
  <c r="H761" i="2"/>
  <c r="G762" i="2"/>
  <c r="H762" i="2"/>
  <c r="G763" i="2"/>
  <c r="H763" i="2"/>
  <c r="G764" i="2"/>
  <c r="H764" i="2"/>
  <c r="G765" i="2"/>
  <c r="H765" i="2"/>
  <c r="G766" i="2"/>
  <c r="H766" i="2"/>
  <c r="G767" i="2"/>
  <c r="H767" i="2"/>
  <c r="G768" i="2"/>
  <c r="H768" i="2"/>
  <c r="G769" i="2"/>
  <c r="H769" i="2"/>
  <c r="G770" i="2"/>
  <c r="H770" i="2"/>
  <c r="G771" i="2"/>
  <c r="H771" i="2"/>
  <c r="G772" i="2"/>
  <c r="H772" i="2"/>
  <c r="G773" i="2"/>
  <c r="H773" i="2"/>
  <c r="G774" i="2"/>
  <c r="H774" i="2"/>
  <c r="G775" i="2"/>
  <c r="H775" i="2"/>
  <c r="G776" i="2"/>
  <c r="H776" i="2"/>
  <c r="G777" i="2"/>
  <c r="H777" i="2"/>
  <c r="G778" i="2"/>
  <c r="H778" i="2"/>
  <c r="G779" i="2"/>
  <c r="H779" i="2"/>
  <c r="G780" i="2"/>
  <c r="H780" i="2"/>
  <c r="G781" i="2"/>
  <c r="H781" i="2"/>
  <c r="G782" i="2"/>
  <c r="H782" i="2"/>
  <c r="G783" i="2"/>
  <c r="H783" i="2"/>
  <c r="G784" i="2"/>
  <c r="H784" i="2"/>
  <c r="G785" i="2"/>
  <c r="H785" i="2"/>
  <c r="G786" i="2"/>
  <c r="H786" i="2"/>
  <c r="G787" i="2"/>
  <c r="H787" i="2"/>
  <c r="G788" i="2"/>
  <c r="H788" i="2"/>
  <c r="G789" i="2"/>
  <c r="H789" i="2"/>
  <c r="G790" i="2"/>
  <c r="H790" i="2"/>
  <c r="G791" i="2"/>
  <c r="H791" i="2"/>
  <c r="G792" i="2"/>
  <c r="H792" i="2"/>
  <c r="G793" i="2"/>
  <c r="H793" i="2"/>
  <c r="G794" i="2"/>
  <c r="H794" i="2"/>
  <c r="G795" i="2"/>
  <c r="H795" i="2"/>
  <c r="G796" i="2"/>
  <c r="H796" i="2"/>
  <c r="G797" i="2"/>
  <c r="H797" i="2"/>
  <c r="G798" i="2"/>
  <c r="H798" i="2"/>
  <c r="G799" i="2"/>
  <c r="H799" i="2"/>
  <c r="G800" i="2"/>
  <c r="H800" i="2"/>
  <c r="G801" i="2"/>
  <c r="H801" i="2"/>
  <c r="G802" i="2"/>
  <c r="H802" i="2"/>
  <c r="G803" i="2"/>
  <c r="H803" i="2"/>
  <c r="G804" i="2"/>
  <c r="H804" i="2"/>
  <c r="G805" i="2"/>
  <c r="H805" i="2"/>
  <c r="G806" i="2"/>
  <c r="H806" i="2"/>
  <c r="G807" i="2"/>
  <c r="H807" i="2"/>
  <c r="G808" i="2"/>
  <c r="H808" i="2"/>
  <c r="G809" i="2"/>
  <c r="H809" i="2"/>
  <c r="G810" i="2"/>
  <c r="H810" i="2"/>
  <c r="G811" i="2"/>
  <c r="H811" i="2"/>
  <c r="G812" i="2"/>
  <c r="H812" i="2"/>
  <c r="G813" i="2"/>
  <c r="H813" i="2"/>
  <c r="G814" i="2"/>
  <c r="H814" i="2"/>
  <c r="G815" i="2"/>
  <c r="H815" i="2"/>
  <c r="G816" i="2"/>
  <c r="H816" i="2"/>
  <c r="G817" i="2"/>
  <c r="H817" i="2"/>
  <c r="G818" i="2"/>
  <c r="H818" i="2"/>
  <c r="G819" i="2"/>
  <c r="H819" i="2"/>
  <c r="G820" i="2"/>
  <c r="H820" i="2"/>
  <c r="G821" i="2"/>
  <c r="H821" i="2"/>
  <c r="G822" i="2"/>
  <c r="H822" i="2"/>
  <c r="G823" i="2"/>
  <c r="H823" i="2"/>
  <c r="G824" i="2"/>
  <c r="H824" i="2"/>
  <c r="G825" i="2"/>
  <c r="H825" i="2"/>
  <c r="G826" i="2"/>
  <c r="H826" i="2"/>
  <c r="G827" i="2"/>
  <c r="H827" i="2"/>
  <c r="G828" i="2"/>
  <c r="H828" i="2"/>
  <c r="G829" i="2"/>
  <c r="H829" i="2"/>
  <c r="G830" i="2"/>
  <c r="H830" i="2"/>
  <c r="G831" i="2"/>
  <c r="H831" i="2"/>
  <c r="G832" i="2"/>
  <c r="H832" i="2"/>
  <c r="G833" i="2"/>
  <c r="H833" i="2"/>
  <c r="G834" i="2"/>
  <c r="H834" i="2"/>
  <c r="G835" i="2"/>
  <c r="H835" i="2"/>
  <c r="G836" i="2"/>
  <c r="H836" i="2"/>
  <c r="G837" i="2"/>
  <c r="H837" i="2"/>
  <c r="G838" i="2"/>
  <c r="H838" i="2"/>
  <c r="G839" i="2"/>
  <c r="H839" i="2"/>
  <c r="G840" i="2"/>
  <c r="H840" i="2"/>
  <c r="G841" i="2"/>
  <c r="H841" i="2"/>
  <c r="G842" i="2"/>
  <c r="H842" i="2"/>
  <c r="G843" i="2"/>
  <c r="H843" i="2"/>
  <c r="G844" i="2"/>
  <c r="H844" i="2"/>
  <c r="G845" i="2"/>
  <c r="H845" i="2"/>
  <c r="G846" i="2"/>
  <c r="H846" i="2"/>
  <c r="G847" i="2"/>
  <c r="H847" i="2"/>
  <c r="G848" i="2"/>
  <c r="H848" i="2"/>
  <c r="G849" i="2"/>
  <c r="H849" i="2"/>
  <c r="G850" i="2"/>
  <c r="H850" i="2"/>
  <c r="G851" i="2"/>
  <c r="H851" i="2"/>
  <c r="G852" i="2"/>
  <c r="H852" i="2"/>
  <c r="G853" i="2"/>
  <c r="H853" i="2"/>
  <c r="G854" i="2"/>
  <c r="H854" i="2"/>
  <c r="G855" i="2"/>
  <c r="H855" i="2"/>
  <c r="G856" i="2"/>
  <c r="H856" i="2"/>
  <c r="G857" i="2"/>
  <c r="H857" i="2"/>
  <c r="G858" i="2"/>
  <c r="H858" i="2"/>
  <c r="G859" i="2"/>
  <c r="H859" i="2"/>
  <c r="G860" i="2"/>
  <c r="H860" i="2"/>
  <c r="G861" i="2"/>
  <c r="H861" i="2"/>
  <c r="G862" i="2"/>
  <c r="H862" i="2"/>
  <c r="G863" i="2"/>
  <c r="H863" i="2"/>
  <c r="G864" i="2"/>
  <c r="H864" i="2"/>
  <c r="G865" i="2"/>
  <c r="H865" i="2"/>
  <c r="G866" i="2"/>
  <c r="H866" i="2"/>
  <c r="G867" i="2"/>
  <c r="H867" i="2"/>
  <c r="G868" i="2"/>
  <c r="H868" i="2"/>
  <c r="G869" i="2"/>
  <c r="H869" i="2"/>
  <c r="G870" i="2"/>
  <c r="H870" i="2"/>
  <c r="G871" i="2"/>
  <c r="H871" i="2"/>
  <c r="G872" i="2"/>
  <c r="H872" i="2"/>
  <c r="G873" i="2"/>
  <c r="H873" i="2"/>
  <c r="G874" i="2"/>
  <c r="H874" i="2"/>
  <c r="G875" i="2"/>
  <c r="H875" i="2"/>
  <c r="G876" i="2"/>
  <c r="H876" i="2"/>
  <c r="G877" i="2"/>
  <c r="H877" i="2"/>
  <c r="G878" i="2"/>
  <c r="H878" i="2"/>
  <c r="G879" i="2"/>
  <c r="H879" i="2"/>
  <c r="G880" i="2"/>
  <c r="H880" i="2"/>
  <c r="G881" i="2"/>
  <c r="H881" i="2"/>
  <c r="G882" i="2"/>
  <c r="H882" i="2"/>
  <c r="G883" i="2"/>
  <c r="H883" i="2"/>
  <c r="G884" i="2"/>
  <c r="H884" i="2"/>
  <c r="G885" i="2"/>
  <c r="H885" i="2"/>
  <c r="G886" i="2"/>
  <c r="H886" i="2"/>
  <c r="G887" i="2"/>
  <c r="H887" i="2"/>
  <c r="G888" i="2"/>
  <c r="H888" i="2"/>
  <c r="G889" i="2"/>
  <c r="H889" i="2"/>
  <c r="G890" i="2"/>
  <c r="H890" i="2"/>
  <c r="G891" i="2"/>
  <c r="H891" i="2"/>
  <c r="G892" i="2"/>
  <c r="H892" i="2"/>
  <c r="G893" i="2"/>
  <c r="H893" i="2"/>
  <c r="G894" i="2"/>
  <c r="H894" i="2"/>
  <c r="G895" i="2"/>
  <c r="H895" i="2"/>
  <c r="G896" i="2"/>
  <c r="H896" i="2"/>
  <c r="G897" i="2"/>
  <c r="H897" i="2"/>
  <c r="G898" i="2"/>
  <c r="H898" i="2"/>
  <c r="G899" i="2"/>
  <c r="H899" i="2"/>
  <c r="G900" i="2"/>
  <c r="H900" i="2"/>
  <c r="G901" i="2"/>
  <c r="H901" i="2"/>
  <c r="G902" i="2"/>
  <c r="H902" i="2"/>
  <c r="G903" i="2"/>
  <c r="H903" i="2"/>
  <c r="G904" i="2"/>
  <c r="H904" i="2"/>
  <c r="G905" i="2"/>
  <c r="H905" i="2"/>
  <c r="G906" i="2"/>
  <c r="H906" i="2"/>
  <c r="G907" i="2"/>
  <c r="H907" i="2"/>
  <c r="G908" i="2"/>
  <c r="H908" i="2"/>
  <c r="G909" i="2"/>
  <c r="H909" i="2"/>
  <c r="G910" i="2"/>
  <c r="H910" i="2"/>
  <c r="G911" i="2"/>
  <c r="H911" i="2"/>
  <c r="G912" i="2"/>
  <c r="H912" i="2"/>
  <c r="G913" i="2"/>
  <c r="H913" i="2"/>
  <c r="G914" i="2"/>
  <c r="H914" i="2"/>
  <c r="G915" i="2"/>
  <c r="H915" i="2"/>
  <c r="G916" i="2"/>
  <c r="H916" i="2"/>
  <c r="G917" i="2"/>
  <c r="H917" i="2"/>
  <c r="G918" i="2"/>
  <c r="H918" i="2"/>
  <c r="G919" i="2"/>
  <c r="H919" i="2"/>
  <c r="G920" i="2"/>
  <c r="H920" i="2"/>
  <c r="G921" i="2"/>
  <c r="H921" i="2"/>
  <c r="G922" i="2"/>
  <c r="H922" i="2"/>
  <c r="G923" i="2"/>
  <c r="H923" i="2"/>
  <c r="G924" i="2"/>
  <c r="H924" i="2"/>
  <c r="G925" i="2"/>
  <c r="H925" i="2"/>
  <c r="G926" i="2"/>
  <c r="H926" i="2"/>
  <c r="G927" i="2"/>
  <c r="H927" i="2"/>
  <c r="G928" i="2"/>
  <c r="H928" i="2"/>
  <c r="G929" i="2"/>
  <c r="H929" i="2"/>
  <c r="G930" i="2"/>
  <c r="H930" i="2"/>
  <c r="G931" i="2"/>
  <c r="H931" i="2"/>
  <c r="G932" i="2"/>
  <c r="H932" i="2"/>
  <c r="G933" i="2"/>
  <c r="H933" i="2"/>
  <c r="G934" i="2"/>
  <c r="H934" i="2"/>
  <c r="G935" i="2"/>
  <c r="H935" i="2"/>
  <c r="G936" i="2"/>
  <c r="H936" i="2"/>
  <c r="G937" i="2"/>
  <c r="H937" i="2"/>
  <c r="G938" i="2"/>
  <c r="H938" i="2"/>
  <c r="G939" i="2"/>
  <c r="H939" i="2"/>
  <c r="G940" i="2"/>
  <c r="H940" i="2"/>
  <c r="G941" i="2"/>
  <c r="H941" i="2"/>
  <c r="G942" i="2"/>
  <c r="H942" i="2"/>
  <c r="G943" i="2"/>
  <c r="H943" i="2"/>
  <c r="G944" i="2"/>
  <c r="H944" i="2"/>
  <c r="G945" i="2"/>
  <c r="H945" i="2"/>
  <c r="G946" i="2"/>
  <c r="H946" i="2"/>
  <c r="G947" i="2"/>
  <c r="H947" i="2"/>
  <c r="G948" i="2"/>
  <c r="H948" i="2"/>
  <c r="G949" i="2"/>
  <c r="H949" i="2"/>
  <c r="G950" i="2"/>
  <c r="H950" i="2"/>
  <c r="G951" i="2"/>
  <c r="H951" i="2"/>
  <c r="G952" i="2"/>
  <c r="H952" i="2"/>
  <c r="G953" i="2"/>
  <c r="H953" i="2"/>
  <c r="G954" i="2"/>
  <c r="H954" i="2"/>
  <c r="G955" i="2"/>
  <c r="H955" i="2"/>
  <c r="G956" i="2"/>
  <c r="H956" i="2"/>
  <c r="G957" i="2"/>
  <c r="H957" i="2"/>
  <c r="G958" i="2"/>
  <c r="H958" i="2"/>
  <c r="G959" i="2"/>
  <c r="H959" i="2"/>
  <c r="G960" i="2"/>
  <c r="H960" i="2"/>
  <c r="G961" i="2"/>
  <c r="H961" i="2"/>
  <c r="G962" i="2"/>
  <c r="H962" i="2"/>
  <c r="G963" i="2"/>
  <c r="H963" i="2"/>
  <c r="G964" i="2"/>
  <c r="H964" i="2"/>
  <c r="G965" i="2"/>
  <c r="H965" i="2"/>
  <c r="G966" i="2"/>
  <c r="H966" i="2"/>
  <c r="G967" i="2"/>
  <c r="H967" i="2"/>
  <c r="G968" i="2"/>
  <c r="H968" i="2"/>
  <c r="G969" i="2"/>
  <c r="H969" i="2"/>
  <c r="G970" i="2"/>
  <c r="H970" i="2"/>
  <c r="G971" i="2"/>
  <c r="H971" i="2"/>
  <c r="G972" i="2"/>
  <c r="H972" i="2"/>
  <c r="G973" i="2"/>
  <c r="H973" i="2"/>
  <c r="G974" i="2"/>
  <c r="H974" i="2"/>
  <c r="G975" i="2"/>
  <c r="H975" i="2"/>
  <c r="G976" i="2"/>
  <c r="H976" i="2"/>
  <c r="G977" i="2"/>
  <c r="H977" i="2"/>
  <c r="G978" i="2"/>
  <c r="H978" i="2"/>
  <c r="G979" i="2"/>
  <c r="H979" i="2"/>
  <c r="G980" i="2"/>
  <c r="H980" i="2"/>
  <c r="G981" i="2"/>
  <c r="H981" i="2"/>
  <c r="G982" i="2"/>
  <c r="H982" i="2"/>
  <c r="G983" i="2"/>
  <c r="H983" i="2"/>
  <c r="G984" i="2"/>
  <c r="H984" i="2"/>
  <c r="G985" i="2"/>
  <c r="H985" i="2"/>
  <c r="G986" i="2"/>
  <c r="H986" i="2"/>
  <c r="G987" i="2"/>
  <c r="H987" i="2"/>
  <c r="G988" i="2"/>
  <c r="H988" i="2"/>
  <c r="G989" i="2"/>
  <c r="H989" i="2"/>
  <c r="G990" i="2"/>
  <c r="H990" i="2"/>
  <c r="G991" i="2"/>
  <c r="H991" i="2"/>
  <c r="G992" i="2"/>
  <c r="H992" i="2"/>
  <c r="G993" i="2"/>
  <c r="H993" i="2"/>
  <c r="G994" i="2"/>
  <c r="H994" i="2"/>
  <c r="G995" i="2"/>
  <c r="H995" i="2"/>
  <c r="G996" i="2"/>
  <c r="H996" i="2"/>
  <c r="G997" i="2"/>
  <c r="H997" i="2"/>
  <c r="G998" i="2"/>
  <c r="H998" i="2"/>
  <c r="G999" i="2"/>
  <c r="H999" i="2"/>
  <c r="G1000" i="2"/>
  <c r="H1000" i="2"/>
  <c r="G1001" i="2"/>
  <c r="H1001" i="2"/>
  <c r="G1002" i="2"/>
  <c r="H1002" i="2"/>
  <c r="G1003" i="2"/>
  <c r="H1003" i="2"/>
  <c r="G1004" i="2"/>
  <c r="H1004" i="2"/>
  <c r="G1005" i="2"/>
  <c r="H1005" i="2"/>
  <c r="G1006" i="2"/>
  <c r="H1006" i="2"/>
  <c r="G1007" i="2"/>
  <c r="H1007" i="2"/>
  <c r="G1008" i="2"/>
  <c r="H1008" i="2"/>
  <c r="G1009" i="2"/>
  <c r="H1009" i="2"/>
  <c r="G1010" i="2"/>
  <c r="H1010" i="2"/>
  <c r="G1011" i="2"/>
  <c r="H1011" i="2"/>
  <c r="G1012" i="2"/>
  <c r="H1012" i="2"/>
  <c r="G1013" i="2"/>
  <c r="H1013" i="2"/>
  <c r="G1014" i="2"/>
  <c r="H1014" i="2"/>
  <c r="G1015" i="2"/>
  <c r="H1015" i="2"/>
  <c r="G1016" i="2"/>
  <c r="H1016" i="2"/>
  <c r="G1017" i="2"/>
  <c r="H1017" i="2"/>
  <c r="G1018" i="2"/>
  <c r="H1018" i="2"/>
  <c r="G1019" i="2"/>
  <c r="H1019" i="2"/>
  <c r="G1020" i="2"/>
  <c r="H1020" i="2"/>
  <c r="G1021" i="2"/>
  <c r="H1021" i="2"/>
  <c r="G1022" i="2"/>
  <c r="H1022" i="2"/>
  <c r="G1023" i="2"/>
  <c r="H1023" i="2"/>
  <c r="G1024" i="2"/>
  <c r="H1024" i="2"/>
  <c r="G1025" i="2"/>
  <c r="H1025" i="2"/>
  <c r="G1026" i="2"/>
  <c r="H1026" i="2"/>
  <c r="G1027" i="2"/>
  <c r="H1027" i="2"/>
  <c r="G1028" i="2"/>
  <c r="H1028" i="2"/>
  <c r="G1029" i="2"/>
  <c r="H1029" i="2"/>
  <c r="G1030" i="2"/>
  <c r="H1030" i="2"/>
  <c r="G1031" i="2"/>
  <c r="H1031" i="2"/>
  <c r="G1032" i="2"/>
  <c r="H1032" i="2"/>
  <c r="G1033" i="2"/>
  <c r="H1033" i="2"/>
  <c r="G1034" i="2"/>
  <c r="H1034" i="2"/>
  <c r="G1035" i="2"/>
  <c r="H1035" i="2"/>
  <c r="G1036" i="2"/>
  <c r="H1036" i="2"/>
  <c r="G1037" i="2"/>
  <c r="H1037" i="2"/>
  <c r="G1038" i="2"/>
  <c r="H1038" i="2"/>
  <c r="G1039" i="2"/>
  <c r="H1039" i="2"/>
  <c r="G1040" i="2"/>
  <c r="H1040" i="2"/>
  <c r="G1041" i="2"/>
  <c r="H1041" i="2"/>
  <c r="G1042" i="2"/>
  <c r="H1042" i="2"/>
  <c r="G1043" i="2"/>
  <c r="H1043" i="2"/>
  <c r="G1044" i="2"/>
  <c r="H1044" i="2"/>
  <c r="G1045" i="2"/>
  <c r="H1045" i="2"/>
  <c r="G1046" i="2"/>
  <c r="H1046" i="2"/>
  <c r="G1047" i="2"/>
  <c r="H1047" i="2"/>
  <c r="G1048" i="2"/>
  <c r="H1048" i="2"/>
  <c r="G1049" i="2"/>
  <c r="H1049" i="2"/>
  <c r="G1050" i="2"/>
  <c r="H1050" i="2"/>
  <c r="G1051" i="2"/>
  <c r="H1051" i="2"/>
  <c r="G1052" i="2"/>
  <c r="H1052" i="2"/>
  <c r="G1053" i="2"/>
  <c r="H1053" i="2"/>
  <c r="G1054" i="2"/>
  <c r="H1054" i="2"/>
  <c r="G1055" i="2"/>
  <c r="H1055" i="2"/>
  <c r="G1056" i="2"/>
  <c r="H1056" i="2"/>
  <c r="G1057" i="2"/>
  <c r="H1057" i="2"/>
  <c r="G1058" i="2"/>
  <c r="H1058" i="2"/>
  <c r="G1059" i="2"/>
  <c r="H1059" i="2"/>
  <c r="G1060" i="2"/>
  <c r="H1060" i="2"/>
  <c r="G1061" i="2"/>
  <c r="H1061" i="2"/>
  <c r="G1062" i="2"/>
  <c r="H1062" i="2"/>
  <c r="G1063" i="2"/>
  <c r="H1063" i="2"/>
  <c r="G1064" i="2"/>
  <c r="H1064" i="2"/>
  <c r="G1065" i="2"/>
  <c r="H1065" i="2"/>
  <c r="G1066" i="2"/>
  <c r="H1066" i="2"/>
  <c r="G1067" i="2"/>
  <c r="H1067" i="2"/>
  <c r="G1068" i="2"/>
  <c r="H1068" i="2"/>
  <c r="G1069" i="2"/>
  <c r="H1069" i="2"/>
  <c r="G1070" i="2"/>
  <c r="H1070" i="2"/>
  <c r="G1071" i="2"/>
  <c r="H1071" i="2"/>
  <c r="G1072" i="2"/>
  <c r="H1072" i="2"/>
  <c r="G1073" i="2"/>
  <c r="H1073" i="2"/>
  <c r="G1074" i="2"/>
  <c r="H1074" i="2"/>
  <c r="G1075" i="2"/>
  <c r="H1075" i="2"/>
  <c r="G1076" i="2"/>
  <c r="H1076" i="2"/>
  <c r="G1077" i="2"/>
  <c r="H1077" i="2"/>
  <c r="G1078" i="2"/>
  <c r="H1078" i="2"/>
  <c r="G1079" i="2"/>
  <c r="H1079" i="2"/>
  <c r="G1080" i="2"/>
  <c r="H1080" i="2"/>
  <c r="G1081" i="2"/>
  <c r="H1081" i="2"/>
  <c r="G1082" i="2"/>
  <c r="H1082" i="2"/>
  <c r="G1083" i="2"/>
  <c r="H1083" i="2"/>
  <c r="G1084" i="2"/>
  <c r="H1084" i="2"/>
  <c r="G1085" i="2"/>
  <c r="H1085" i="2"/>
  <c r="G1086" i="2"/>
  <c r="H1086" i="2"/>
  <c r="G1087" i="2"/>
  <c r="H1087" i="2"/>
  <c r="G1088" i="2"/>
  <c r="H1088" i="2"/>
  <c r="G1089" i="2"/>
  <c r="H1089" i="2"/>
  <c r="G1090" i="2"/>
  <c r="H1090" i="2"/>
  <c r="G1091" i="2"/>
  <c r="H1091" i="2"/>
  <c r="G1092" i="2"/>
  <c r="H1092" i="2"/>
  <c r="G1093" i="2"/>
  <c r="H1093" i="2"/>
  <c r="G1094" i="2"/>
  <c r="H1094" i="2"/>
  <c r="G1471" i="2"/>
  <c r="H1471" i="2"/>
  <c r="G1472" i="2"/>
  <c r="H1472" i="2"/>
  <c r="G1473" i="2"/>
  <c r="H1473" i="2"/>
  <c r="G1474" i="2"/>
  <c r="H1474" i="2"/>
  <c r="G1475" i="2"/>
  <c r="H1475" i="2"/>
  <c r="G1476" i="2"/>
  <c r="H1476" i="2"/>
  <c r="G1477" i="2"/>
  <c r="H1477" i="2"/>
  <c r="G1478" i="2"/>
  <c r="H1478" i="2"/>
  <c r="G1479" i="2"/>
  <c r="H1479" i="2"/>
  <c r="G1480" i="2"/>
  <c r="H1480" i="2"/>
  <c r="G5" i="2"/>
  <c r="H5" i="2"/>
  <c r="G6" i="2"/>
  <c r="H6"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I60" i="4" l="1"/>
  <c r="L60" i="4" s="1"/>
  <c r="E61" i="4"/>
  <c r="F61" i="4"/>
  <c r="D61" i="4"/>
  <c r="I61" i="13"/>
  <c r="P4" i="3"/>
  <c r="Q4" i="3"/>
  <c r="P5" i="3"/>
  <c r="Q5" i="3"/>
  <c r="P6" i="3"/>
  <c r="Q6" i="3"/>
  <c r="P7" i="3"/>
  <c r="Q7" i="3"/>
  <c r="P8" i="3"/>
  <c r="Q8" i="3"/>
  <c r="P9" i="3"/>
  <c r="Q9" i="3"/>
  <c r="P10" i="3"/>
  <c r="Q10" i="3"/>
  <c r="P11" i="3"/>
  <c r="Q11" i="3"/>
  <c r="P12" i="3"/>
  <c r="Q12" i="3"/>
  <c r="P13" i="3"/>
  <c r="Q13" i="3"/>
  <c r="P14" i="3"/>
  <c r="Q14" i="3"/>
  <c r="P15" i="3"/>
  <c r="Q15" i="3"/>
  <c r="P16" i="3"/>
  <c r="Q16" i="3"/>
  <c r="P17" i="3"/>
  <c r="Q17" i="3"/>
  <c r="P18" i="3"/>
  <c r="Q18" i="3"/>
  <c r="P19" i="3"/>
  <c r="Q19" i="3"/>
  <c r="P20" i="3"/>
  <c r="Q20" i="3"/>
  <c r="P21" i="3"/>
  <c r="Q21" i="3"/>
  <c r="P22" i="3"/>
  <c r="Q22" i="3"/>
  <c r="P23" i="3"/>
  <c r="Q23" i="3"/>
  <c r="P24" i="3"/>
  <c r="Q24" i="3"/>
  <c r="P25" i="3"/>
  <c r="Q25" i="3"/>
  <c r="P26" i="3"/>
  <c r="Q26" i="3"/>
  <c r="P27" i="3"/>
  <c r="Q27" i="3"/>
  <c r="P28" i="3"/>
  <c r="Q28" i="3"/>
  <c r="P29" i="3"/>
  <c r="Q29" i="3"/>
  <c r="P30" i="3"/>
  <c r="Q30" i="3"/>
  <c r="P31" i="3"/>
  <c r="Q31" i="3"/>
  <c r="P32" i="3"/>
  <c r="Q32" i="3"/>
  <c r="P33" i="3"/>
  <c r="Q33" i="3"/>
  <c r="P34" i="3"/>
  <c r="Q34" i="3"/>
  <c r="AC1001" i="10"/>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294" i="9"/>
  <c r="S295" i="9"/>
  <c r="S296" i="9"/>
  <c r="S297" i="9"/>
  <c r="S298" i="9"/>
  <c r="S299" i="9"/>
  <c r="S300" i="9"/>
  <c r="S301" i="9"/>
  <c r="S302" i="9"/>
  <c r="S303"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2" i="9"/>
  <c r="S333" i="9"/>
  <c r="S334" i="9"/>
  <c r="S335" i="9"/>
  <c r="S336" i="9"/>
  <c r="S337" i="9"/>
  <c r="S338" i="9"/>
  <c r="S339" i="9"/>
  <c r="S340" i="9"/>
  <c r="S341" i="9"/>
  <c r="S342" i="9"/>
  <c r="S343" i="9"/>
  <c r="S344" i="9"/>
  <c r="S345" i="9"/>
  <c r="S346" i="9"/>
  <c r="S347" i="9"/>
  <c r="S348" i="9"/>
  <c r="S349" i="9"/>
  <c r="S350" i="9"/>
  <c r="S351" i="9"/>
  <c r="S352" i="9"/>
  <c r="S353" i="9"/>
  <c r="S354" i="9"/>
  <c r="S355" i="9"/>
  <c r="S356" i="9"/>
  <c r="S357" i="9"/>
  <c r="S358" i="9"/>
  <c r="S359" i="9"/>
  <c r="S360" i="9"/>
  <c r="S361" i="9"/>
  <c r="S362" i="9"/>
  <c r="S363" i="9"/>
  <c r="S364" i="9"/>
  <c r="S365" i="9"/>
  <c r="S366" i="9"/>
  <c r="S367" i="9"/>
  <c r="S368" i="9"/>
  <c r="S369" i="9"/>
  <c r="S370" i="9"/>
  <c r="S371" i="9"/>
  <c r="S372" i="9"/>
  <c r="S373" i="9"/>
  <c r="S374" i="9"/>
  <c r="S375" i="9"/>
  <c r="S376" i="9"/>
  <c r="S377" i="9"/>
  <c r="S378" i="9"/>
  <c r="S379" i="9"/>
  <c r="S380" i="9"/>
  <c r="S381" i="9"/>
  <c r="S382" i="9"/>
  <c r="S383" i="9"/>
  <c r="S384" i="9"/>
  <c r="S385" i="9"/>
  <c r="S386" i="9"/>
  <c r="S387" i="9"/>
  <c r="S388" i="9"/>
  <c r="S389" i="9"/>
  <c r="S390" i="9"/>
  <c r="S391" i="9"/>
  <c r="S392" i="9"/>
  <c r="S393" i="9"/>
  <c r="S394" i="9"/>
  <c r="S395" i="9"/>
  <c r="S396" i="9"/>
  <c r="S397" i="9"/>
  <c r="S398" i="9"/>
  <c r="S399" i="9"/>
  <c r="S400" i="9"/>
  <c r="S401" i="9"/>
  <c r="S402" i="9"/>
  <c r="S403" i="9"/>
  <c r="S404" i="9"/>
  <c r="S405" i="9"/>
  <c r="S406" i="9"/>
  <c r="S407" i="9"/>
  <c r="S408" i="9"/>
  <c r="S409" i="9"/>
  <c r="S410" i="9"/>
  <c r="S411" i="9"/>
  <c r="S412" i="9"/>
  <c r="S413" i="9"/>
  <c r="S414" i="9"/>
  <c r="S415" i="9"/>
  <c r="S416" i="9"/>
  <c r="S417" i="9"/>
  <c r="S418" i="9"/>
  <c r="S419" i="9"/>
  <c r="S420" i="9"/>
  <c r="S421" i="9"/>
  <c r="S422" i="9"/>
  <c r="S423" i="9"/>
  <c r="S424" i="9"/>
  <c r="S425" i="9"/>
  <c r="S426" i="9"/>
  <c r="S427" i="9"/>
  <c r="S428" i="9"/>
  <c r="S429" i="9"/>
  <c r="S430" i="9"/>
  <c r="S431" i="9"/>
  <c r="S432" i="9"/>
  <c r="S433" i="9"/>
  <c r="S434" i="9"/>
  <c r="S435" i="9"/>
  <c r="S436" i="9"/>
  <c r="S437" i="9"/>
  <c r="S438" i="9"/>
  <c r="S439" i="9"/>
  <c r="S440" i="9"/>
  <c r="S441" i="9"/>
  <c r="S442" i="9"/>
  <c r="S443" i="9"/>
  <c r="S444" i="9"/>
  <c r="S445" i="9"/>
  <c r="S446" i="9"/>
  <c r="S447" i="9"/>
  <c r="S448" i="9"/>
  <c r="S449" i="9"/>
  <c r="S450" i="9"/>
  <c r="S451" i="9"/>
  <c r="S452" i="9"/>
  <c r="S453" i="9"/>
  <c r="S454" i="9"/>
  <c r="S455" i="9"/>
  <c r="S456" i="9"/>
  <c r="S457" i="9"/>
  <c r="S458" i="9"/>
  <c r="S459" i="9"/>
  <c r="S460" i="9"/>
  <c r="S461" i="9"/>
  <c r="S462" i="9"/>
  <c r="S463" i="9"/>
  <c r="S464" i="9"/>
  <c r="S465" i="9"/>
  <c r="S466" i="9"/>
  <c r="S467" i="9"/>
  <c r="S468" i="9"/>
  <c r="S469" i="9"/>
  <c r="S470" i="9"/>
  <c r="S471" i="9"/>
  <c r="S472" i="9"/>
  <c r="S473" i="9"/>
  <c r="S474" i="9"/>
  <c r="S475" i="9"/>
  <c r="S476" i="9"/>
  <c r="S477" i="9"/>
  <c r="S478" i="9"/>
  <c r="S479" i="9"/>
  <c r="S480" i="9"/>
  <c r="S481" i="9"/>
  <c r="S482" i="9"/>
  <c r="S483" i="9"/>
  <c r="S484" i="9"/>
  <c r="S485" i="9"/>
  <c r="S486" i="9"/>
  <c r="S487" i="9"/>
  <c r="S488" i="9"/>
  <c r="S489" i="9"/>
  <c r="S490" i="9"/>
  <c r="S491" i="9"/>
  <c r="S492" i="9"/>
  <c r="S493" i="9"/>
  <c r="S494" i="9"/>
  <c r="S495" i="9"/>
  <c r="S496" i="9"/>
  <c r="S497" i="9"/>
  <c r="S498" i="9"/>
  <c r="S499" i="9"/>
  <c r="S500" i="9"/>
  <c r="S501" i="9"/>
  <c r="S502" i="9"/>
  <c r="S503" i="9"/>
  <c r="S504" i="9"/>
  <c r="S505" i="9"/>
  <c r="S506" i="9"/>
  <c r="S507" i="9"/>
  <c r="S508" i="9"/>
  <c r="S509" i="9"/>
  <c r="S510" i="9"/>
  <c r="S511" i="9"/>
  <c r="S512" i="9"/>
  <c r="S513" i="9"/>
  <c r="S514" i="9"/>
  <c r="S515" i="9"/>
  <c r="S516" i="9"/>
  <c r="S517" i="9"/>
  <c r="S518" i="9"/>
  <c r="S519" i="9"/>
  <c r="S520" i="9"/>
  <c r="S521" i="9"/>
  <c r="S522" i="9"/>
  <c r="S523" i="9"/>
  <c r="S524" i="9"/>
  <c r="S525" i="9"/>
  <c r="S526" i="9"/>
  <c r="S527" i="9"/>
  <c r="S528" i="9"/>
  <c r="S529" i="9"/>
  <c r="S530" i="9"/>
  <c r="S531" i="9"/>
  <c r="S532" i="9"/>
  <c r="S533" i="9"/>
  <c r="S534" i="9"/>
  <c r="S535" i="9"/>
  <c r="S536" i="9"/>
  <c r="S537" i="9"/>
  <c r="S538" i="9"/>
  <c r="S539" i="9"/>
  <c r="S540" i="9"/>
  <c r="S541" i="9"/>
  <c r="S542" i="9"/>
  <c r="S543" i="9"/>
  <c r="S544" i="9"/>
  <c r="S545" i="9"/>
  <c r="S546" i="9"/>
  <c r="S547" i="9"/>
  <c r="S548" i="9"/>
  <c r="S549" i="9"/>
  <c r="S550" i="9"/>
  <c r="S551" i="9"/>
  <c r="S552" i="9"/>
  <c r="S553" i="9"/>
  <c r="S554" i="9"/>
  <c r="S555" i="9"/>
  <c r="S556" i="9"/>
  <c r="S557" i="9"/>
  <c r="S558" i="9"/>
  <c r="S559" i="9"/>
  <c r="S560" i="9"/>
  <c r="S561" i="9"/>
  <c r="S562" i="9"/>
  <c r="S563" i="9"/>
  <c r="S564" i="9"/>
  <c r="S565" i="9"/>
  <c r="S566" i="9"/>
  <c r="S567" i="9"/>
  <c r="S568" i="9"/>
  <c r="S569" i="9"/>
  <c r="S570" i="9"/>
  <c r="S571" i="9"/>
  <c r="S572" i="9"/>
  <c r="S573" i="9"/>
  <c r="S574" i="9"/>
  <c r="S575" i="9"/>
  <c r="S576" i="9"/>
  <c r="S577" i="9"/>
  <c r="S578" i="9"/>
  <c r="S579" i="9"/>
  <c r="S580" i="9"/>
  <c r="S581" i="9"/>
  <c r="S582" i="9"/>
  <c r="S583" i="9"/>
  <c r="S584" i="9"/>
  <c r="S585" i="9"/>
  <c r="S586" i="9"/>
  <c r="S587" i="9"/>
  <c r="S588" i="9"/>
  <c r="S589" i="9"/>
  <c r="S590" i="9"/>
  <c r="S591" i="9"/>
  <c r="S592" i="9"/>
  <c r="S593" i="9"/>
  <c r="S594" i="9"/>
  <c r="S595" i="9"/>
  <c r="S596" i="9"/>
  <c r="S597" i="9"/>
  <c r="S598" i="9"/>
  <c r="S599" i="9"/>
  <c r="S600" i="9"/>
  <c r="S601" i="9"/>
  <c r="S602" i="9"/>
  <c r="S603" i="9"/>
  <c r="S604" i="9"/>
  <c r="S605" i="9"/>
  <c r="S606" i="9"/>
  <c r="S607" i="9"/>
  <c r="S608" i="9"/>
  <c r="S609" i="9"/>
  <c r="S610" i="9"/>
  <c r="S611" i="9"/>
  <c r="S612" i="9"/>
  <c r="S613" i="9"/>
  <c r="S614" i="9"/>
  <c r="S615" i="9"/>
  <c r="S616" i="9"/>
  <c r="S617" i="9"/>
  <c r="S618" i="9"/>
  <c r="S619" i="9"/>
  <c r="S620" i="9"/>
  <c r="S621" i="9"/>
  <c r="S622" i="9"/>
  <c r="S623" i="9"/>
  <c r="S624" i="9"/>
  <c r="S625" i="9"/>
  <c r="S626" i="9"/>
  <c r="S627" i="9"/>
  <c r="S628" i="9"/>
  <c r="S629" i="9"/>
  <c r="S630" i="9"/>
  <c r="S631" i="9"/>
  <c r="S632" i="9"/>
  <c r="S633" i="9"/>
  <c r="S634" i="9"/>
  <c r="S635" i="9"/>
  <c r="S636" i="9"/>
  <c r="S637" i="9"/>
  <c r="S638" i="9"/>
  <c r="S639" i="9"/>
  <c r="S640" i="9"/>
  <c r="S641" i="9"/>
  <c r="S642" i="9"/>
  <c r="S643" i="9"/>
  <c r="S644" i="9"/>
  <c r="S645" i="9"/>
  <c r="S646" i="9"/>
  <c r="S647" i="9"/>
  <c r="S648" i="9"/>
  <c r="S649" i="9"/>
  <c r="S650" i="9"/>
  <c r="S651" i="9"/>
  <c r="S652" i="9"/>
  <c r="S653" i="9"/>
  <c r="S654" i="9"/>
  <c r="S655" i="9"/>
  <c r="S656" i="9"/>
  <c r="S657" i="9"/>
  <c r="S658" i="9"/>
  <c r="S659" i="9"/>
  <c r="S660" i="9"/>
  <c r="S661" i="9"/>
  <c r="S662" i="9"/>
  <c r="S663" i="9"/>
  <c r="S664" i="9"/>
  <c r="S665" i="9"/>
  <c r="S666" i="9"/>
  <c r="S667" i="9"/>
  <c r="S668" i="9"/>
  <c r="S669" i="9"/>
  <c r="S670" i="9"/>
  <c r="S671" i="9"/>
  <c r="S672" i="9"/>
  <c r="S673" i="9"/>
  <c r="S674" i="9"/>
  <c r="S675" i="9"/>
  <c r="S676" i="9"/>
  <c r="S677" i="9"/>
  <c r="S678" i="9"/>
  <c r="S679" i="9"/>
  <c r="S680" i="9"/>
  <c r="S681" i="9"/>
  <c r="S682" i="9"/>
  <c r="S683" i="9"/>
  <c r="S684" i="9"/>
  <c r="S685" i="9"/>
  <c r="S686" i="9"/>
  <c r="S687" i="9"/>
  <c r="S688" i="9"/>
  <c r="S689" i="9"/>
  <c r="S690" i="9"/>
  <c r="S691" i="9"/>
  <c r="S692" i="9"/>
  <c r="S693" i="9"/>
  <c r="S694" i="9"/>
  <c r="S695" i="9"/>
  <c r="S696" i="9"/>
  <c r="S697" i="9"/>
  <c r="S698" i="9"/>
  <c r="S699" i="9"/>
  <c r="S700" i="9"/>
  <c r="S701" i="9"/>
  <c r="S702" i="9"/>
  <c r="S703" i="9"/>
  <c r="S704" i="9"/>
  <c r="S705" i="9"/>
  <c r="S706" i="9"/>
  <c r="S707" i="9"/>
  <c r="S708" i="9"/>
  <c r="S709" i="9"/>
  <c r="S710" i="9"/>
  <c r="S711" i="9"/>
  <c r="S712" i="9"/>
  <c r="S713" i="9"/>
  <c r="S714" i="9"/>
  <c r="S715" i="9"/>
  <c r="S716" i="9"/>
  <c r="S717" i="9"/>
  <c r="S718" i="9"/>
  <c r="S719" i="9"/>
  <c r="S720" i="9"/>
  <c r="S721" i="9"/>
  <c r="S722" i="9"/>
  <c r="S723" i="9"/>
  <c r="S724" i="9"/>
  <c r="S725" i="9"/>
  <c r="S726" i="9"/>
  <c r="S727" i="9"/>
  <c r="S728" i="9"/>
  <c r="S729" i="9"/>
  <c r="S730" i="9"/>
  <c r="S731" i="9"/>
  <c r="S732" i="9"/>
  <c r="S733" i="9"/>
  <c r="S734" i="9"/>
  <c r="S735" i="9"/>
  <c r="S736" i="9"/>
  <c r="S737" i="9"/>
  <c r="S738" i="9"/>
  <c r="S739" i="9"/>
  <c r="S740" i="9"/>
  <c r="S741" i="9"/>
  <c r="S742" i="9"/>
  <c r="S743" i="9"/>
  <c r="S744" i="9"/>
  <c r="S745" i="9"/>
  <c r="S746" i="9"/>
  <c r="S747" i="9"/>
  <c r="S748" i="9"/>
  <c r="S749" i="9"/>
  <c r="S750" i="9"/>
  <c r="S751" i="9"/>
  <c r="S752" i="9"/>
  <c r="S753" i="9"/>
  <c r="S754" i="9"/>
  <c r="S755" i="9"/>
  <c r="S756" i="9"/>
  <c r="S757" i="9"/>
  <c r="S758" i="9"/>
  <c r="S759" i="9"/>
  <c r="S760" i="9"/>
  <c r="S761" i="9"/>
  <c r="S762" i="9"/>
  <c r="S763" i="9"/>
  <c r="S764" i="9"/>
  <c r="S765" i="9"/>
  <c r="S766" i="9"/>
  <c r="S767" i="9"/>
  <c r="S768" i="9"/>
  <c r="S769" i="9"/>
  <c r="S770" i="9"/>
  <c r="S771" i="9"/>
  <c r="S772" i="9"/>
  <c r="S773" i="9"/>
  <c r="S774" i="9"/>
  <c r="S775" i="9"/>
  <c r="S776" i="9"/>
  <c r="S777" i="9"/>
  <c r="S778" i="9"/>
  <c r="S779" i="9"/>
  <c r="S780" i="9"/>
  <c r="S781" i="9"/>
  <c r="S782" i="9"/>
  <c r="S783" i="9"/>
  <c r="S784" i="9"/>
  <c r="S785" i="9"/>
  <c r="S786" i="9"/>
  <c r="S787" i="9"/>
  <c r="S788" i="9"/>
  <c r="S789" i="9"/>
  <c r="S790" i="9"/>
  <c r="S791" i="9"/>
  <c r="S792" i="9"/>
  <c r="S793" i="9"/>
  <c r="S794" i="9"/>
  <c r="S795" i="9"/>
  <c r="S796" i="9"/>
  <c r="S797" i="9"/>
  <c r="S798" i="9"/>
  <c r="S799" i="9"/>
  <c r="S800" i="9"/>
  <c r="S801" i="9"/>
  <c r="S802" i="9"/>
  <c r="S803" i="9"/>
  <c r="S804" i="9"/>
  <c r="S805" i="9"/>
  <c r="S806" i="9"/>
  <c r="S807" i="9"/>
  <c r="S808" i="9"/>
  <c r="S809" i="9"/>
  <c r="S810" i="9"/>
  <c r="S811" i="9"/>
  <c r="S812" i="9"/>
  <c r="S813" i="9"/>
  <c r="S814" i="9"/>
  <c r="S815" i="9"/>
  <c r="S816" i="9"/>
  <c r="S817" i="9"/>
  <c r="S818" i="9"/>
  <c r="S819" i="9"/>
  <c r="S820" i="9"/>
  <c r="S821" i="9"/>
  <c r="S822" i="9"/>
  <c r="S823" i="9"/>
  <c r="S824" i="9"/>
  <c r="S825" i="9"/>
  <c r="S826" i="9"/>
  <c r="S827" i="9"/>
  <c r="S828" i="9"/>
  <c r="S829" i="9"/>
  <c r="S830" i="9"/>
  <c r="S831" i="9"/>
  <c r="S832" i="9"/>
  <c r="S833" i="9"/>
  <c r="S834" i="9"/>
  <c r="S835" i="9"/>
  <c r="S836" i="9"/>
  <c r="S837" i="9"/>
  <c r="S838" i="9"/>
  <c r="S839" i="9"/>
  <c r="S840" i="9"/>
  <c r="S841" i="9"/>
  <c r="S842" i="9"/>
  <c r="S843" i="9"/>
  <c r="S844" i="9"/>
  <c r="S845" i="9"/>
  <c r="S846" i="9"/>
  <c r="S847" i="9"/>
  <c r="S848" i="9"/>
  <c r="S849" i="9"/>
  <c r="S850" i="9"/>
  <c r="S851" i="9"/>
  <c r="S852" i="9"/>
  <c r="S853" i="9"/>
  <c r="S854" i="9"/>
  <c r="S855" i="9"/>
  <c r="S856" i="9"/>
  <c r="S857" i="9"/>
  <c r="S858" i="9"/>
  <c r="S859" i="9"/>
  <c r="S860" i="9"/>
  <c r="S861" i="9"/>
  <c r="S862" i="9"/>
  <c r="S863" i="9"/>
  <c r="S864" i="9"/>
  <c r="S865" i="9"/>
  <c r="S866" i="9"/>
  <c r="S867" i="9"/>
  <c r="S868" i="9"/>
  <c r="S869" i="9"/>
  <c r="S870" i="9"/>
  <c r="S871" i="9"/>
  <c r="S872" i="9"/>
  <c r="S873" i="9"/>
  <c r="S874" i="9"/>
  <c r="S875" i="9"/>
  <c r="S876" i="9"/>
  <c r="S877" i="9"/>
  <c r="S878" i="9"/>
  <c r="S879" i="9"/>
  <c r="S880" i="9"/>
  <c r="S881" i="9"/>
  <c r="S882" i="9"/>
  <c r="S883" i="9"/>
  <c r="S884" i="9"/>
  <c r="S885" i="9"/>
  <c r="S886" i="9"/>
  <c r="S887" i="9"/>
  <c r="S888" i="9"/>
  <c r="S889" i="9"/>
  <c r="S890" i="9"/>
  <c r="S891" i="9"/>
  <c r="S892" i="9"/>
  <c r="S893" i="9"/>
  <c r="S894" i="9"/>
  <c r="S895" i="9"/>
  <c r="S896" i="9"/>
  <c r="S897" i="9"/>
  <c r="S898" i="9"/>
  <c r="S899" i="9"/>
  <c r="S900" i="9"/>
  <c r="S901" i="9"/>
  <c r="S902" i="9"/>
  <c r="S903" i="9"/>
  <c r="S904" i="9"/>
  <c r="S905" i="9"/>
  <c r="S906" i="9"/>
  <c r="S907" i="9"/>
  <c r="S908" i="9"/>
  <c r="S909" i="9"/>
  <c r="S910" i="9"/>
  <c r="S911" i="9"/>
  <c r="S912" i="9"/>
  <c r="S913" i="9"/>
  <c r="S914" i="9"/>
  <c r="S915" i="9"/>
  <c r="S916" i="9"/>
  <c r="S917" i="9"/>
  <c r="S918" i="9"/>
  <c r="S919" i="9"/>
  <c r="S920" i="9"/>
  <c r="S921" i="9"/>
  <c r="S922" i="9"/>
  <c r="S923" i="9"/>
  <c r="S924" i="9"/>
  <c r="S925" i="9"/>
  <c r="S926" i="9"/>
  <c r="S927" i="9"/>
  <c r="S928" i="9"/>
  <c r="S929" i="9"/>
  <c r="S930" i="9"/>
  <c r="S931" i="9"/>
  <c r="S932" i="9"/>
  <c r="S933" i="9"/>
  <c r="S934" i="9"/>
  <c r="S935" i="9"/>
  <c r="S936" i="9"/>
  <c r="S937" i="9"/>
  <c r="S938" i="9"/>
  <c r="S939" i="9"/>
  <c r="S940" i="9"/>
  <c r="S941" i="9"/>
  <c r="S942" i="9"/>
  <c r="S943" i="9"/>
  <c r="S944" i="9"/>
  <c r="S945" i="9"/>
  <c r="S946" i="9"/>
  <c r="S947" i="9"/>
  <c r="S948" i="9"/>
  <c r="S949" i="9"/>
  <c r="S950" i="9"/>
  <c r="S951" i="9"/>
  <c r="S952" i="9"/>
  <c r="S953" i="9"/>
  <c r="S954" i="9"/>
  <c r="S955" i="9"/>
  <c r="S956" i="9"/>
  <c r="S957" i="9"/>
  <c r="S958" i="9"/>
  <c r="S959" i="9"/>
  <c r="S960" i="9"/>
  <c r="S961" i="9"/>
  <c r="S962" i="9"/>
  <c r="S963" i="9"/>
  <c r="S964" i="9"/>
  <c r="S965" i="9"/>
  <c r="S966" i="9"/>
  <c r="S967" i="9"/>
  <c r="S968" i="9"/>
  <c r="S969" i="9"/>
  <c r="S970" i="9"/>
  <c r="S971" i="9"/>
  <c r="S972" i="9"/>
  <c r="S973" i="9"/>
  <c r="S974" i="9"/>
  <c r="S975" i="9"/>
  <c r="S976" i="9"/>
  <c r="S977" i="9"/>
  <c r="S978" i="9"/>
  <c r="S979" i="9"/>
  <c r="S980" i="9"/>
  <c r="S981" i="9"/>
  <c r="S982" i="9"/>
  <c r="S983" i="9"/>
  <c r="S984" i="9"/>
  <c r="S985" i="9"/>
  <c r="S986" i="9"/>
  <c r="S987" i="9"/>
  <c r="S988" i="9"/>
  <c r="S989" i="9"/>
  <c r="S990" i="9"/>
  <c r="S991" i="9"/>
  <c r="S992" i="9"/>
  <c r="S993" i="9"/>
  <c r="S994" i="9"/>
  <c r="S995" i="9"/>
  <c r="S996" i="9"/>
  <c r="S997" i="9"/>
  <c r="S998" i="9"/>
  <c r="S999" i="9"/>
  <c r="S1000" i="9"/>
  <c r="S5" i="9"/>
  <c r="S6" i="9"/>
  <c r="S7" i="9"/>
  <c r="S8" i="9"/>
  <c r="S9" i="9"/>
  <c r="S10" i="9"/>
  <c r="S11" i="9"/>
  <c r="S12" i="9"/>
  <c r="S13" i="9"/>
  <c r="S14" i="9"/>
  <c r="S15" i="9"/>
  <c r="S16" i="9"/>
  <c r="S17" i="9"/>
  <c r="S4" i="9"/>
  <c r="R20" i="3" l="1"/>
  <c r="R18" i="3"/>
  <c r="R19" i="3"/>
  <c r="R34" i="3"/>
  <c r="R32" i="3"/>
  <c r="R30" i="3"/>
  <c r="R28" i="3"/>
  <c r="R26" i="3"/>
  <c r="R24" i="3"/>
  <c r="R22" i="3"/>
  <c r="R16" i="3"/>
  <c r="R14" i="3"/>
  <c r="R12" i="3"/>
  <c r="R10" i="3"/>
  <c r="R8" i="3"/>
  <c r="R6" i="3"/>
  <c r="R4" i="3"/>
  <c r="R33" i="3"/>
  <c r="R31" i="3"/>
  <c r="R29" i="3"/>
  <c r="R27" i="3"/>
  <c r="R25" i="3"/>
  <c r="R23" i="3"/>
  <c r="R21" i="3"/>
  <c r="R17" i="3"/>
  <c r="R15" i="3"/>
  <c r="R13" i="3"/>
  <c r="R11" i="3"/>
  <c r="R9" i="3"/>
  <c r="R7" i="3"/>
  <c r="R5"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Z298" i="2"/>
  <c r="K36" i="4" s="1"/>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K7" i="4" s="1"/>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Z1001" i="2"/>
  <c r="Z1002" i="2"/>
  <c r="Z1003" i="2"/>
  <c r="Z1004" i="2"/>
  <c r="Z1005" i="2"/>
  <c r="Z1006" i="2"/>
  <c r="Z1007" i="2"/>
  <c r="Z1008" i="2"/>
  <c r="Z1009" i="2"/>
  <c r="Z1010" i="2"/>
  <c r="Z1011" i="2"/>
  <c r="Z1012" i="2"/>
  <c r="Z1013" i="2"/>
  <c r="Z1014" i="2"/>
  <c r="Z1015" i="2"/>
  <c r="Z1016" i="2"/>
  <c r="Z1017" i="2"/>
  <c r="Z1018" i="2"/>
  <c r="Z1019" i="2"/>
  <c r="Z1020" i="2"/>
  <c r="Z1021" i="2"/>
  <c r="Z1022" i="2"/>
  <c r="Z1023" i="2"/>
  <c r="Z1024" i="2"/>
  <c r="Z1025" i="2"/>
  <c r="Z1026" i="2"/>
  <c r="Z1027" i="2"/>
  <c r="Z1028" i="2"/>
  <c r="Z1029" i="2"/>
  <c r="Z1030" i="2"/>
  <c r="Z1031" i="2"/>
  <c r="Z1032" i="2"/>
  <c r="Z1033" i="2"/>
  <c r="Z1034" i="2"/>
  <c r="Z1035" i="2"/>
  <c r="Z1036" i="2"/>
  <c r="Z1037" i="2"/>
  <c r="Z1038" i="2"/>
  <c r="Z1039" i="2"/>
  <c r="Z1040" i="2"/>
  <c r="Z1041" i="2"/>
  <c r="Z1042" i="2"/>
  <c r="Z1043" i="2"/>
  <c r="Z1044" i="2"/>
  <c r="Z1045" i="2"/>
  <c r="Z1046" i="2"/>
  <c r="Z1047" i="2"/>
  <c r="Z1048" i="2"/>
  <c r="Z1049" i="2"/>
  <c r="Z1050" i="2"/>
  <c r="Z1051" i="2"/>
  <c r="K53" i="13" s="1"/>
  <c r="Z1052" i="2"/>
  <c r="Z1053" i="2"/>
  <c r="Z1054" i="2"/>
  <c r="Z1055" i="2"/>
  <c r="Z1056" i="2"/>
  <c r="Z1057" i="2"/>
  <c r="Z1058" i="2"/>
  <c r="Z1059" i="2"/>
  <c r="Z1060" i="2"/>
  <c r="Z1061" i="2"/>
  <c r="Z1062" i="2"/>
  <c r="Z1063" i="2"/>
  <c r="Z1064" i="2"/>
  <c r="Z1065" i="2"/>
  <c r="Z1066" i="2"/>
  <c r="Z1067" i="2"/>
  <c r="Z1068" i="2"/>
  <c r="Z1069" i="2"/>
  <c r="Z1070" i="2"/>
  <c r="Z1071" i="2"/>
  <c r="Z1072" i="2"/>
  <c r="Z1073" i="2"/>
  <c r="Z1074" i="2"/>
  <c r="Z1075" i="2"/>
  <c r="Z1076" i="2"/>
  <c r="Z1077" i="2"/>
  <c r="Z1078" i="2"/>
  <c r="Z1079" i="2"/>
  <c r="Z1080" i="2"/>
  <c r="Z1081" i="2"/>
  <c r="Z1082" i="2"/>
  <c r="Z1083" i="2"/>
  <c r="Z1084" i="2"/>
  <c r="Z1085" i="2"/>
  <c r="Z1086" i="2"/>
  <c r="Z1087" i="2"/>
  <c r="Z1088" i="2"/>
  <c r="Z1089" i="2"/>
  <c r="Z1090" i="2"/>
  <c r="Z1091" i="2"/>
  <c r="Z1092" i="2"/>
  <c r="Z1093" i="2"/>
  <c r="Z1094" i="2"/>
  <c r="Z1471" i="2"/>
  <c r="Z1472" i="2"/>
  <c r="Z1473" i="2"/>
  <c r="Z1474" i="2"/>
  <c r="Z1475" i="2"/>
  <c r="Z1476" i="2"/>
  <c r="Z1477" i="2"/>
  <c r="Z1478" i="2"/>
  <c r="Z1479" i="2"/>
  <c r="Z1480" i="2"/>
  <c r="K49" i="13" l="1"/>
  <c r="K15" i="4"/>
  <c r="K10" i="4"/>
  <c r="K13" i="4"/>
  <c r="K59" i="4"/>
  <c r="K3" i="4"/>
  <c r="K8" i="4"/>
  <c r="K21" i="4"/>
  <c r="K12" i="4"/>
  <c r="J45" i="13"/>
  <c r="J45" i="4"/>
  <c r="K50" i="4"/>
  <c r="K55" i="4"/>
  <c r="K11" i="4"/>
  <c r="K54" i="4"/>
  <c r="K30" i="4"/>
  <c r="K39" i="4"/>
  <c r="K52" i="4"/>
  <c r="J59" i="13"/>
  <c r="L59" i="13" s="1"/>
  <c r="J59" i="4"/>
  <c r="J41" i="13"/>
  <c r="J41" i="4"/>
  <c r="J8" i="13"/>
  <c r="L8" i="13" s="1"/>
  <c r="J8" i="4"/>
  <c r="J55" i="4"/>
  <c r="J55" i="13"/>
  <c r="L55" i="13" s="1"/>
  <c r="I46" i="4"/>
  <c r="L46" i="4" s="1"/>
  <c r="I42" i="4"/>
  <c r="I34" i="4"/>
  <c r="I29" i="4"/>
  <c r="I20" i="4"/>
  <c r="I16" i="4"/>
  <c r="I12" i="4"/>
  <c r="I7" i="4"/>
  <c r="L7" i="4" s="1"/>
  <c r="I3" i="4"/>
  <c r="I38" i="4"/>
  <c r="I24" i="4"/>
  <c r="Z1481" i="2"/>
  <c r="I44" i="4"/>
  <c r="I40" i="4"/>
  <c r="I36" i="4"/>
  <c r="I32" i="4"/>
  <c r="I26" i="4"/>
  <c r="I22" i="4"/>
  <c r="I18" i="4"/>
  <c r="I14" i="4"/>
  <c r="I10" i="4"/>
  <c r="I5" i="4"/>
  <c r="I2" i="4"/>
  <c r="I43" i="4"/>
  <c r="I39" i="4"/>
  <c r="I35" i="4"/>
  <c r="I30" i="4"/>
  <c r="I25" i="4"/>
  <c r="I21" i="4"/>
  <c r="I17" i="4"/>
  <c r="L17" i="4" s="1"/>
  <c r="I13" i="4"/>
  <c r="I8" i="4"/>
  <c r="I4" i="4"/>
  <c r="I45" i="4"/>
  <c r="I41" i="4"/>
  <c r="I37" i="4"/>
  <c r="I33" i="4"/>
  <c r="I28" i="4"/>
  <c r="I23" i="4"/>
  <c r="I19" i="4"/>
  <c r="L19" i="4" s="1"/>
  <c r="I15" i="4"/>
  <c r="I11" i="4"/>
  <c r="I6" i="4"/>
  <c r="U1001" i="11"/>
  <c r="T1001" i="11"/>
  <c r="S1001" i="11"/>
  <c r="AB1001" i="10"/>
  <c r="AA1001" i="10"/>
  <c r="Z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L10" i="4" l="1"/>
  <c r="L59" i="4"/>
  <c r="L55" i="4"/>
  <c r="K40" i="13"/>
  <c r="L40" i="13" s="1"/>
  <c r="K40" i="4"/>
  <c r="L40" i="4" s="1"/>
  <c r="K18" i="13"/>
  <c r="K18" i="4"/>
  <c r="K24" i="4"/>
  <c r="K24" i="13"/>
  <c r="K38" i="13"/>
  <c r="K38" i="4"/>
  <c r="K34" i="4"/>
  <c r="K34" i="13"/>
  <c r="K6" i="4"/>
  <c r="L6" i="4" s="1"/>
  <c r="K6" i="13"/>
  <c r="L6" i="13" s="1"/>
  <c r="K35" i="13"/>
  <c r="K35" i="4"/>
  <c r="K44" i="13"/>
  <c r="K44" i="4"/>
  <c r="K57" i="13"/>
  <c r="K57" i="4"/>
  <c r="K2" i="13"/>
  <c r="K2" i="4"/>
  <c r="K45" i="4"/>
  <c r="K45" i="13"/>
  <c r="L45" i="13" s="1"/>
  <c r="K5" i="13"/>
  <c r="L5" i="13" s="1"/>
  <c r="K5" i="4"/>
  <c r="K48" i="13"/>
  <c r="K48" i="4"/>
  <c r="K58" i="4"/>
  <c r="L58" i="4" s="1"/>
  <c r="K58" i="13"/>
  <c r="L58" i="13" s="1"/>
  <c r="K47" i="13"/>
  <c r="K47" i="4"/>
  <c r="K32" i="13"/>
  <c r="K32" i="4"/>
  <c r="K41" i="4"/>
  <c r="L41" i="4" s="1"/>
  <c r="K41" i="13"/>
  <c r="L41" i="13" s="1"/>
  <c r="K20" i="13"/>
  <c r="K20" i="4"/>
  <c r="K16" i="4"/>
  <c r="K16" i="13"/>
  <c r="K14" i="13"/>
  <c r="K14" i="4"/>
  <c r="L45" i="4"/>
  <c r="K42" i="4"/>
  <c r="K42" i="13"/>
  <c r="K29" i="13"/>
  <c r="K29" i="4"/>
  <c r="K28" i="13"/>
  <c r="K28" i="4"/>
  <c r="K56" i="13"/>
  <c r="K56" i="4"/>
  <c r="I61" i="4"/>
  <c r="L4" i="4"/>
  <c r="L15" i="4"/>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471" i="2"/>
  <c r="F1472" i="2"/>
  <c r="F1473" i="2"/>
  <c r="F1474" i="2"/>
  <c r="F1475" i="2"/>
  <c r="F1476" i="2"/>
  <c r="F1477" i="2"/>
  <c r="F1478" i="2"/>
  <c r="F1479" i="2"/>
  <c r="F1480"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5" i="3"/>
  <c r="P36" i="3"/>
  <c r="P37" i="3"/>
  <c r="P38" i="3"/>
  <c r="P39" i="3"/>
  <c r="P40" i="3"/>
  <c r="P41" i="3"/>
  <c r="P42" i="3"/>
  <c r="P43" i="3"/>
  <c r="P44" i="3"/>
  <c r="P45" i="3"/>
  <c r="P46" i="3"/>
  <c r="P47" i="3"/>
  <c r="P48" i="3"/>
  <c r="P49" i="3"/>
  <c r="P50" i="3"/>
  <c r="P51" i="3"/>
  <c r="P52" i="3"/>
  <c r="P53" i="3"/>
  <c r="P54" i="3"/>
  <c r="P55"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Q314" i="3"/>
  <c r="Q315" i="3"/>
  <c r="Q316" i="3"/>
  <c r="Q317" i="3"/>
  <c r="Q318" i="3"/>
  <c r="Q319" i="3"/>
  <c r="Q320" i="3"/>
  <c r="R313" i="3" l="1"/>
  <c r="R213" i="3"/>
  <c r="R205" i="3"/>
  <c r="R317" i="3"/>
  <c r="R52" i="3"/>
  <c r="R44" i="3"/>
  <c r="R36" i="3"/>
  <c r="R48" i="3"/>
  <c r="R40" i="3"/>
  <c r="R307" i="3"/>
  <c r="R283" i="3"/>
  <c r="R259" i="3"/>
  <c r="R243" i="3"/>
  <c r="R219" i="3"/>
  <c r="R203" i="3"/>
  <c r="R179" i="3"/>
  <c r="R155" i="3"/>
  <c r="R139" i="3"/>
  <c r="R115" i="3"/>
  <c r="R91" i="3"/>
  <c r="R67" i="3"/>
  <c r="R315" i="3"/>
  <c r="R299" i="3"/>
  <c r="R291" i="3"/>
  <c r="R275" i="3"/>
  <c r="R267" i="3"/>
  <c r="R251" i="3"/>
  <c r="R235" i="3"/>
  <c r="R227" i="3"/>
  <c r="R211" i="3"/>
  <c r="R195" i="3"/>
  <c r="R187" i="3"/>
  <c r="R171" i="3"/>
  <c r="R163" i="3"/>
  <c r="R147" i="3"/>
  <c r="R131" i="3"/>
  <c r="R123" i="3"/>
  <c r="R107" i="3"/>
  <c r="R99" i="3"/>
  <c r="R83" i="3"/>
  <c r="R75" i="3"/>
  <c r="R59" i="3"/>
  <c r="R314" i="3"/>
  <c r="R306" i="3"/>
  <c r="R298" i="3"/>
  <c r="R290" i="3"/>
  <c r="R282" i="3"/>
  <c r="R274" i="3"/>
  <c r="R266" i="3"/>
  <c r="R258" i="3"/>
  <c r="R250" i="3"/>
  <c r="R242" i="3"/>
  <c r="R234" i="3"/>
  <c r="R226" i="3"/>
  <c r="R218" i="3"/>
  <c r="R210" i="3"/>
  <c r="R202" i="3"/>
  <c r="R194" i="3"/>
  <c r="R186" i="3"/>
  <c r="R178" i="3"/>
  <c r="R170" i="3"/>
  <c r="R162" i="3"/>
  <c r="R154" i="3"/>
  <c r="R146" i="3"/>
  <c r="R138" i="3"/>
  <c r="R130" i="3"/>
  <c r="R122" i="3"/>
  <c r="R114" i="3"/>
  <c r="R106" i="3"/>
  <c r="R98" i="3"/>
  <c r="R90" i="3"/>
  <c r="R82" i="3"/>
  <c r="R74" i="3"/>
  <c r="R66" i="3"/>
  <c r="R58" i="3"/>
  <c r="R50" i="3"/>
  <c r="R42" i="3"/>
  <c r="R319" i="3"/>
  <c r="R295" i="3"/>
  <c r="R263" i="3"/>
  <c r="R231" i="3"/>
  <c r="R199" i="3"/>
  <c r="R167" i="3"/>
  <c r="R143" i="3"/>
  <c r="R103" i="3"/>
  <c r="R79" i="3"/>
  <c r="R311" i="3"/>
  <c r="R287" i="3"/>
  <c r="R271" i="3"/>
  <c r="R247" i="3"/>
  <c r="R223" i="3"/>
  <c r="R207" i="3"/>
  <c r="R183" i="3"/>
  <c r="R159" i="3"/>
  <c r="R135" i="3"/>
  <c r="R119" i="3"/>
  <c r="R95" i="3"/>
  <c r="R71" i="3"/>
  <c r="R318" i="3"/>
  <c r="R310" i="3"/>
  <c r="R302" i="3"/>
  <c r="R294" i="3"/>
  <c r="R286" i="3"/>
  <c r="R278" i="3"/>
  <c r="R270" i="3"/>
  <c r="R262" i="3"/>
  <c r="R254" i="3"/>
  <c r="R246" i="3"/>
  <c r="R238" i="3"/>
  <c r="R230" i="3"/>
  <c r="R222" i="3"/>
  <c r="R214" i="3"/>
  <c r="R206" i="3"/>
  <c r="R198" i="3"/>
  <c r="R190" i="3"/>
  <c r="R182" i="3"/>
  <c r="R174" i="3"/>
  <c r="R166" i="3"/>
  <c r="R158" i="3"/>
  <c r="R150" i="3"/>
  <c r="R142" i="3"/>
  <c r="R134" i="3"/>
  <c r="R126" i="3"/>
  <c r="R118" i="3"/>
  <c r="R110" i="3"/>
  <c r="R102" i="3"/>
  <c r="R94" i="3"/>
  <c r="R86" i="3"/>
  <c r="R78" i="3"/>
  <c r="R70" i="3"/>
  <c r="R62" i="3"/>
  <c r="R54" i="3"/>
  <c r="R46" i="3"/>
  <c r="R49" i="3"/>
  <c r="R303" i="3"/>
  <c r="R279" i="3"/>
  <c r="R255" i="3"/>
  <c r="R239" i="3"/>
  <c r="R215" i="3"/>
  <c r="R191" i="3"/>
  <c r="R175" i="3"/>
  <c r="R151" i="3"/>
  <c r="R127" i="3"/>
  <c r="R111" i="3"/>
  <c r="R87" i="3"/>
  <c r="R63" i="3"/>
  <c r="R53" i="3"/>
  <c r="R45" i="3"/>
  <c r="R41" i="3"/>
  <c r="R37" i="3"/>
  <c r="R38" i="3"/>
  <c r="R309" i="3"/>
  <c r="R305" i="3"/>
  <c r="R301" i="3"/>
  <c r="R297" i="3"/>
  <c r="R293" i="3"/>
  <c r="R289" i="3"/>
  <c r="R285" i="3"/>
  <c r="R281" i="3"/>
  <c r="R277" i="3"/>
  <c r="R273" i="3"/>
  <c r="R269" i="3"/>
  <c r="R265" i="3"/>
  <c r="R261" i="3"/>
  <c r="R257" i="3"/>
  <c r="R253" i="3"/>
  <c r="R249" i="3"/>
  <c r="R245" i="3"/>
  <c r="R241" i="3"/>
  <c r="R237" i="3"/>
  <c r="R233" i="3"/>
  <c r="R229" i="3"/>
  <c r="R225" i="3"/>
  <c r="R221" i="3"/>
  <c r="R217" i="3"/>
  <c r="R209" i="3"/>
  <c r="R197" i="3"/>
  <c r="R189" i="3"/>
  <c r="R181" i="3"/>
  <c r="R177" i="3"/>
  <c r="R169" i="3"/>
  <c r="R161" i="3"/>
  <c r="R153" i="3"/>
  <c r="R145" i="3"/>
  <c r="R137" i="3"/>
  <c r="R129" i="3"/>
  <c r="R121" i="3"/>
  <c r="R117" i="3"/>
  <c r="R109" i="3"/>
  <c r="R101" i="3"/>
  <c r="R93" i="3"/>
  <c r="R85" i="3"/>
  <c r="R77" i="3"/>
  <c r="R69" i="3"/>
  <c r="R61" i="3"/>
  <c r="R55" i="3"/>
  <c r="R51" i="3"/>
  <c r="R47" i="3"/>
  <c r="R43" i="3"/>
  <c r="R39" i="3"/>
  <c r="R35" i="3"/>
  <c r="R201" i="3"/>
  <c r="R193" i="3"/>
  <c r="R185" i="3"/>
  <c r="R173" i="3"/>
  <c r="R165" i="3"/>
  <c r="R157" i="3"/>
  <c r="R149" i="3"/>
  <c r="R141" i="3"/>
  <c r="R133" i="3"/>
  <c r="R125" i="3"/>
  <c r="R113" i="3"/>
  <c r="R105" i="3"/>
  <c r="R97" i="3"/>
  <c r="R89" i="3"/>
  <c r="R81" i="3"/>
  <c r="R73" i="3"/>
  <c r="R65" i="3"/>
  <c r="R57" i="3"/>
  <c r="R320" i="3"/>
  <c r="R316" i="3"/>
  <c r="R312" i="3"/>
  <c r="R308" i="3"/>
  <c r="R304" i="3"/>
  <c r="R300" i="3"/>
  <c r="R296" i="3"/>
  <c r="R292" i="3"/>
  <c r="R288" i="3"/>
  <c r="R284" i="3"/>
  <c r="R280" i="3"/>
  <c r="R276" i="3"/>
  <c r="R272" i="3"/>
  <c r="R268" i="3"/>
  <c r="R264" i="3"/>
  <c r="R260" i="3"/>
  <c r="R256" i="3"/>
  <c r="R252" i="3"/>
  <c r="R248" i="3"/>
  <c r="R244" i="3"/>
  <c r="R240" i="3"/>
  <c r="R236" i="3"/>
  <c r="R232" i="3"/>
  <c r="R228" i="3"/>
  <c r="R224" i="3"/>
  <c r="R220" i="3"/>
  <c r="R216" i="3"/>
  <c r="R212" i="3"/>
  <c r="R208" i="3"/>
  <c r="R204" i="3"/>
  <c r="R200" i="3"/>
  <c r="R196" i="3"/>
  <c r="R192" i="3"/>
  <c r="R188" i="3"/>
  <c r="R184" i="3"/>
  <c r="R180" i="3"/>
  <c r="R176" i="3"/>
  <c r="R172" i="3"/>
  <c r="R168" i="3"/>
  <c r="R164" i="3"/>
  <c r="R160" i="3"/>
  <c r="R156" i="3"/>
  <c r="R152" i="3"/>
  <c r="R148" i="3"/>
  <c r="R144" i="3"/>
  <c r="R140" i="3"/>
  <c r="R136" i="3"/>
  <c r="R132" i="3"/>
  <c r="R128" i="3"/>
  <c r="R124" i="3"/>
  <c r="R120" i="3"/>
  <c r="R116" i="3"/>
  <c r="R112" i="3"/>
  <c r="R108" i="3"/>
  <c r="R104" i="3"/>
  <c r="R100" i="3"/>
  <c r="R96" i="3"/>
  <c r="R92" i="3"/>
  <c r="R88" i="3"/>
  <c r="R84" i="3"/>
  <c r="R80" i="3"/>
  <c r="R76" i="3"/>
  <c r="R72" i="3"/>
  <c r="R68" i="3"/>
  <c r="R64" i="3"/>
  <c r="R60" i="3"/>
  <c r="R56" i="3"/>
  <c r="K61" i="13"/>
  <c r="K61" i="4"/>
  <c r="L33" i="4"/>
  <c r="J52" i="4" l="1"/>
  <c r="L52" i="4" s="1"/>
  <c r="J52" i="13"/>
  <c r="L52" i="13" s="1"/>
  <c r="J20" i="13"/>
  <c r="L20" i="13" s="1"/>
  <c r="J20" i="4"/>
  <c r="L20" i="4" s="1"/>
  <c r="J53" i="4"/>
  <c r="L53" i="4" s="1"/>
  <c r="J53" i="13"/>
  <c r="L53" i="13" s="1"/>
  <c r="J16" i="13"/>
  <c r="L16" i="13" s="1"/>
  <c r="J16" i="4"/>
  <c r="L16" i="4" s="1"/>
  <c r="J25" i="13"/>
  <c r="L25" i="13" s="1"/>
  <c r="J25" i="4"/>
  <c r="L25" i="4" s="1"/>
  <c r="J49" i="13"/>
  <c r="L49" i="13" s="1"/>
  <c r="J49" i="4"/>
  <c r="L49" i="4" s="1"/>
  <c r="J24" i="13"/>
  <c r="L24" i="13" s="1"/>
  <c r="J24" i="4"/>
  <c r="L24" i="4" s="1"/>
  <c r="J18" i="13"/>
  <c r="L18" i="13" s="1"/>
  <c r="J18" i="4"/>
  <c r="L18" i="4" s="1"/>
  <c r="J21" i="4"/>
  <c r="L21" i="4" s="1"/>
  <c r="J21" i="13"/>
  <c r="L21" i="13" s="1"/>
  <c r="J35" i="4"/>
  <c r="L35" i="4" s="1"/>
  <c r="J35" i="13"/>
  <c r="L35" i="13" s="1"/>
  <c r="J28" i="4"/>
  <c r="L28" i="4" s="1"/>
  <c r="J28" i="13"/>
  <c r="L28" i="13" s="1"/>
  <c r="J44" i="4"/>
  <c r="L44" i="4" s="1"/>
  <c r="J44" i="13"/>
  <c r="L44" i="13" s="1"/>
  <c r="J12" i="4"/>
  <c r="L12" i="4" s="1"/>
  <c r="J12" i="13"/>
  <c r="L12" i="13" s="1"/>
  <c r="J42" i="4"/>
  <c r="L42" i="4" s="1"/>
  <c r="J42" i="13"/>
  <c r="L42" i="13" s="1"/>
  <c r="J30" i="13"/>
  <c r="L30" i="13" s="1"/>
  <c r="J30" i="4"/>
  <c r="L30" i="4" s="1"/>
  <c r="J3" i="13"/>
  <c r="L3" i="13" s="1"/>
  <c r="J3" i="4"/>
  <c r="L3" i="4" s="1"/>
  <c r="L8" i="4"/>
  <c r="J11" i="13"/>
  <c r="L11" i="13" s="1"/>
  <c r="J11" i="4"/>
  <c r="L11" i="4" s="1"/>
  <c r="L26" i="4"/>
  <c r="J38" i="13"/>
  <c r="L38" i="13" s="1"/>
  <c r="J38" i="4"/>
  <c r="L38" i="4" s="1"/>
  <c r="J29" i="13"/>
  <c r="L29" i="13" s="1"/>
  <c r="J29" i="4"/>
  <c r="L29" i="4" s="1"/>
  <c r="L39" i="4"/>
  <c r="J54" i="4"/>
  <c r="L54" i="4" s="1"/>
  <c r="J54" i="13"/>
  <c r="L54" i="13" s="1"/>
  <c r="J34" i="13"/>
  <c r="L34" i="13" s="1"/>
  <c r="J34" i="4"/>
  <c r="L34" i="4" s="1"/>
  <c r="J57" i="13"/>
  <c r="L57" i="13" s="1"/>
  <c r="J57" i="4"/>
  <c r="L57" i="4" s="1"/>
  <c r="J14" i="4"/>
  <c r="L14" i="4" s="1"/>
  <c r="J14" i="13"/>
  <c r="L14" i="13" s="1"/>
  <c r="J47" i="13"/>
  <c r="L47" i="13" s="1"/>
  <c r="J47" i="4"/>
  <c r="L47" i="4" s="1"/>
  <c r="J48" i="4"/>
  <c r="L48" i="4" s="1"/>
  <c r="J48" i="13"/>
  <c r="L48" i="13" s="1"/>
  <c r="J56" i="4"/>
  <c r="L56" i="4" s="1"/>
  <c r="J56" i="13"/>
  <c r="L56" i="13" s="1"/>
  <c r="J32" i="13"/>
  <c r="L32" i="13" s="1"/>
  <c r="J32" i="4"/>
  <c r="L32" i="4" s="1"/>
  <c r="J50" i="13"/>
  <c r="L50" i="13" s="1"/>
  <c r="J50" i="4"/>
  <c r="L50" i="4" s="1"/>
  <c r="J2" i="13"/>
  <c r="J2" i="4"/>
  <c r="L43" i="4"/>
  <c r="L22" i="4"/>
  <c r="L5" i="4"/>
  <c r="L23" i="4"/>
  <c r="L37" i="4"/>
  <c r="L13" i="4"/>
  <c r="L36" i="4"/>
  <c r="J61" i="4" l="1"/>
  <c r="J61" i="13"/>
  <c r="L2" i="13"/>
  <c r="L61" i="13" s="1"/>
  <c r="L2" i="4"/>
  <c r="L61" i="4" s="1"/>
</calcChain>
</file>

<file path=xl/sharedStrings.xml><?xml version="1.0" encoding="utf-8"?>
<sst xmlns="http://schemas.openxmlformats.org/spreadsheetml/2006/main" count="18649" uniqueCount="3089">
  <si>
    <t>Processo</t>
  </si>
  <si>
    <t>Descrição</t>
  </si>
  <si>
    <t>Natureza de despesa</t>
  </si>
  <si>
    <t>AEO</t>
  </si>
  <si>
    <t>Nome AEO</t>
  </si>
  <si>
    <t>Valor</t>
  </si>
  <si>
    <t>Pré-Empenhos</t>
  </si>
  <si>
    <t>Área de Execução Orçamentária (Centro de Custo)</t>
  </si>
  <si>
    <t>Distribuído início 2022</t>
  </si>
  <si>
    <t>Liquidações 2022 AEO</t>
  </si>
  <si>
    <t>Solicitado 2023</t>
  </si>
  <si>
    <t>RAP compondo orçamento 2023</t>
  </si>
  <si>
    <t>Distribuição 2023 (TOTAL)</t>
  </si>
  <si>
    <t>Recurso LOA UFABC 2023 DISPONÍVEL (75,9%)</t>
  </si>
  <si>
    <t>Recurso LOA MEC 2023 - a receber -
(24,1%)</t>
  </si>
  <si>
    <t>A0</t>
  </si>
  <si>
    <t>PROPES - PRÓ-REITORIA DE PESQUISA / CEM</t>
  </si>
  <si>
    <t>B0</t>
  </si>
  <si>
    <t>GABINETE REITORIA</t>
  </si>
  <si>
    <t>B1</t>
  </si>
  <si>
    <t>AUDIN - AUDITORIA INTERNA</t>
  </si>
  <si>
    <t>A1</t>
  </si>
  <si>
    <t>NÚCLEOS ESTRATÉGICOS</t>
  </si>
  <si>
    <t>B3</t>
  </si>
  <si>
    <t>PF - PROCURADORIA FEDERAL</t>
  </si>
  <si>
    <t>C0</t>
  </si>
  <si>
    <t>SG - SECRETARIA GERAL</t>
  </si>
  <si>
    <t>D0</t>
  </si>
  <si>
    <t>ACI - ASSESSORIA DE COMUNICAÇÃO E IMPRENSA</t>
  </si>
  <si>
    <t>E5</t>
  </si>
  <si>
    <t>PU - BUFFET * D.U.C</t>
  </si>
  <si>
    <t>D2</t>
  </si>
  <si>
    <t>ACI - SERVIÇOS GRÁFICOS * D.U.C</t>
  </si>
  <si>
    <t>D3</t>
  </si>
  <si>
    <t>ACI - SERVIÇOS DE TRADUÇÃO * D.U.C</t>
  </si>
  <si>
    <t>E0</t>
  </si>
  <si>
    <t>PU - PREFEITURA UNIVERSITÁRIA</t>
  </si>
  <si>
    <t>E1</t>
  </si>
  <si>
    <t>PU - MATERIAL DE EXPEDIENTE * D.U.C</t>
  </si>
  <si>
    <t>E4</t>
  </si>
  <si>
    <t>PU - LOCAÇÃO DE VEÍCULOS * D.U.C</t>
  </si>
  <si>
    <t>F0</t>
  </si>
  <si>
    <t>CECS - CENTRO DE ENG., MODELAGEM E CIÊNCIAS SOCIAIS APLICADAS</t>
  </si>
  <si>
    <t>F7</t>
  </si>
  <si>
    <t>CECS - COMPRAS COMPARTILHADAS</t>
  </si>
  <si>
    <t>G0</t>
  </si>
  <si>
    <t>CMCC - CENTRO DE MATEMÁTICA, COMPUTAÇÃO E COGNIÇÃO</t>
  </si>
  <si>
    <t>G7</t>
  </si>
  <si>
    <t>CMCC - COMPRAS COMPARTILHADAS</t>
  </si>
  <si>
    <t>H0</t>
  </si>
  <si>
    <t>CCNH - CENTRO DE CIÊNCIAS NATURAIS E HUMANAS</t>
  </si>
  <si>
    <t>H7</t>
  </si>
  <si>
    <t>CCNH - COMPRAS COMPARTILHADAS</t>
  </si>
  <si>
    <t>I0</t>
  </si>
  <si>
    <t>PROGRAD - PRÓ-REITORIA DE GRADUAÇÃO</t>
  </si>
  <si>
    <t>J0</t>
  </si>
  <si>
    <t>PROEC - PRÓ-REITORIA DE EXTENSÃO E CULTURA</t>
  </si>
  <si>
    <t>J1</t>
  </si>
  <si>
    <t>EDITORA DA UFABC</t>
  </si>
  <si>
    <t>J2</t>
  </si>
  <si>
    <t>PROEC - REALIZAÇÃO DE EVENTOS * D.U.C</t>
  </si>
  <si>
    <t>K0</t>
  </si>
  <si>
    <t>PROAD - PRÓ-REITORIA DE ADMINISTRAÇÃO</t>
  </si>
  <si>
    <t>K1</t>
  </si>
  <si>
    <t>PROAD - PASSAGENS * D.U.C</t>
  </si>
  <si>
    <t>L0</t>
  </si>
  <si>
    <t>PROPLADI - PRÓ-REITORIA DE PLAN. E DESENV. INSTITUCIONAL</t>
  </si>
  <si>
    <t>M1</t>
  </si>
  <si>
    <t>PROAP - PRÓ-REITORIA DE POLÍTICAS AFIRMATIVAS</t>
  </si>
  <si>
    <t>M0</t>
  </si>
  <si>
    <t>PROAP - PNAES</t>
  </si>
  <si>
    <t>N0</t>
  </si>
  <si>
    <t>ARI - ASSESSORIA DE RELAÇÕES INTERNACIONAIS</t>
  </si>
  <si>
    <t>P0</t>
  </si>
  <si>
    <t>PROPG - PRÓ-REITORIA DE PÓS-GRADUAÇÃO</t>
  </si>
  <si>
    <t>Q0</t>
  </si>
  <si>
    <t>BIBLIOTECA</t>
  </si>
  <si>
    <t>R0</t>
  </si>
  <si>
    <t>NTI - NÚCLEO DE TECNOLOGIA DA INFORMAÇÃO</t>
  </si>
  <si>
    <t>R2</t>
  </si>
  <si>
    <t>NTI - SUPRIMENTO DE INFORMÁTICA * D.U.C</t>
  </si>
  <si>
    <t>S0</t>
  </si>
  <si>
    <t>SUPERINTENDÊNCIA DE OBRAS</t>
  </si>
  <si>
    <t>T0</t>
  </si>
  <si>
    <t>U0</t>
  </si>
  <si>
    <t>AGÊNCIA DE INOVAÇÃO</t>
  </si>
  <si>
    <t>V4</t>
  </si>
  <si>
    <t>SUGEPE - CAPACITAÇÃO</t>
  </si>
  <si>
    <t>V0</t>
  </si>
  <si>
    <t>SUGEPE - SUPERINTENDÊNCIA DE GESTÃO DE PESSOAS</t>
  </si>
  <si>
    <t>V1</t>
  </si>
  <si>
    <t>SUGEPE-FOLHA - PASEP + AUX. MORADIA</t>
  </si>
  <si>
    <t>V2</t>
  </si>
  <si>
    <t>SUGEPE - CONTRATAÇÃO DE ESTAGIÁRIOS * D.U.C</t>
  </si>
  <si>
    <t>B4</t>
  </si>
  <si>
    <t>Projetos TRANSVERSAIS</t>
  </si>
  <si>
    <t>Z0</t>
  </si>
  <si>
    <t>RESERVA DE CONTINGÊNCIA</t>
  </si>
  <si>
    <t>TOTAL</t>
  </si>
  <si>
    <t>LOA 2023 UFABC - Fonte TESOURO RP 2 PNAES</t>
  </si>
  <si>
    <t>LOA 2023 UFABC - Fonte TESOURO RP 2 PASEP +  Auxílio Moradia</t>
  </si>
  <si>
    <t>LOA 2023 UFABC - Fonte TESOURO RP2 (demais rubricas)</t>
  </si>
  <si>
    <t>LOA 2023 UFABC - RECURSOS PRÓPRIOS</t>
  </si>
  <si>
    <t>LOA 2023 UFABC - EMENDAS PARLAMENTARES INDIVIDUAIS</t>
  </si>
  <si>
    <t>SUBTOTAL LOA 2023 UFABC</t>
  </si>
  <si>
    <t>LOA 2023 MEC - expectativa 0,915% dos R$ 1,75 bi (proporção custeio)</t>
  </si>
  <si>
    <t>LOA 2022 UFABC - RPNP na distribuição do orçamento 2023 das AEO</t>
  </si>
  <si>
    <t xml:space="preserve">TOTAL </t>
  </si>
  <si>
    <t>Distribuição INICIAL 2023 LOA 100%</t>
  </si>
  <si>
    <t>Distr. Inicial recurso LOA UFABC 2023  (75,9%)</t>
  </si>
  <si>
    <t>Distr. Inicial recurso LOA MEC 2023 - a receber -
(24,1%)</t>
  </si>
  <si>
    <t>Distr. Atualizada recurso LOA UFABC 2023  (100%)</t>
  </si>
  <si>
    <t>Crédito Disponível recurso LOA UFABC 2023  (100%)</t>
  </si>
  <si>
    <t>Recursos Pré-empenhados</t>
  </si>
  <si>
    <t>Recursos Empenhados</t>
  </si>
  <si>
    <t>Data Emissão</t>
  </si>
  <si>
    <t>PI</t>
  </si>
  <si>
    <t>N</t>
  </si>
  <si>
    <t>170585</t>
  </si>
  <si>
    <t>1000000000</t>
  </si>
  <si>
    <t>170573</t>
  </si>
  <si>
    <t>PTRES</t>
  </si>
  <si>
    <t>FONTE de RECURSOS(1050 RECURSOS PRÓPRIOS; Demais Fontes - TESOURO)</t>
  </si>
  <si>
    <t>1001</t>
  </si>
  <si>
    <t>1000</t>
  </si>
  <si>
    <t>0181</t>
  </si>
  <si>
    <t>09HB</t>
  </si>
  <si>
    <t>20TP</t>
  </si>
  <si>
    <t>212B</t>
  </si>
  <si>
    <t>00S6</t>
  </si>
  <si>
    <t>2004</t>
  </si>
  <si>
    <t>CUSTEIO</t>
  </si>
  <si>
    <t>INVESTIMENTO</t>
  </si>
  <si>
    <t>FOLHA DE PESSOAL</t>
  </si>
  <si>
    <t>PTRES da folha de pagamento</t>
  </si>
  <si>
    <t>170576</t>
  </si>
  <si>
    <t>170575</t>
  </si>
  <si>
    <t>170579</t>
  </si>
  <si>
    <t>170580</t>
  </si>
  <si>
    <t>215371</t>
  </si>
  <si>
    <t>215372</t>
  </si>
  <si>
    <t>215373</t>
  </si>
  <si>
    <t>215374</t>
  </si>
  <si>
    <t>PTRES FOLHA?</t>
  </si>
  <si>
    <t>3 ou 4</t>
  </si>
  <si>
    <t>Custeio ou Investimento</t>
  </si>
  <si>
    <t>3</t>
  </si>
  <si>
    <t>4</t>
  </si>
  <si>
    <t>COLAR VALOR</t>
  </si>
  <si>
    <t>COLAR PI e separar colunas AEO</t>
  </si>
  <si>
    <t>E2</t>
  </si>
  <si>
    <t>R1</t>
  </si>
  <si>
    <t>NTI - EQUIPAMENTO DE INFORMÁTICA * D.U.C</t>
  </si>
  <si>
    <t>E3</t>
  </si>
  <si>
    <t>PU - MOBILIÁRIOS * D.U.C</t>
  </si>
  <si>
    <t>PU - INFRAESTRUTURA PREDIAL * D.U.C</t>
  </si>
  <si>
    <t>Nota de Empenho</t>
  </si>
  <si>
    <t>Favorecido</t>
  </si>
  <si>
    <t>Ação Orçamentária</t>
  </si>
  <si>
    <t>Plano Orçamentário</t>
  </si>
  <si>
    <t>Descrição PO</t>
  </si>
  <si>
    <t>UG EXECUTORA</t>
  </si>
  <si>
    <t>DESCRIÇÃO UG</t>
  </si>
  <si>
    <t>Resultado Primário</t>
  </si>
  <si>
    <t>2</t>
  </si>
  <si>
    <t>FUNDACAO UNIVERSIDADE FEDERAL DO ABC</t>
  </si>
  <si>
    <t>20RK</t>
  </si>
  <si>
    <t>0000</t>
  </si>
  <si>
    <t>154503</t>
  </si>
  <si>
    <t>20GK</t>
  </si>
  <si>
    <t>COORDENACAO-GERAL DE TESOURARIA - CGTES</t>
  </si>
  <si>
    <t>CONTRATACAO DE EMPRESA ESPECIALIZADA PARA PRESTACAO DE SERVICOS DE PAGAMENTO ELETRONICO DE PEDAGIOS E ESTACIONAMENTOS PARA OS VEICULOS PERTENCENTES A FROTA DA UFABC</t>
  </si>
  <si>
    <t>SEM PARAR INSTITUICAO DE PAGAMENTO LTDA</t>
  </si>
  <si>
    <t>CONTRATACAO DE PESSOA JURIDICA ESPECIALIZADA PARA PRESTACAO DOS SERVICOS DE TRANSPORTE DE PASSAGEIROS, TRANSPORTE UNIVERSITARIO, DE FORMA CONTINUA, PARA ATENDIMENTO DOS DESLOCAMENTOS DA COMUNIDADE ACADEMICA DA FUNDACAO UNIVERSIDADE FEDERAL DO ABC - UFABC</t>
  </si>
  <si>
    <t>TRANSPORTES - TURISMO E SERVICOS JP GRANDINO EIRELI</t>
  </si>
  <si>
    <t>CONTRATACAO DE TRANSPORTE EVENTUAL</t>
  </si>
  <si>
    <t>TURISMO PAVAO LIMITADA</t>
  </si>
  <si>
    <t>DIARIAS PROPES - NACIONAL PARA SERVIDORES</t>
  </si>
  <si>
    <t>DIARIAS PROPES - INTERNACIONAL PARA SERVIDORES</t>
  </si>
  <si>
    <t>DIARIAS PROPES - NACIONAL PARA COLABORADORES</t>
  </si>
  <si>
    <t>DIARIAS NACIONAIS PARA SERVIDORES - GABINETE DA REITORIA.</t>
  </si>
  <si>
    <t>DIARIAS NACIONAIS PARA SERVIDORES - CECS.</t>
  </si>
  <si>
    <t>DIARIAS CMCC - NACIONAL PARA SERVIDORES</t>
  </si>
  <si>
    <t>DIARIAS CMCC - NACIONAL PARA COLABORADORES</t>
  </si>
  <si>
    <t>DIARIAS CCNH - NACIONAL PARA SERVIDORES</t>
  </si>
  <si>
    <t>DIARIAS NACIONAIS PARA SERVIDORES - PROGRAD.</t>
  </si>
  <si>
    <t>DIARIAS NACIONAL PARA SERVIDORES - PROPLADI.</t>
  </si>
  <si>
    <t>DIARIAS ARI - NACIONAL PARA SERVIDORES</t>
  </si>
  <si>
    <t>DIARIAS ARI - INTERNACIONAL PARA SERVIDORES</t>
  </si>
  <si>
    <t>DIARIAS NACIONAIS PARA SERVIDORES - PROPG</t>
  </si>
  <si>
    <t>DIARIAS NACIONAIS PARA COLABORADORES - PROPG.</t>
  </si>
  <si>
    <t>DIARIAS NTI - NACIONAL PARA SERVIDORES</t>
  </si>
  <si>
    <t>DIARIAS NACIONAL PARA SERVIDORES - SUGEPE</t>
  </si>
  <si>
    <t>EMPENHOS A LIQUIDAR</t>
  </si>
  <si>
    <t>EMPENHOS LIQUIDADOS A PAGAR</t>
  </si>
  <si>
    <t>EMPENHOS PAGOS</t>
  </si>
  <si>
    <t>Dia Emissão</t>
  </si>
  <si>
    <t>COLAR "DATA EMISSÃO" ATÉ "RESULTADO PRIMÁRIO LEI"</t>
  </si>
  <si>
    <t>DIARIAS INTERNACIONAIS PARA SERVIDORES - GABINETE DA REITORIA</t>
  </si>
  <si>
    <t>Unidade Orçamentária</t>
  </si>
  <si>
    <t>FUNCIONAMENTO DE INSTITUICOES FEDERAIS DE ENSINO SUPERIOR - DESPESAS DIVERSAS</t>
  </si>
  <si>
    <t>DESCRIÇÃO UO DESCENTRALIZADORA</t>
  </si>
  <si>
    <t>COLAR "UNIDADE ORÇAMENTÁRIA" ATÉ "RESULTADO PRIMÁRIO LEI"</t>
  </si>
  <si>
    <t>RP NAO PROCESSADOS A LIQUIDAR</t>
  </si>
  <si>
    <t>RP NAO PROCESSADOS LIQUIDADOS A PAGAR</t>
  </si>
  <si>
    <t>RP NAO PROCESSADOS PAGO</t>
  </si>
  <si>
    <t>F9</t>
  </si>
  <si>
    <t>A8</t>
  </si>
  <si>
    <t>S1</t>
  </si>
  <si>
    <t>J8</t>
  </si>
  <si>
    <t>CECS - TRI</t>
  </si>
  <si>
    <t>CMCC - TRI</t>
  </si>
  <si>
    <t>CCNH - TRI</t>
  </si>
  <si>
    <t>F8</t>
  </si>
  <si>
    <t>G8</t>
  </si>
  <si>
    <t>H8</t>
  </si>
  <si>
    <t>I8</t>
  </si>
  <si>
    <t>PROGRAD - TRI</t>
  </si>
  <si>
    <t>PROEC - TRI</t>
  </si>
  <si>
    <t>M8</t>
  </si>
  <si>
    <t>PROAP - TRI</t>
  </si>
  <si>
    <t>P8</t>
  </si>
  <si>
    <t>PROPG - TRI</t>
  </si>
  <si>
    <t>PROPES - TRI</t>
  </si>
  <si>
    <t>CECS - CONVÊNIOS/PARCERIAS</t>
  </si>
  <si>
    <t>S2</t>
  </si>
  <si>
    <t>SPO - OBRAS SANTO ANDRÉ</t>
  </si>
  <si>
    <t>SPO - OBRAS SÃO BERNARDO DO CAMPO</t>
  </si>
  <si>
    <t>6</t>
  </si>
  <si>
    <t>SEGUROS SURA S.A.</t>
  </si>
  <si>
    <t>CONTRATACAO DE SEGURO CONTRA ACIDENTES PESSOAIS PARA ESTAGIARIOS DA UFABC</t>
  </si>
  <si>
    <t>PLANSUL PLANEJAMENTO E CONSULTORIA EIRELI</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</si>
  <si>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</si>
  <si>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LINK CARD ADMINISTRADORA DE BENEFICIOS LTDA</t>
  </si>
  <si>
    <t>VIACAO SANTO IGNACIO LTDA</t>
  </si>
  <si>
    <t>ECOS TURISMO LTDA</t>
  </si>
  <si>
    <t>CONTRATACAO DE EMPRESA ESPECIALIZADA PARA PRESTACAO DE SERVICOS DE AGENCIAMENTO DE VIAGENS PARA VOOS REGULARES INTERNACIONAIS E DOMESTICOS NAO ATENDIDOS PELAS COMPANHIAS AEREAS CREDENCIADAS PELO MINISTERIO DO PLANEJAMENTO, DESENVOLVIMENTO E GESTAO.</t>
  </si>
  <si>
    <t>9</t>
  </si>
  <si>
    <t>7</t>
  </si>
  <si>
    <t>Transferido/diminuído</t>
  </si>
  <si>
    <t>Recebido</t>
  </si>
  <si>
    <t>Status do Lançamento</t>
  </si>
  <si>
    <t>DATA (dia/mês)</t>
  </si>
  <si>
    <t>DE (ÁREA / ORIGEM)</t>
  </si>
  <si>
    <t>PARA (ÁREA / DESTINO)</t>
  </si>
  <si>
    <t>JUSTIFICATIVA</t>
  </si>
  <si>
    <t>VALOR</t>
  </si>
  <si>
    <t>CRÉDITO DISPONÍVEL</t>
  </si>
  <si>
    <t>NETEL - NÚCLEO EDUCACIONAL DE TECNOLOGIAS E LÍNGUAS</t>
  </si>
  <si>
    <t>SPO - SUPERINTENDÊNCIA DE OBRAS</t>
  </si>
  <si>
    <t>VALOR NOTA DE EMPENHO</t>
  </si>
  <si>
    <t>RP NAO PROCESSADOS - VALOR INSCRITO (Total)</t>
  </si>
  <si>
    <t>DIARIAS PROEC - NACIONAL PARA SERVIDORES</t>
  </si>
  <si>
    <t>DIARIAS PROEC - NACIONAL PARA COLABORADORES</t>
  </si>
  <si>
    <t>CRÉDITO PRÉ-EMPENHADO</t>
  </si>
  <si>
    <t>DIARIAS AUDITORIA - NACIONAL PARA SERVIDORES</t>
  </si>
  <si>
    <t>DIARIAS CECS - INTERNACIONAL PARA SERVIDORES</t>
  </si>
  <si>
    <t>DIARIAS CECS - NACIONAL PARA COLABORADORES</t>
  </si>
  <si>
    <t>DIARIAS PROAP - NACIONAL PARA COLABORADORES</t>
  </si>
  <si>
    <t>PI (2)</t>
  </si>
  <si>
    <t>SUBAÇÃO</t>
  </si>
  <si>
    <t>Nome SUBAÇÃO</t>
  </si>
  <si>
    <t>ADM0</t>
  </si>
  <si>
    <t>Administração geral</t>
  </si>
  <si>
    <t>ALG0</t>
  </si>
  <si>
    <t>ÁGUA E ESGOTO / ENERGIA ELÉTRICA / GÁS</t>
  </si>
  <si>
    <t>ASS0</t>
  </si>
  <si>
    <t>Assistência - Sociais</t>
  </si>
  <si>
    <t>AUXILIO MORADIA / AUXILIO CRECHE / AUXILIO TRANSPORTE / BOLSA PERMANENCIA / BOLSA AUXILIO ALIMENTACAO AOS ESTUDANTES DE GRADUACAO / MONITORIA DE AÇÕES AFIRMATIVAS</t>
  </si>
  <si>
    <t>ASS1</t>
  </si>
  <si>
    <t>Assistência - Pesquisa</t>
  </si>
  <si>
    <t>ASS2</t>
  </si>
  <si>
    <t>Assistência - Extensão</t>
  </si>
  <si>
    <t>BOLSAS DE EXTENSAO / PROJETOS EXTENSIONISTAS</t>
  </si>
  <si>
    <t>ASS3</t>
  </si>
  <si>
    <t>Assistência - Graduação</t>
  </si>
  <si>
    <t>ASS4</t>
  </si>
  <si>
    <t>Assistência - Pós-graduação</t>
  </si>
  <si>
    <t>ASS5</t>
  </si>
  <si>
    <t>Assistência - Restaurante universitário</t>
  </si>
  <si>
    <t>SUBSIDIO PARA PAGAMENTO DE REFEICOES NO RESTAURANTE UNIVERSITARIO PARA ALUNOS DA GRADUACAO /  SUBSIDIO DE ALIMENTACAO NO RU PÓS / SUBSIDIO DE ALIMENTACAO NO RU ESPECIALIZAÇÃO</t>
  </si>
  <si>
    <t>AUX0</t>
  </si>
  <si>
    <t>Auxílio eventos - discentes</t>
  </si>
  <si>
    <t>AUX1</t>
  </si>
  <si>
    <t>BIB0</t>
  </si>
  <si>
    <t>Acervo bibliográfico</t>
  </si>
  <si>
    <t>LIVROS / ASSINATURA DE JORNAIS E REVISTAS / PERIÓDICOS / BASES ACADÊMICAS/ENCADERNAÇÃO E REENCADERNAÇÃO DE LIVROS DO ACERVO</t>
  </si>
  <si>
    <t>CAP0</t>
  </si>
  <si>
    <t>Capacitação de servidores</t>
  </si>
  <si>
    <t>CURSO EXTERNO / INSCRICOES PARA CURSO / CURSOS IN COMPANY</t>
  </si>
  <si>
    <t>CNC0</t>
  </si>
  <si>
    <t>Cursos e concursos</t>
  </si>
  <si>
    <t>FOLHA DE PAGAMENTO (ENCARGOS DE CURSO E CONCURSO)</t>
  </si>
  <si>
    <t>EQP0</t>
  </si>
  <si>
    <t>Equipamentos - Áreas comuns</t>
  </si>
  <si>
    <t>MOBILIÁRIO / LINHA BRANCA / QUADROS DE AVISO / DISPLAYS / VENTILADORES / BEBEDOUROS / EQUIPAMENTO DE SOM / PROJETORES / CORTINAS E PERSIANAS/DRONER</t>
  </si>
  <si>
    <t>EQP1</t>
  </si>
  <si>
    <t>Equipamentos - Laboratórios</t>
  </si>
  <si>
    <t>AQUISICAO POR IMPORTACAO / EQUIPAMENTOS NOVOS / MANUTENÇÃO DE EQUIPAMENTOS LABORATORIAIS</t>
  </si>
  <si>
    <t>EVT0</t>
  </si>
  <si>
    <t>Eventos institucionais</t>
  </si>
  <si>
    <t>BUFFET / ESTANDES / AQUISICAO DE PLACAS COMEMORATIVAS E AFINS / SERVIÇOS DE SOM, IMAGEM E PALCO / SERVIÇOS DE LAVANDERIA EVENTOS / SERVIÇOS DE TRADUÇÃO</t>
  </si>
  <si>
    <t>FPG0</t>
  </si>
  <si>
    <t>FOLHA DE PAGAMENTO / CONTRIBUICAO PARA O PSS / SUBSTITUICOES / INSS PATRONAL / PASEP</t>
  </si>
  <si>
    <t>FPG1</t>
  </si>
  <si>
    <t>Folha de pagamento - Estagiários</t>
  </si>
  <si>
    <t>FOLHA DE PAGAMENTO - ESTAGIÁRIOS</t>
  </si>
  <si>
    <t>INT0</t>
  </si>
  <si>
    <t>Internacionalização</t>
  </si>
  <si>
    <t>LPZ0</t>
  </si>
  <si>
    <t>Limpeza e copeiragem</t>
  </si>
  <si>
    <t>LIMPEZA / COPEIRAGEM / COLETA DE LIXO INFECTANTE /MATERIAIS DE LIMPEZA E COPA (PAPEL TOALHA, HIGIÊNICO) / BOMBONAS RESÍDUOS QUÍMICOS</t>
  </si>
  <si>
    <t>MAT0</t>
  </si>
  <si>
    <t>Materiais didáticos e serviços - Graduação</t>
  </si>
  <si>
    <t xml:space="preserve">VIDRARIAS / MATERIAL DE CONSUMO / MANUTENÇÃO DE EQUIPAMENTOS / REAGENTES QUIMICOS / MATERIAIS E SERVIÇOS DIVERSOS PARA LABORATORIOS DIDÁTICOS E CURSOS DE GRADUAÇÃO / EPIS PARA LABORATÓRIOS </t>
  </si>
  <si>
    <t>MAT1</t>
  </si>
  <si>
    <t>Materiais didáticos e serviços - Pós-graduação</t>
  </si>
  <si>
    <t xml:space="preserve">VIDRARIAS / MATERIAL DE CONSUMO / MANUTENÇÃO DE EQUIPAMENTOS / REAGENTES QUIMICOS / MATERIAIS E SERVIÇOS DIVERSOS PARA LABORATORIOS E CURSOS DE PÓS-GRADUAÇÃO / SERVIÇOS DE VIDEOCONFERÊNCIA (BANCAS) / EPIS PARA LABORATÓRIOS </t>
  </si>
  <si>
    <t>MAT2</t>
  </si>
  <si>
    <t>Materiais didáticos e serviços - Pesquisa</t>
  </si>
  <si>
    <t>VIDRARIAS / MATERIAL DE CONSUMO / MANUTENÇÃO DE EQUIPAMENTOS / REAGENTES QUIMICOS / MATERIAIS E SERVIÇOS DIVERSOS PARA LABORATORIOS / RACAO PARA ANIMAIS / MATERIAIS PESQUISA NÚCLEOS ESTRATÉGICOS / EPIS PARA LABORATÓRIOS</t>
  </si>
  <si>
    <t>MAT3</t>
  </si>
  <si>
    <t>Materiais didáticos e serviços - Extensão</t>
  </si>
  <si>
    <t>MATERIAL DE CONSUMO / MATERIAIS E SERVIÇOS DIVERSOS PARA ATIVIDADES CULTURAIS E DE EXTENSÃO / SERVIÇOS CORO</t>
  </si>
  <si>
    <t>MAT4</t>
  </si>
  <si>
    <t>Materiais didáticos e serviços - Editora</t>
  </si>
  <si>
    <t>SERVICO DE ENCADERNAÇÃO /MATERIAL DE CONSUMO / MATERIAL PARA ATIVIDADES DA EDITORA / REGISTRO ISBN</t>
  </si>
  <si>
    <t>MAT5</t>
  </si>
  <si>
    <t>Materiais de consumo e serviços não acadêmicos</t>
  </si>
  <si>
    <t>MATERIAL ESPORTIVO / MATERIAIS DE ACESSIBILIDADE / MATERIAIS DE SAÚDE (Ex. PROAP e DSQV) / MATERIAIS DE EXPEDIENTE / CRACHÁS / SERVIÇOS GRÁFICOS / CARIMBOS / BANCO DE IMAGENS / SINALIZAÇÃO E COMUNICAÇÃO VISUAL / EPI / MATERIAIS DE SEGURANÇA / COMBATE A INCÊNDIO</t>
  </si>
  <si>
    <t>MNT0</t>
  </si>
  <si>
    <t>Manutenção</t>
  </si>
  <si>
    <t>ALMOXARIFADO / AR CONDICIONADO / COMBATE INCÊNDIO / CORTINAS / ELEVADORES / GERADORES DE ENERGIA / HIDRÁULICA / IMÓVEIS / INSTALAÇÕES ELÉTRICAS  / JARDINAGEM / MANUTENÇÃO PREDIAL / DESINSETIZAÇÃO / CHAVEIRO / INVENTÁRIO PATRIMONIAL</t>
  </si>
  <si>
    <t>OBS0</t>
  </si>
  <si>
    <t>Obras e instalações - Construções</t>
  </si>
  <si>
    <t>OBS1</t>
  </si>
  <si>
    <t>Obras e instalações - Adequações e reformas</t>
  </si>
  <si>
    <t>REC0</t>
  </si>
  <si>
    <t>Recepção, portaria e zeladoria</t>
  </si>
  <si>
    <t>PORTARIA / RECEPÇÃO / ZELADORIA</t>
  </si>
  <si>
    <t>SEG0</t>
  </si>
  <si>
    <t>Segurança e vigilância</t>
  </si>
  <si>
    <t>SISTEMA DE SEGURANÇA / VIGILÂNCIA</t>
  </si>
  <si>
    <t>TIC0</t>
  </si>
  <si>
    <t>Tecnologia da informação e comunicação</t>
  </si>
  <si>
    <t>TELEFONIA / TI</t>
  </si>
  <si>
    <t>TRB0</t>
  </si>
  <si>
    <t>Obrigações tributárias e serviços financeiros</t>
  </si>
  <si>
    <t xml:space="preserve">OBRIGAÇÕES TRIBUTÁRIAS / SEGURO COLETIVO PARA ALUNOS / SEGURO ESTAGIÁRIOS / SEGURO CARROS OFICIAIS / SEGURO PREDIAL / IMPORTAÇÃO (TAXAS/SEGURO) </t>
  </si>
  <si>
    <t>TRP0</t>
  </si>
  <si>
    <t>Transporte e locomoção comunitária</t>
  </si>
  <si>
    <t>MOTORISTA / PNEUS FROTA OFICIAL / ABASTECIMENTO FROTA OFICIAL / TRANSPORTE EVENTUAL / TRANSPORTE INTERCAMPUS / IMPORTAÇÃO (fretes e transportes) / PEDÁGIO</t>
  </si>
  <si>
    <t>TRP1</t>
  </si>
  <si>
    <t>Diárias e passagens nacionais</t>
  </si>
  <si>
    <t>PASSAGENS NACIONAIS / DIÁRIAS NACIONAIS / REEMBOLSO DE PASSAGENS TERRESTRES</t>
  </si>
  <si>
    <t>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t>
  </si>
  <si>
    <t>CNV0</t>
  </si>
  <si>
    <t>BOLSA CONVENIOS / PARCERIAS ACIC / FUNDAÇÃO DE APOIO</t>
  </si>
  <si>
    <t>FPG2</t>
  </si>
  <si>
    <t xml:space="preserve">AUXILIO FUNERAL / CONTRATACAO POR TEMPO DETERMINADO / BENEF.ASSIST. DO SERVIDOR E DO MILITAR / AUXILIO-ALIMENTACAO / AUXILIO-TRANSPORTE / INDENIZACOES E RESTITUICOES / DESPESAS DE EXERCICIOS ANTERIORES </t>
  </si>
  <si>
    <t>Convênios</t>
  </si>
  <si>
    <t>Folha de Pagamento - Benefícios</t>
  </si>
  <si>
    <t>Folha de pagamento - Ativos, Previdência, PASEP</t>
  </si>
  <si>
    <t>DISCENTES: AUXÍLIO EVENTOS/CONGRESSOS/SEMINÁRIOS/PUBLICAÇÕES/PARTICIPAÇÃO EM COMPETIÇÕES</t>
  </si>
  <si>
    <t>Água / luz / gás (concessionárias)</t>
  </si>
  <si>
    <t>BOLSAS DE INICIACAO CIENTIFICA / BOLSAS PROJETOS DE PESQUISA E/OU EDITAIS LIGADOS A PESQUISA</t>
  </si>
  <si>
    <t>DOCENTES: AUXÍLIO EVENTOS/CONGRESSOS/SEMINÁRIOS/PUBLICAÇÕES/ AUXÍLIO PARA ATIVIDADE EXTRASSALA</t>
  </si>
  <si>
    <t>Auxílio eventos/Atividades extrassala - servidores</t>
  </si>
  <si>
    <t>MONITORIA ACADEMICA DA GRADUACAO / MONITORIA SEMIPRESENCIAL / AUXILIO ACESSIBILIDADE / MONITORIA INCLUSIVA</t>
  </si>
  <si>
    <t>BOLSAS DE MESTRADO E DOUTORADO</t>
  </si>
  <si>
    <t>INT1</t>
  </si>
  <si>
    <t>Internacionalização - Bolsas</t>
  </si>
  <si>
    <t>BOLSAS CURSOS DE LÍNGUAS NETEL/BOLSA DE MOBILIDADE DE ESTUDANTES ESTRANGEIROS / BOLSA DE MOBILIDADE DE ESTUDANTES DA UFABC NO EXTERIOR</t>
  </si>
  <si>
    <t>DIÁRIAS INTERNACIONAIS / PASSAGENS AÉREAS INTERNACIONAIS / AUXÍLIO PARA EVENTOS INTERNACIONAIS / INSCRIÇÃO PARA  EVENTOS INTERNACIONAIS / ANUIDADES ARI / ENCARGO DE CURSOS E CONCURSOS ARI</t>
  </si>
  <si>
    <t>SERVICOS TECNICOS EM ENGENHARIA / EXECUCAO DAS OBRAS / ELABORACAO DOS ESTUDOS PRELIMINARES, PROJETOS BASICOS E EXECUTIVOS / CONSTRUÇÃO / SUPERVISÃO DE OBRAS</t>
  </si>
  <si>
    <t>REFORMA E ADEQUAÇÃO</t>
  </si>
  <si>
    <t>SUBAÇÕES UFABC</t>
  </si>
  <si>
    <t>Descrição SUBAÇÃO</t>
  </si>
  <si>
    <t>COLAR PI e separar colunas SUBAÇÃO / AEO</t>
  </si>
  <si>
    <t>CUSTEIO ou INVESTIMENTO?</t>
  </si>
  <si>
    <t>LOA 2023 UFABC - Fonte TESOURO RP2</t>
  </si>
  <si>
    <t>LOA 2023 UNIFESP - EMENDA PARLAMENTAR BANCADA DEPUTADOS ESTADO DE SÃO PAULO (cota UFABC)</t>
  </si>
  <si>
    <t>SUBTOTAL EMENDAS BANCADA + LOA 2023 MEC</t>
  </si>
  <si>
    <t>G9</t>
  </si>
  <si>
    <t>CMCC - CONVÊNIOS/PARCERIAS</t>
  </si>
  <si>
    <t>H9</t>
  </si>
  <si>
    <t>CCNH - CONVÊNIOS/PARCERIAS</t>
  </si>
  <si>
    <t>E0 -&gt; PU - PREFEITURA UNIVERSITÁRIA</t>
  </si>
  <si>
    <t>Z0 -&gt; RESERVA DE CONTINGÊNCIA</t>
  </si>
  <si>
    <t>A0 -&gt; PROPES - PRÓ-REITORIA DE PESQUISA / CEM</t>
  </si>
  <si>
    <t>A1 -&gt; NÚCLEOS ESTRATÉGICOS</t>
  </si>
  <si>
    <t>A8 -&gt; PROPES - TRI</t>
  </si>
  <si>
    <t>B0 -&gt; GABINETE REITORIA</t>
  </si>
  <si>
    <t>B1 -&gt; AUDIN - AUDITORIA INTERNA</t>
  </si>
  <si>
    <t>B3 -&gt; PF - PROCURADORIA FEDERAL</t>
  </si>
  <si>
    <t>B4 -&gt; Projetos TRANSVERSAIS</t>
  </si>
  <si>
    <t>C0 -&gt; SG - SECRETARIA GERAL</t>
  </si>
  <si>
    <t>D0 -&gt; ACI - ASSESSORIA DE COMUNICAÇÃO E IMPRENSA</t>
  </si>
  <si>
    <t>D2 -&gt; ACI - SERVIÇOS GRÁFICOS * D.U.C</t>
  </si>
  <si>
    <t>D3 -&gt; ACI - SERVIÇOS DE TRADUÇÃO * D.U.C</t>
  </si>
  <si>
    <t>E1 -&gt; PU - MATERIAL DE EXPEDIENTE * D.U.C</t>
  </si>
  <si>
    <t>E2 -&gt; PU - MOBILIÁRIOS * D.U.C</t>
  </si>
  <si>
    <t>E3 -&gt; PU - INFRAESTRUTURA PREDIAL * D.U.C</t>
  </si>
  <si>
    <t>E4 -&gt; PU - LOCAÇÃO DE VEÍCULOS * D.U.C</t>
  </si>
  <si>
    <t>E5 -&gt; PU - BUFFET * D.U.C</t>
  </si>
  <si>
    <t>F0 -&gt; CECS - CENTRO DE ENG., MODELAGEM E CIÊNCIAS SOCIAIS APLICADAS</t>
  </si>
  <si>
    <t>F7 -&gt; CECS - COMPRAS COMPARTILHADAS</t>
  </si>
  <si>
    <t>F8 -&gt; CECS - TRI</t>
  </si>
  <si>
    <t>F9 -&gt; CECS - CONVÊNIOS/PARCERIAS</t>
  </si>
  <si>
    <t>G0 -&gt; CMCC - CENTRO DE MATEMÁTICA, COMPUTAÇÃO E COGNIÇÃO</t>
  </si>
  <si>
    <t>G7 -&gt; CMCC - COMPRAS COMPARTILHADAS</t>
  </si>
  <si>
    <t>G8 -&gt; CMCC - TRI</t>
  </si>
  <si>
    <t>G9 -&gt; CMCC - CONVÊNIOS/PARCERIAS</t>
  </si>
  <si>
    <t>H0 -&gt; CCNH - CENTRO DE CIÊNCIAS NATURAIS E HUMANAS</t>
  </si>
  <si>
    <t>H7 -&gt; CCNH - COMPRAS COMPARTILHADAS</t>
  </si>
  <si>
    <t>H8 -&gt; CCNH - TRI</t>
  </si>
  <si>
    <t>H9 -&gt; CCNH - CONVÊNIOS/PARCERIAS</t>
  </si>
  <si>
    <t>I0 -&gt; PROGRAD - PRÓ-REITORIA DE GRADUAÇÃO</t>
  </si>
  <si>
    <t>I8 -&gt; PROGRAD - TRI</t>
  </si>
  <si>
    <t>J0 -&gt; PROEC - PRÓ-REITORIA DE EXTENSÃO E CULTURA</t>
  </si>
  <si>
    <t>J1 -&gt; EDITORA DA UFABC</t>
  </si>
  <si>
    <t>J2 -&gt; PROEC - REALIZAÇÃO DE EVENTOS * D.U.C</t>
  </si>
  <si>
    <t>J8 -&gt; PROEC - TRI</t>
  </si>
  <si>
    <t>K0 -&gt; PROAD - PRÓ-REITORIA DE ADMINISTRAÇÃO</t>
  </si>
  <si>
    <t>K1 -&gt; PROAD - PASSAGENS * D.U.C</t>
  </si>
  <si>
    <t>L0 -&gt; PROPLADI - PRÓ-REITORIA DE PLAN. E DESENV. INSTITUCIONAL</t>
  </si>
  <si>
    <t>M0 -&gt; PROAP - PNAES</t>
  </si>
  <si>
    <t>M1 -&gt; PROAP - PRÓ-REITORIA DE POLÍTICAS AFIRMATIVAS</t>
  </si>
  <si>
    <t>M8 -&gt; PROAP - TRI</t>
  </si>
  <si>
    <t>N0 -&gt; ARI - ASSESSORIA DE RELAÇÕES INTERNACIONAIS</t>
  </si>
  <si>
    <t>P0 -&gt; PROPG - PRÓ-REITORIA DE PÓS-GRADUAÇÃO</t>
  </si>
  <si>
    <t>P8 -&gt; PROPG - TRI</t>
  </si>
  <si>
    <t>Q0 -&gt; BIBLIOTECA</t>
  </si>
  <si>
    <t>R0 -&gt; NTI - NÚCLEO DE TECNOLOGIA DA INFORMAÇÃO</t>
  </si>
  <si>
    <t>R1 -&gt; NTI - EQUIPAMENTO DE INFORMÁTICA * D.U.C</t>
  </si>
  <si>
    <t>R2 -&gt; NTI - SUPRIMENTO DE INFORMÁTICA * D.U.C</t>
  </si>
  <si>
    <t>S0 -&gt; SPO - SUPERINTENDÊNCIA DE OBRAS</t>
  </si>
  <si>
    <t>S1 -&gt; SPO - OBRAS SANTO ANDRÉ</t>
  </si>
  <si>
    <t>S2 -&gt; SPO - OBRAS SÃO BERNARDO DO CAMPO</t>
  </si>
  <si>
    <t>T0 -&gt; NETEL - NÚCLEO EDUCACIONAL DE TECNOLOGIAS E LÍNGUAS</t>
  </si>
  <si>
    <t>U0 -&gt; AGÊNCIA DE INOVAÇÃO</t>
  </si>
  <si>
    <t>V0 -&gt; SUGEPE - SUPERINTENDÊNCIA DE GESTÃO DE PESSOAS</t>
  </si>
  <si>
    <t>V1 -&gt; SUGEPE-FOLHA - PASEP + AUX. MORADIA</t>
  </si>
  <si>
    <t>V2 -&gt; SUGEPE - CONTRATAÇÃO DE ESTAGIÁRIOS * D.U.C</t>
  </si>
  <si>
    <t>V4 -&gt; SUGEPE - CAPACITAÇÃO</t>
  </si>
  <si>
    <t>Natureza da Despesa Detalhada</t>
  </si>
  <si>
    <t>Descrição NDD</t>
  </si>
  <si>
    <t>APOIO ADMINISTRATIVO, TECNICO E OPERACIONAL</t>
  </si>
  <si>
    <t>SEGUROS EM GERAL</t>
  </si>
  <si>
    <t>PEDAGIOS</t>
  </si>
  <si>
    <t>LOCACAO DE MEIOS DE TRANSPORTE</t>
  </si>
  <si>
    <t>MANUTENCAO E CONSERV. DE VEICULOS</t>
  </si>
  <si>
    <t>TAXA DE ADMINISTRACAO</t>
  </si>
  <si>
    <t>CONTRATACAO DE PESSOA JURIDICA ESPECIALIZADA NA PRESTACAO DOS SERVICOS TERCEIRIZADOS DE CONDUCAO DE VEICULOS AUTOMOTORES PERTENCENTES A FROTA OFICIAL DA FUNDACAO UNIVERSIDADE FEDERAL DO ABC UFABC</t>
  </si>
  <si>
    <t>LOCOMOCAO URBANA</t>
  </si>
  <si>
    <t>DIARIAS NO PAIS</t>
  </si>
  <si>
    <t>DIARIAS SPO - NACIONAL PARA SERVIDORES</t>
  </si>
  <si>
    <t>COLAR "DATA EMISSÃO" ATÉ "NDD" e SEPARAR DOIS 1ºs DÍGITOS NDD</t>
  </si>
  <si>
    <t>Descrição Nota de Empenho</t>
  </si>
  <si>
    <t>SERV. DE APOIO ADMIN., TECNICO E OPERACIONAL</t>
  </si>
  <si>
    <t>PASSAGENS PARA O PAIS</t>
  </si>
  <si>
    <t>PASSAGENS PARA O EXTERIOR</t>
  </si>
  <si>
    <t>RESSARCIMENTO DE PASSAGENS E DESP.C/LOCOMOCAO</t>
  </si>
  <si>
    <t>Resultado Primário (6 = Emendas Parlamentares)</t>
  </si>
  <si>
    <t>33913937</t>
  </si>
  <si>
    <t>33901416</t>
  </si>
  <si>
    <t>33903701</t>
  </si>
  <si>
    <t>33903969</t>
  </si>
  <si>
    <t>33903308</t>
  </si>
  <si>
    <t>33903303</t>
  </si>
  <si>
    <t>33903919</t>
  </si>
  <si>
    <t>33903925</t>
  </si>
  <si>
    <t>33903305</t>
  </si>
  <si>
    <t>33901414</t>
  </si>
  <si>
    <t>33903602</t>
  </si>
  <si>
    <t>33903979</t>
  </si>
  <si>
    <t>33903301</t>
  </si>
  <si>
    <t>33903302</t>
  </si>
  <si>
    <t>33909314</t>
  </si>
  <si>
    <t>PROPG</t>
  </si>
  <si>
    <t>TRI</t>
  </si>
  <si>
    <t>PROEC</t>
  </si>
  <si>
    <t>PROGRAD</t>
  </si>
  <si>
    <t>PROPES</t>
  </si>
  <si>
    <t>REITORIA</t>
  </si>
  <si>
    <t>B8</t>
  </si>
  <si>
    <t>CMCC</t>
  </si>
  <si>
    <t>PROAP</t>
  </si>
  <si>
    <t>CECS</t>
  </si>
  <si>
    <t>CCNH</t>
  </si>
  <si>
    <t>Para verificar o saldo atual, utilizar a planilha de consulta execução, aba "1. Resumo de Custeio"</t>
  </si>
  <si>
    <t>* O saldo acumulado reflete os créditos orçamentários distribuidos (não o saldo atual "distribuido - executado")</t>
  </si>
  <si>
    <t>Obs.: Os créditos devem ser utilizados prioritariamente na modalidade CUSTEIO</t>
  </si>
  <si>
    <t>-</t>
  </si>
  <si>
    <t>Total</t>
  </si>
  <si>
    <t>Saldo Acumulado (Distribuição de Saldos Remanescentes de Projetos)
Res Consuni 170</t>
  </si>
  <si>
    <t>Saldo Acumulado (TRI )
Res Consuni 159</t>
  </si>
  <si>
    <t>Destinação do Crédito</t>
  </si>
  <si>
    <t>Assunto</t>
  </si>
  <si>
    <t>Data da distribuição</t>
  </si>
  <si>
    <t>GABINETE REITORIA - TRI</t>
  </si>
  <si>
    <t>B8 -&gt; GABINETE REITORIA - TRI</t>
  </si>
  <si>
    <t>FONTE (1050 RECURSOS PRÓPRIOS)</t>
  </si>
  <si>
    <t>Plano Interno</t>
  </si>
  <si>
    <t>DIARIAS PROAP - NACIONAL PARA SERVIDORES</t>
  </si>
  <si>
    <t>COLAR VALORES</t>
  </si>
  <si>
    <t>COLAR "DATA EMISSÃO" ATÉ "PTRES"</t>
  </si>
  <si>
    <t>COLAR VALORES, COPIANDO COLUNA POR COLUNA</t>
  </si>
  <si>
    <t>JUROS E MULTA DE MORA</t>
  </si>
  <si>
    <t>DIARIAS NO EXTERIOR</t>
  </si>
  <si>
    <t>PSS PATRONAL DE DANIEL MORGATO MARTIN - MULTA/JUROS</t>
  </si>
  <si>
    <t>SERVICOS DE TRANSPORTE DE PASSAGEIROS DE FORMA EVENTUAL.</t>
  </si>
  <si>
    <t>DIARIAS A COLABORADORES EVENTUAIS NO PAIS</t>
  </si>
  <si>
    <t>DIARIAS ACI - NACIONAL PARA SERVIDORES</t>
  </si>
  <si>
    <t>DIARIAS EDITORA - NACIONAL PARA SERVIDORES</t>
  </si>
  <si>
    <t>DIARIAS - PROAD</t>
  </si>
  <si>
    <t>PROCESSO PARA PAGAMENTO (REEMBOLSO) DE PASSAGENS TERRESTRES PARA ATENDER AS DEMANDAS DA UFABC NO EXERCICIO DE 2023.</t>
  </si>
  <si>
    <t>PROCESSO PARA PAGAMENTO (RESSARCIMENTO) DE GASTOS COM BAGAGENS DESPACHADAS EM VIAGENS A SERVICO POR SERVIDORES E CONVIDADOS DA UFABC, CONFORME DISPOSTO NA INSTRUCAO NORMATIVA SG/MPOG Nº 04.</t>
  </si>
  <si>
    <t>DIARIAS NETEL - NACIONAL PARA SERVIDORES</t>
  </si>
  <si>
    <t>DIARIAS AGENCIA DE INOVACAO - NACIONAL PARA SERVIDORES</t>
  </si>
  <si>
    <t>DIARIAS AGENCIA DE INOVACAO - NACIONAL PARA COLABORADORES</t>
  </si>
  <si>
    <t>COLAR "UNIDADE ORÇAMENTÁRIA" ATÉ "NDD"</t>
  </si>
  <si>
    <t>Distribuição  CUSTEIO 2023 LOA 100%</t>
  </si>
  <si>
    <t>Distribuição INICIAL 2023 CUSTEIO LOA 100%</t>
  </si>
  <si>
    <t>SUBTOTAL LOA 2023 UFABC + MEC (Valor distribuído AEO)</t>
  </si>
  <si>
    <t xml:space="preserve">LOA 2023 MEC - Recomposição MEC </t>
  </si>
  <si>
    <t>SUBTOTAL LOA 2023 UFABC + MEC (valor disponível efetivo)</t>
  </si>
  <si>
    <t>LOA 2023 MEC - Recomposição MEC</t>
  </si>
  <si>
    <t>SUBTOTAL EMENDAS BANCADA + LOA 2023 MEC (valor efetivamente disponível, e distribuído às AEO)</t>
  </si>
  <si>
    <t>FONTE/ORIGEM dos recursos CUSTEIO [CENÁRIO FEVEREIRO - EXPECTATIVAS]</t>
  </si>
  <si>
    <t>FONTE/ORIGEM dos recursos INVESTIMENTO [CENÁRIO FEVEREIRO - EXPECTATIVAS]</t>
  </si>
  <si>
    <t>FONTE/ORIGEM dos recursos CUSTEIO [CENÁRIO MAIO - RECOMPOSIÇÃO EFETIVA]</t>
  </si>
  <si>
    <t>FONTE/ORIGEM dos recursos INVESTIMENTO [CENÁRIO MAIO - RECOMPOSIÇÃO EFETIVA]</t>
  </si>
  <si>
    <t>DIARIAS CCNH - NACIONAL PARA COLABORADORES</t>
  </si>
  <si>
    <t>SALDO</t>
  </si>
  <si>
    <t>INOVA</t>
  </si>
  <si>
    <t>U8</t>
  </si>
  <si>
    <t>Data</t>
  </si>
  <si>
    <t>UTILIZAÇÃO</t>
  </si>
  <si>
    <t>8</t>
  </si>
  <si>
    <t>V</t>
  </si>
  <si>
    <t>N01</t>
  </si>
  <si>
    <t>04/10/2023</t>
  </si>
  <si>
    <t>1444000000</t>
  </si>
  <si>
    <t>01/11/2023</t>
  </si>
  <si>
    <t>17/04/2023</t>
  </si>
  <si>
    <t>25/10/2023</t>
  </si>
  <si>
    <t>10/03/2023</t>
  </si>
  <si>
    <t>217884</t>
  </si>
  <si>
    <t>30/08/2023</t>
  </si>
  <si>
    <t>02/02/2023</t>
  </si>
  <si>
    <t>03/02/2023</t>
  </si>
  <si>
    <t>15/02/2023</t>
  </si>
  <si>
    <t>24/02/2023</t>
  </si>
  <si>
    <t>04/05/2023</t>
  </si>
  <si>
    <t>17/03/2023</t>
  </si>
  <si>
    <t>08/05/2023</t>
  </si>
  <si>
    <t>13/07/2023</t>
  </si>
  <si>
    <t>17/07/2023</t>
  </si>
  <si>
    <t>27/04/2023</t>
  </si>
  <si>
    <t>05/07/2023</t>
  </si>
  <si>
    <t>22/05/2023</t>
  </si>
  <si>
    <t>20/03/2023</t>
  </si>
  <si>
    <t>16/08/2023</t>
  </si>
  <si>
    <t>11/04/2023</t>
  </si>
  <si>
    <t>30/03/2023</t>
  </si>
  <si>
    <t>30/05/2023</t>
  </si>
  <si>
    <t>07/07/2023</t>
  </si>
  <si>
    <t>11/08/2023</t>
  </si>
  <si>
    <t>06/04/2023</t>
  </si>
  <si>
    <t>02/03/2023</t>
  </si>
  <si>
    <t>28/04/2023</t>
  </si>
  <si>
    <t>17/02/2023</t>
  </si>
  <si>
    <t>27/10/2023</t>
  </si>
  <si>
    <t>22/03/2023</t>
  </si>
  <si>
    <t>09/02/2023</t>
  </si>
  <si>
    <t>25/09/2023</t>
  </si>
  <si>
    <t>21/07/2023</t>
  </si>
  <si>
    <t>23006.018442/2021-91</t>
  </si>
  <si>
    <t>29/03/2023</t>
  </si>
  <si>
    <t>23006.000025/2023-53</t>
  </si>
  <si>
    <t>23006.000022/2023-10</t>
  </si>
  <si>
    <t>01/02/2023</t>
  </si>
  <si>
    <t>03/04/2023</t>
  </si>
  <si>
    <t>23006.012842/2023-54</t>
  </si>
  <si>
    <t>31/01/2023</t>
  </si>
  <si>
    <t>FOMENTO AS ACOES DE GRADUACAO, POS-GRADUACAO, ENSINO, PESQUISA E EXTENSAO - DESPESAS DIVERSAS</t>
  </si>
  <si>
    <t>217882</t>
  </si>
  <si>
    <t>28/03/2023</t>
  </si>
  <si>
    <t>23006.005733/2020-38</t>
  </si>
  <si>
    <t>23006.006889/2023-89</t>
  </si>
  <si>
    <t>154503263522023NE000071</t>
  </si>
  <si>
    <t>23006.000142/2019-31</t>
  </si>
  <si>
    <t>154503263522023NE000178</t>
  </si>
  <si>
    <t>10/01/2023</t>
  </si>
  <si>
    <t>23006.002446/2017-71</t>
  </si>
  <si>
    <t>154503263522023NE000002</t>
  </si>
  <si>
    <t>23006.002529/2018-41</t>
  </si>
  <si>
    <t>154503263522023NE000016</t>
  </si>
  <si>
    <t>154503263522023NE000055</t>
  </si>
  <si>
    <t>23006.001163/2019-73</t>
  </si>
  <si>
    <t>154503263522023NE000061</t>
  </si>
  <si>
    <t>26/04/2023</t>
  </si>
  <si>
    <t>154503263522023NE000113</t>
  </si>
  <si>
    <t>154503263522023NE000266</t>
  </si>
  <si>
    <t>154503263522023NE000409</t>
  </si>
  <si>
    <t>CONTRATACAO DE PESSOA JURIDICA ESPECIALIZADA NA PRESTACAO DOS SERVICOS TERCEIRIZADOS DE CONDUCAO DE VEICULOS AUTOMOTORES PERTENCENTES A FROTA OFICIAL DA FUNDACAO UNIVERSIDADE FEDERAL DO ABC</t>
  </si>
  <si>
    <t>23006.006991/2022-01</t>
  </si>
  <si>
    <t>154503263522023NE000021</t>
  </si>
  <si>
    <t>154503263522023NE000074</t>
  </si>
  <si>
    <t>154503263522023NE000075</t>
  </si>
  <si>
    <t>154503263522023NE000123</t>
  </si>
  <si>
    <t>154503263522023NE000187</t>
  </si>
  <si>
    <t>154503263522023NE000188</t>
  </si>
  <si>
    <t>154503263522023NE000317</t>
  </si>
  <si>
    <t>REGISTRO DE PRECOS PARA EVENTUAL CONTRATACAO DE PESSOA JURIDICA ESPECIALIZADA PARA A PRESTACAO DE SERVICOS DE TRANSPORTE DE PASSAGEIROS DE FORMA EVENTUAL, CONFORME DEMANDA, COM FORNECIMENTO DE ONIBUS, MICRO-ONIBUS E VANS CONVENCIONAIS, INCLUINDO MOTORISTA, FORNECIMENTO DE COMBUSTIVEL, SEGURO E MANUTENCAO DOS VEICULOS, PARA ATENDIMENTO DE DEMANDAS DE VIAGENS MUNICIPAIS, INTERMUNICIPAIS E INTERESTADUAIS NECESSARIAS PARA A REALIZACAO DE ATIVIDADES/AULAS DE CAMPO.</t>
  </si>
  <si>
    <t>154503263522023NE000318</t>
  </si>
  <si>
    <t>BEIJA FLOR LOCADORA DE VEICULOS LTDA</t>
  </si>
  <si>
    <t>154503263522023NE000337</t>
  </si>
  <si>
    <t>REGISTRO DE PRECOS PARA EVENTUAL CONTRATACAO DE PESSOA JURIDICA ESPECIALIZADA PARA A PRESTACAO DE SERVICOS DE TRANSPORTE DE PASSAGEIROS DE FORMA EVENTUAL, CONFORME DEMANDA, COM FORNECIMENTO DE ONIBUS, MICRO-ONIBUS E VANS CONVENCIONAIS, INCLUINDO MOTORISTA, FORNECIMENTO DE COMBUSTIVEL, SEGURO E MANUTENCAO DOS VEICULOS, PARA ATENDIMENTO DE DEMANDAS DE VIAGENS MUNICIPAIS, INTERMUNICIPAIS E INTERESTADUAIS</t>
  </si>
  <si>
    <t>154503263522023NE000338</t>
  </si>
  <si>
    <t>154503263522023NE000339</t>
  </si>
  <si>
    <t>23006.006889/2023-8</t>
  </si>
  <si>
    <t>154503263522023NE000400</t>
  </si>
  <si>
    <t>REGISTRO DE PRECOS PARA EVENTUAL CONTRATACAO DE PESSOA JURIDICA ESPECIALIZADA PARA A PRESTACAO DE SERVICOS DE TRANSPORTE DE PASSAGEIROS DE FORMA EVENTUAL.</t>
  </si>
  <si>
    <t>154503263522023NE000452</t>
  </si>
  <si>
    <t>08/02/2023</t>
  </si>
  <si>
    <t>23006.002217/2023-02</t>
  </si>
  <si>
    <t>154503263522023NE600013</t>
  </si>
  <si>
    <t>154503263522023NE600015</t>
  </si>
  <si>
    <t>154503263522023NE600016</t>
  </si>
  <si>
    <t>06/01/2023</t>
  </si>
  <si>
    <t>23006.000027/2023-42</t>
  </si>
  <si>
    <t>154503263522023NE600001</t>
  </si>
  <si>
    <t>28/02/2023</t>
  </si>
  <si>
    <t>154503263522023NE600025</t>
  </si>
  <si>
    <t>24/07/2023</t>
  </si>
  <si>
    <t>154503263522023NE600051</t>
  </si>
  <si>
    <t>DIARIAS GABINETE DA REITORIA - NACIONAIS PARA COLABORADORES</t>
  </si>
  <si>
    <t>14/03/2023</t>
  </si>
  <si>
    <t>23006.000020/2023-21</t>
  </si>
  <si>
    <t>154503263522023NE600029</t>
  </si>
  <si>
    <t>23006.000035/2023-99</t>
  </si>
  <si>
    <t>154503263522023NE600052</t>
  </si>
  <si>
    <t>DIARIAS PROCURADORIA - NACIONAIS PARA SERVIDORES</t>
  </si>
  <si>
    <t>23006.000014/2023-73</t>
  </si>
  <si>
    <t>154503263522023NE600034</t>
  </si>
  <si>
    <t>23006.000023/2023-64</t>
  </si>
  <si>
    <t>154503263522023NE600006</t>
  </si>
  <si>
    <t>154503263522023NE600030</t>
  </si>
  <si>
    <t>154503263522023NE600031</t>
  </si>
  <si>
    <t>154503263522023NE600017</t>
  </si>
  <si>
    <t>154503263522023NE600019</t>
  </si>
  <si>
    <t>154503263522023NE600022</t>
  </si>
  <si>
    <t>154503263522023NE600043</t>
  </si>
  <si>
    <t>23006.001875/2023-79</t>
  </si>
  <si>
    <t>154503263522023NE600007</t>
  </si>
  <si>
    <t>23006.000036/2023-33</t>
  </si>
  <si>
    <t>154503263522023NE600026</t>
  </si>
  <si>
    <t>154503263522023NE600027</t>
  </si>
  <si>
    <t>23006.007529/2023-02</t>
  </si>
  <si>
    <t>154503263522023NE600036</t>
  </si>
  <si>
    <t>23006.008745/2023-67</t>
  </si>
  <si>
    <t>154503263522023NE600039</t>
  </si>
  <si>
    <t>23006.000009/2019-84</t>
  </si>
  <si>
    <t>154503263522023NE000089</t>
  </si>
  <si>
    <t>154503263522023NE000090</t>
  </si>
  <si>
    <t>154503263522023NE000091</t>
  </si>
  <si>
    <t>23006.007465/2023-31</t>
  </si>
  <si>
    <t>154503263522023NE600038</t>
  </si>
  <si>
    <t>23006.007475/2023-77</t>
  </si>
  <si>
    <t>154503263522023NE600037</t>
  </si>
  <si>
    <t>154503263522023NE000264</t>
  </si>
  <si>
    <t>23006.000009/2019-8</t>
  </si>
  <si>
    <t>154503263522023NE000464</t>
  </si>
  <si>
    <t>154503263522023NE600054</t>
  </si>
  <si>
    <t>23006.000037/2023-88</t>
  </si>
  <si>
    <t>154503263522023NE600005</t>
  </si>
  <si>
    <t>23006.005429/2023-33</t>
  </si>
  <si>
    <t>154503263522023NE600028</t>
  </si>
  <si>
    <t>154503263522023NE600033</t>
  </si>
  <si>
    <t>16/01/2023</t>
  </si>
  <si>
    <t>23006.000017/2023-15</t>
  </si>
  <si>
    <t>154503263522023NE600003</t>
  </si>
  <si>
    <t>154503263522023NE600004</t>
  </si>
  <si>
    <t>23006.000039/2023-77</t>
  </si>
  <si>
    <t>154503263522023NE600008</t>
  </si>
  <si>
    <t>154503263522023NE600009</t>
  </si>
  <si>
    <t>154503263522023NE600048</t>
  </si>
  <si>
    <t>DIARIAS  BIBLIOTECA</t>
  </si>
  <si>
    <t>23006.000032/2023-55</t>
  </si>
  <si>
    <t>154503263522023NE600024</t>
  </si>
  <si>
    <t>23006.005754/2023-04</t>
  </si>
  <si>
    <t>154503263522023NE600032</t>
  </si>
  <si>
    <t>23006.006748/2023-66</t>
  </si>
  <si>
    <t>154503263522023NE600035</t>
  </si>
  <si>
    <t>154503263522023NE600050</t>
  </si>
  <si>
    <t>DIARIAS - NETEL</t>
  </si>
  <si>
    <t>23006.008834/2023-11</t>
  </si>
  <si>
    <t>154503263522023NE600040</t>
  </si>
  <si>
    <t>154503263522023NE600041</t>
  </si>
  <si>
    <t>23006.002216/2023-50</t>
  </si>
  <si>
    <t>154503263522023NE600010</t>
  </si>
  <si>
    <t>154503263522023NE600049</t>
  </si>
  <si>
    <t>DIARIAS-SUGEPE</t>
  </si>
  <si>
    <t>23006.007696/2021-83</t>
  </si>
  <si>
    <t>TCTC13/2021</t>
  </si>
  <si>
    <t>ATIVIDADE EXTERNA REMUNERADA (Dr. Suel Eric Vidott(CECS</t>
  </si>
  <si>
    <t>23006.002513/2018-38</t>
  </si>
  <si>
    <t>23006.024295/20</t>
  </si>
  <si>
    <t>23006.010040/2021-48</t>
  </si>
  <si>
    <t>Atividade externa remunerada ( dr. Sergio Brochsztain)</t>
  </si>
  <si>
    <t>23006.010037/2021-24</t>
  </si>
  <si>
    <t>Atividade externa remunerada ( dr. José Fernando Queiruga Rey)</t>
  </si>
  <si>
    <t>M</t>
  </si>
  <si>
    <t>G20</t>
  </si>
  <si>
    <t>G21</t>
  </si>
  <si>
    <t>G19</t>
  </si>
  <si>
    <t>N19</t>
  </si>
  <si>
    <t>15/02/2024</t>
  </si>
  <si>
    <t>23006.000805/2023-01</t>
  </si>
  <si>
    <t>154503263522024PE000077</t>
  </si>
  <si>
    <t>GESTAO DE BOLSAS DA MODALIDADE TATP I E II, PROVENIENTES DO TCTC 04/22.</t>
  </si>
  <si>
    <t>1050000107</t>
  </si>
  <si>
    <t>339018</t>
  </si>
  <si>
    <t>231247</t>
  </si>
  <si>
    <t>26/02/2024</t>
  </si>
  <si>
    <t>23006.000320/2024-91</t>
  </si>
  <si>
    <t>154503263522024PE000102</t>
  </si>
  <si>
    <t>CONCESSAO DE BOLSAS PARA A ACAO ESCOLA PREPARATORIA 2024 - EDITAL Nº 101/2023 - PROEC.</t>
  </si>
  <si>
    <t>22/02/2024</t>
  </si>
  <si>
    <t>23006.018706/2023-78</t>
  </si>
  <si>
    <t>154503263522024PE000094</t>
  </si>
  <si>
    <t>AQUISICAO DE MATERIAIS DE CONSUMO PARA UTILIZACAO NOS LABORATORIOS DIDATICOS EM AULAS PRATICAS DOS CURSOS DE GRADUACAO</t>
  </si>
  <si>
    <t>339030</t>
  </si>
  <si>
    <t>25/01/2024</t>
  </si>
  <si>
    <t>23006.000436/2024-20</t>
  </si>
  <si>
    <t>154503263522024PE000029</t>
  </si>
  <si>
    <t>PAGAMENTO DE ANUIDADE DA ASSOCIACAO BRASILEIRA DAS EDITORAS UNIVERSITARIAS (ABEU) 2024</t>
  </si>
  <si>
    <t>335039</t>
  </si>
  <si>
    <t>148807</t>
  </si>
  <si>
    <t>23006.002237/2024-56</t>
  </si>
  <si>
    <t>154503263522024PE000093</t>
  </si>
  <si>
    <t>PAGAMENTO DE ANUIDADE A ASSOCIACAO NACIONAL DE ENTIDADES PROMOTORAS DE EMPREENDIMENTOS INOVADORES (ANPROTEC) - 2024</t>
  </si>
  <si>
    <t>148806</t>
  </si>
  <si>
    <t>23006.002239/2024-45</t>
  </si>
  <si>
    <t>154503263522024PE000092</t>
  </si>
  <si>
    <t>PAGAMENTO DE ANUIDADE AO FORUM NACIONAL DE GESTORES DE INOVACAO E TRANSFERENCIA DE TECNOLOGIA (FORTEC) - 2024</t>
  </si>
  <si>
    <t>148888</t>
  </si>
  <si>
    <t>23/02/2024</t>
  </si>
  <si>
    <t>23006.002274/2024-64</t>
  </si>
  <si>
    <t>154503263522024PE000099</t>
  </si>
  <si>
    <t>PAGAMENTO DE TAXAS AO INPI</t>
  </si>
  <si>
    <t>339039</t>
  </si>
  <si>
    <t>23006.001263/2023-86</t>
  </si>
  <si>
    <t>154503263522024PE000101</t>
  </si>
  <si>
    <t>RENOVACAO DO CONTRATO COM A EMPRESA ESPECIALIZADA TARGET ENGENHARIA E CONSULTORIA LTDA. PARA A PRESTACAO DE SERVICO DE VISUALIZACAO, ATUALIZACAO E GERENCIAMENTO PARA BASE TOTAL DE NORMAS TECNICAS ABNT E MERCOSUL, EM FORMATO ELETRONICO, PARA USO ILIMITADO DA COMUNIDADE ACADEMICA DA UFABC.</t>
  </si>
  <si>
    <t>11/01/2024</t>
  </si>
  <si>
    <t>23006.000024/2024-90</t>
  </si>
  <si>
    <t>154503263522024PE000005</t>
  </si>
  <si>
    <t>PAGAMENTO DE ENCARGO DE CURSO E CONCURSO DOCENTE FEDERAL 2024</t>
  </si>
  <si>
    <t>339036</t>
  </si>
  <si>
    <t>23006.002658/2024-87</t>
  </si>
  <si>
    <t>154503263522024PE000076</t>
  </si>
  <si>
    <t>AQUISICAO DE CARRINHO DE TRANSPORTE DE CARGA, TIPO PLATAFORMA, DOBRAVEL, CAPACIDADE 150KG</t>
  </si>
  <si>
    <t>449052</t>
  </si>
  <si>
    <t>231249</t>
  </si>
  <si>
    <t>23006.003333/2024-11</t>
  </si>
  <si>
    <t>154503263522024PE000100</t>
  </si>
  <si>
    <t>CONTRATACAO DE LOCACAO DE BANCADA PARA PARTICIPACAO NA VI FEIRA DO LIVRO DA UNESP 2024</t>
  </si>
  <si>
    <t>08/02/2024</t>
  </si>
  <si>
    <t>23006.013668/2022-86</t>
  </si>
  <si>
    <t>154503263522024PE000063</t>
  </si>
  <si>
    <t>CONTRIBUICAO PARA O PSS POR SERVIDOR AFASTADO SEM REMUNERACAO - DIOGO COUTINHO SORIANO</t>
  </si>
  <si>
    <t>319113</t>
  </si>
  <si>
    <t>09/02/2024</t>
  </si>
  <si>
    <t>23006.020708/2023-27</t>
  </si>
  <si>
    <t>154503263522024PE000068</t>
  </si>
  <si>
    <t>CONTRIBUICAO PARA O PSS POR SERVIDOR AFASTADO SEM REMUNERACAO - MARIA TERESA CARTHERY GOULART</t>
  </si>
  <si>
    <t>23006.003106/2024-96</t>
  </si>
  <si>
    <t>154503263522024PE000095</t>
  </si>
  <si>
    <t>CONTRIBUICAO PARA O PSS POR SERVIDOR AFASTADO SEM REMUNERACAO - ANA LUISA GOUVEA ABRAS</t>
  </si>
  <si>
    <t>23006.025814/2023-05</t>
  </si>
  <si>
    <t>154503263522024PE000003</t>
  </si>
  <si>
    <t>REPASSE MENSAL DE VALORES PER CAPITA A GEAP - NOVEMBRO/2023</t>
  </si>
  <si>
    <t>339093</t>
  </si>
  <si>
    <t xml:space="preserve"> 23006.002328/2024-9</t>
  </si>
  <si>
    <t>154503263522024PE000067</t>
  </si>
  <si>
    <t>PAGAMENTO DE INSCRICAO PARA PARTICIPACAO NO EVENTO INTERNACIONAL FERIA INTERNACIONAL DE EDUCACION SUPERIOR (FIESA) - MISIONES 2024 PARA SERVIDOR DA ASSESSORIA DE RELACOES INTERNACIONAIS</t>
  </si>
  <si>
    <t>07/02/2024</t>
  </si>
  <si>
    <t>23006.004792/2020-99</t>
  </si>
  <si>
    <t>154503263522024PE000057</t>
  </si>
  <si>
    <t>CONTRATACAO DE EMPRESA ESPECIALIZADA NA PRESTACAO DE SERVICOS DE ACONDICIONAMENTO, COLETA, TRANSPORTE, TRATAMENTO E DESTINACAO FINAL DE RESIDUOS QUIMICOS PRODUZIDOS NAS DEPENDENCIAS DOS CAMPI DA UFABC</t>
  </si>
  <si>
    <t>21/02/2024</t>
  </si>
  <si>
    <t>23006.000987/2024-93</t>
  </si>
  <si>
    <t>154503263522024PE000082</t>
  </si>
  <si>
    <t>AQUISICAO DE AGUA SANITARIA</t>
  </si>
  <si>
    <t>28/02/2024</t>
  </si>
  <si>
    <t>23006.007431/2021-85</t>
  </si>
  <si>
    <t>154503263522024PE000107</t>
  </si>
  <si>
    <t>CONTRATACAO DE EMPRESA ESPECIALIZADA NA PRESTACAO DE SERVICO DE COLETA, TRANSPORTE, TRATAMENTO E DESTINACAO FINAL DE RESIDUOS INFECTANTES DAS CATEGORIAS A E E PARA O CAMPUS SAO BERNARDO DO CAMPO DA FUNDACAO UNIVERSIDADE FEDERAL DO ABC</t>
  </si>
  <si>
    <t>23006.015344/2023-63</t>
  </si>
  <si>
    <t>154503263522024PE000087</t>
  </si>
  <si>
    <t>ATA DE REGISTRO DE PRECOS PARA AQUISICAO DE MATERIAL DE CONSUMO (REAGENTES) - PARA A COORDENACAO DOS LABORATORIOS DIDATICOS DA FUNDACAO UNIVERSIDADE FEDERAL DO ABC - UFABC</t>
  </si>
  <si>
    <t>26/01/2024</t>
  </si>
  <si>
    <t>23006.001295/2024-62</t>
  </si>
  <si>
    <t>154503263522024PE000030</t>
  </si>
  <si>
    <t>CONTRATACAO DE SERVICOS DE REGENCIA INCLUINDO UM PIANISTA CORREPETIDOR PARA ATENDIMENTO DO PROJETO CULTURAL CORO DA UFABC DA PRO-REITORIA DE EXTENSAO E CULTURA - PROEC</t>
  </si>
  <si>
    <t>23006.001906/2024-72</t>
  </si>
  <si>
    <t>154503263522024PE000098</t>
  </si>
  <si>
    <t>CONTRATACAO DE SERVICOS DE FORNECIMENTO DE KIT LANCHES PARA ATENDIMENTO AS DEMANDAS DA PRO-REITORIA DE EXTENSAO E CULTURA - PROEC</t>
  </si>
  <si>
    <t>19/02/2024</t>
  </si>
  <si>
    <t>23006.003118/2024-11</t>
  </si>
  <si>
    <t>154503263522024PE000079</t>
  </si>
  <si>
    <t>PAGAMENTO DE INSCRICAO NO PREMIO JABUTI ACADEMICO 2024</t>
  </si>
  <si>
    <t>20/02/2024</t>
  </si>
  <si>
    <t>23006.025000/2023-62</t>
  </si>
  <si>
    <t>154503263522024PE000080</t>
  </si>
  <si>
    <t>CONTRATACAO DE SERVICOS CONTINUOS DE MANUTENCAO PREVENTIVA E CORRETIVA EM GMG (GRUPOS MOTOR GERADOR) INSTALADOS NAS DEPENDENCIAS DOS CAMPI DA FUNDACAO UNIVERSIDADE FEDERAL DO ABC.</t>
  </si>
  <si>
    <t>23006.023086/2023-99</t>
  </si>
  <si>
    <t>154503263522024PE000108</t>
  </si>
  <si>
    <t>CONTRATACAO DE PESSOA JURIDICA ESPECIALIZADA PARA A PRESTACAO DE SERVICOS CONTINUADOS TECNICOS DE MANUTENCAO PREVENTIVA, CORRETIVA E EMERGENCIAL DE ELEVADORES, PLATAFORMA ELEVATORIA E MONTA-CARGAS, INCLUIDO O FORNECIMENTO DE PECAS GENUINAS E ORIGINAIS, A SER REALIZADO NO CAMPUS DE SANTO ANDRE  UNIDADE TAMANDUATEHY DA FUNDACAO UNIVERSIDADE FEDERAL DO ABC - UFABC.</t>
  </si>
  <si>
    <t>01/02/2024</t>
  </si>
  <si>
    <t>23006.000810/2024-97</t>
  </si>
  <si>
    <t>154503263522024PE000049</t>
  </si>
  <si>
    <t>LICENCA BASICA DE STREAMYARD.</t>
  </si>
  <si>
    <t>339040</t>
  </si>
  <si>
    <t>06/02/2024</t>
  </si>
  <si>
    <t>23006.002235/2024-67</t>
  </si>
  <si>
    <t>154503263522024PE000053</t>
  </si>
  <si>
    <t>CONTRATACAO DE EMPRESA ESPECIALIZADA NO FORNECIMENTO DO SOFTWARE CANVA PRO PARA EQUIPES, PARA O PERIODO DE 12 MESES</t>
  </si>
  <si>
    <t>27/02/2024</t>
  </si>
  <si>
    <t>23006.007205/2020-13</t>
  </si>
  <si>
    <t>154503263522024PE000106</t>
  </si>
  <si>
    <t>LINK DE DADOS REDUNDANTE ENTRE OS CAMPI SANTO ANDRE E SAO BERNARDO.</t>
  </si>
  <si>
    <t>23006.023649/2023-49</t>
  </si>
  <si>
    <t>154503263522024PE000103</t>
  </si>
  <si>
    <t>AQUISICAO DE LICENCA DE SOFTWARE STATA PARA UTILIZACAO EM AULAS PRATICAS DOS CURSOS DE GRADUACAO DO CECS</t>
  </si>
  <si>
    <t>154503263522024PE000084</t>
  </si>
  <si>
    <t>REGISTRO DE PRECOS PARA EVENTUAL CONTRATACAO DE PESSOA JURIDICA ESPECIALIZADA PARA A PRESTACAO DE SERVICOS DE TRANSPORTE DE PASSAGEIROS DE FORMA EVENTUAL, CONFORME DEMANDA, COM FORNECIMENTO DE ONIBUS, MICRO-ONIBUS E VANS CONVENCIONAIS, INCLUINDO MOTORISTA, FORNECIMENTO DE COMBUSTIVEL, SEGURO E MANUTENCAO DOS VEICULOS, PARA ATENDIMENTO DE DEMANDAS DE VIAGENS MUNICIPAIS, INTERMUNICIPAIS E INTERESTADUAIS NECESSARIAS PARA A REALIZACAO DE ATIVIDADES/AULAS DE CAMPO, EVE</t>
  </si>
  <si>
    <t>339033</t>
  </si>
  <si>
    <t>G</t>
  </si>
  <si>
    <t>N20</t>
  </si>
  <si>
    <t>G23</t>
  </si>
  <si>
    <t>T19</t>
  </si>
  <si>
    <t>U19</t>
  </si>
  <si>
    <t>COM0</t>
  </si>
  <si>
    <t>05/02/2024</t>
  </si>
  <si>
    <t>23006.017072/2023-36</t>
  </si>
  <si>
    <t>154503263522024NE400003</t>
  </si>
  <si>
    <t>EDITAL 04/2023 - PROGRAMA DE INICIACAO CIENTIFICA ENSINO MEDIO - PIC EM.</t>
  </si>
  <si>
    <t>0001</t>
  </si>
  <si>
    <t>CONCESSAO DE BOLSAS DE PESQUISA, EXTENSAO E MONITORIA AOS ESTUDANTES</t>
  </si>
  <si>
    <t>231250</t>
  </si>
  <si>
    <t>33901801</t>
  </si>
  <si>
    <t>BOLSAS DE ESTUDO NO PAIS</t>
  </si>
  <si>
    <t>02/02/2024</t>
  </si>
  <si>
    <t>23006.018388/2023-45</t>
  </si>
  <si>
    <t>154503263522024NE400001</t>
  </si>
  <si>
    <t>EDITAL 08/2023 - PESQUISANDO DESDE O PRIMEIRO DIA - ACOES AFIRMATIVAS.</t>
  </si>
  <si>
    <t>4002</t>
  </si>
  <si>
    <t>0003</t>
  </si>
  <si>
    <t>PNAES - DECRETO N. 7.234/2010 - AUXILIO FINANCEIRO A ESTUDANTE</t>
  </si>
  <si>
    <t>231256</t>
  </si>
  <si>
    <t>23006.014059/2023-25</t>
  </si>
  <si>
    <t>154503263522024NE400013</t>
  </si>
  <si>
    <t>PAGAMENTOS REFERENTES AO EDITAL Nº1/2023 - PROAP - (23006.004284/2023-53). PROGRAMAS DE AUXILIOS SOCIOECONOMICOS 2023 - MODALIDADE AUXILIO MORADIA.</t>
  </si>
  <si>
    <t>23006.013987/2023-72</t>
  </si>
  <si>
    <t>154503263522024NE400015</t>
  </si>
  <si>
    <t>PAGAMENTOS REFERENTES AO EDITAL Nº1/2023 - PROAP - (23006.004284/2023-53). PROGRAMAS DE AUXILIOS SOCIOECONOMICOS 2023 - MODALIDADE AUXILIO PERMANENCIA.</t>
  </si>
  <si>
    <t>23006.005270/2023-57</t>
  </si>
  <si>
    <t>154503263522024NE400008</t>
  </si>
  <si>
    <t>BOLSA DE TREINAMENTO E APOIO TECNICO EM PESQUISA (TATP), DESTINADO AO PREENCHIMENTO DE VAGAS PARA ATENDIMENTO AOS BIOTERIOS DA PROPES/UFABC.</t>
  </si>
  <si>
    <t>23006.005687/2023-10</t>
  </si>
  <si>
    <t>154503263522024NE400007</t>
  </si>
  <si>
    <t>EDITAL 01/2023 - PROGRAMAS DE INICIACAO CIENTIFICA - PIC - TATP IC</t>
  </si>
  <si>
    <t>23006.017064/2023-90</t>
  </si>
  <si>
    <t>154503263522024NE400005</t>
  </si>
  <si>
    <t>EDITAL 03/2023 - PROGRAMA DE INICIACAO CIENTIFICA - PIC</t>
  </si>
  <si>
    <t>23006.017071/2023-91</t>
  </si>
  <si>
    <t>154503263522024NE400004</t>
  </si>
  <si>
    <t>EDITAL 07/2023 - PROGRAMA PESQUISANDO DESDE O PRIMEIRO DIA - PDPD.</t>
  </si>
  <si>
    <t>154503263522024NE400024</t>
  </si>
  <si>
    <t>23006.018393/2023-58</t>
  </si>
  <si>
    <t>154503263522024NE400022</t>
  </si>
  <si>
    <t>ED. 09/2023 - PESQUISANDO DESDE O PRIMEIRO DIA INICIACAO TECNOLOGICA E INOVACAO - PDPD ITI</t>
  </si>
  <si>
    <t>154503263522024NE400023</t>
  </si>
  <si>
    <t>BOLSA DAAP - ED. 09/2023 - PESQUISANDO DESDE O PRIMEIRO DIA INICIACAO TECNOLOGICA E INOVACAO - PDPD ITI</t>
  </si>
  <si>
    <t>15/01/2024</t>
  </si>
  <si>
    <t>154503263522024NE400107</t>
  </si>
  <si>
    <t>23006.003080/2024-86</t>
  </si>
  <si>
    <t>154503263522024NE400021</t>
  </si>
  <si>
    <t>GESTAO DA BOLSA PROGRAMA DE MELHORIA DO ENSINO NA GRADUACAO - 2024</t>
  </si>
  <si>
    <t>23006.027292/2022-97</t>
  </si>
  <si>
    <t>154503263522024NE400018</t>
  </si>
  <si>
    <t>CONCESSAO DE BOLSAS PARA DISCENTES DA POS-GRADUACAO DA UFABC (PROPG)</t>
  </si>
  <si>
    <t>154503263522024NE400019</t>
  </si>
  <si>
    <t>154503263522024NE400020</t>
  </si>
  <si>
    <t>23006.001438/2024-3</t>
  </si>
  <si>
    <t>154503263522024NE400014</t>
  </si>
  <si>
    <t>GESTAO DE BOLSAS NETEL 2024: BOLSAS DE EDUCACAO LINGUISTICA - DISIVAO DE IDIOMAS/NETEL</t>
  </si>
  <si>
    <t>23006.001829/2024-51</t>
  </si>
  <si>
    <t>154503263522024NE000039</t>
  </si>
  <si>
    <t>CONCESSAO DE SUPRIMENTO DE FUNDOS.</t>
  </si>
  <si>
    <t>WANDERLEI SOARES DOS SANTOS</t>
  </si>
  <si>
    <t>33903096</t>
  </si>
  <si>
    <t>MATERIAL DE CONSUMO - PAGTO ANTECIPADO</t>
  </si>
  <si>
    <t>12/01/2024</t>
  </si>
  <si>
    <t>154503263522024NE000003</t>
  </si>
  <si>
    <t>23006.001827/2024-61</t>
  </si>
  <si>
    <t>154503263522024NE000038</t>
  </si>
  <si>
    <t>ANDREIA SILVA</t>
  </si>
  <si>
    <t>30/01/2024</t>
  </si>
  <si>
    <t>23006.003233/2023-12</t>
  </si>
  <si>
    <t>154503263522024NE000026</t>
  </si>
  <si>
    <t>ACORDO DE PARCERIA ENTRE SESC E UFABC NA MODALIDADE MIS (MATRICULA DE INTERESSE SOCIAL)</t>
  </si>
  <si>
    <t>SERVICO SOCIAL DO COMERCIO - SESC - ADMINISTRACAO REGIO</t>
  </si>
  <si>
    <t>23006.002996/2024-19</t>
  </si>
  <si>
    <t>154503263522024NE000068</t>
  </si>
  <si>
    <t>DIEGO MARIN FERMINO</t>
  </si>
  <si>
    <t>23006.002035/2013-51</t>
  </si>
  <si>
    <t>154503263522024NE000046</t>
  </si>
  <si>
    <t>CONTRATACAO DE PESSOA JURIDICA PARA FORNECIMENTO DE ENERGIA ELETRICA PARA AS UNIDADES DE SANTO ANDRE DA UFABC</t>
  </si>
  <si>
    <t>ELETROPAULO METROPOLITANA ELETRICIDADE DE SAO PAULO S.</t>
  </si>
  <si>
    <t>33903943</t>
  </si>
  <si>
    <t>SERVICOS DE ENERGIA ELETRICA</t>
  </si>
  <si>
    <t>154503263522024NE000047</t>
  </si>
  <si>
    <t>33904722</t>
  </si>
  <si>
    <t>CONTRIBUICAO P/ CUSTEIO DE ILUMINACAO PUBLICA</t>
  </si>
  <si>
    <t>16/02/2024</t>
  </si>
  <si>
    <t>23006.001848/2019-10</t>
  </si>
  <si>
    <t>154503263522024NE000055</t>
  </si>
  <si>
    <t>FORNECIMENTO DE AGUA, COLETA DE ESGOTO, TAXA DE DRENAGEM E DE RESIDUOS SOLIDOS (LIXO) PARA O CAMPUS E UNIDADES DA UFABC EM SANTO ANDRE</t>
  </si>
  <si>
    <t>CIA DE SANEAMENTO BASICO DO ESTADO DE SAO PAULO SABESP</t>
  </si>
  <si>
    <t>33903944</t>
  </si>
  <si>
    <t>SERVICOS DE AGUA E ESGOTO</t>
  </si>
  <si>
    <t>23006.002034/2013-15</t>
  </si>
  <si>
    <t>154503263522024NE000053</t>
  </si>
  <si>
    <t>CONTRATACAO DE PESSOA JURIDICA PARA FORNECIMENTO DE ENERGIA ELETRICA PARA AS UNIDADES DE SAO BERNARDO DO CAMPO DA UFABC</t>
  </si>
  <si>
    <t>154503263522024NE000054</t>
  </si>
  <si>
    <t>CONTRATACAO DE PESSOA JURIDICA PARA FORNECIMENTO DE ENERGIA ELETRICA PARA AS UNIDADES DE SAO BERNARDO DO CAMPO DA UFABC.</t>
  </si>
  <si>
    <t>23006.006679/2023-91</t>
  </si>
  <si>
    <t>154503263522024NE000056</t>
  </si>
  <si>
    <t>CONTRATACAO DE EMPRESA CONCESSIONARIA DE SERVICOS PUBLICOS PARA O FORNECIMENTO DE ENERGIA ELETRICA NA UNIDADE TAMANDUATEHY DA UFABC.</t>
  </si>
  <si>
    <t>23006.015618/2023-14</t>
  </si>
  <si>
    <t>154503263522024NE400006</t>
  </si>
  <si>
    <t>EDITAL 14/2023 - BOLSISTA PARA ATUACAO NA MODALIDADE DE TREINAMENTO E APOIO TECNICO EM PESQUISA (TATP) JUNTO A CENTRAL MULTIUSUARIO DE BIODIVERSIDADE E CONSERVACAO (CMBC)</t>
  </si>
  <si>
    <t>23006.015671/2023-15</t>
  </si>
  <si>
    <t>154503263522024NE400009</t>
  </si>
  <si>
    <t>PAGAMENTO DE BOLSISTA PARA ATUACAO NA MODALIDADE DE BOLSA DE TREINAMENTO E APOIO TECNICO EM PESQUISA (TATP), CENTRAL EXPERIMENTAL MULTIUSUARIO DE SANTO ANDRE (CEM-SA). EDITAL 15/2023.</t>
  </si>
  <si>
    <t>23006.018869/2023-51</t>
  </si>
  <si>
    <t>154503263522024NE400002</t>
  </si>
  <si>
    <t>EDITAL 16/2023 - TATP NEAB E NEG</t>
  </si>
  <si>
    <t>154503263522024NE400010</t>
  </si>
  <si>
    <t>EDITAL 16/2023 - TATP NEAB E NEG - BOLSA TATP-II</t>
  </si>
  <si>
    <t>154503263522024NE400011</t>
  </si>
  <si>
    <t>EDITAL 16/2023 - TATP NEAB E NEG - BOLSA TATP-III</t>
  </si>
  <si>
    <t>154503263522024NE400012</t>
  </si>
  <si>
    <t>EDITAL 16/2023 - TATP NEAB E NEG - BOLSA TATP-IV</t>
  </si>
  <si>
    <t xml:space="preserve"> 23006.028380/2022-1</t>
  </si>
  <si>
    <t>154503263522024NE400017</t>
  </si>
  <si>
    <t>PAGAMENTO DE BOLSISTAS PARA ATUACAO NA MODALIDADE DE BOLSA DE TREINAMENTO E APOIO TECNICO EM PESQUISA (TATP) PARA ATENDIMENTO AOS NUCLEOS ESTRATEGICOS DE PESQUISA DA UFABC.</t>
  </si>
  <si>
    <t>23006.005262/2023-19</t>
  </si>
  <si>
    <t>154503263522024NE400016</t>
  </si>
  <si>
    <t>PAGAMENTO DE BOLSISTAS PARA ATUACAO NA MODALIDADE DE BOLSA DE TREINAMENTO E APOIO TECNICO EM PESQUISA (TATP), DESTINADO AO PREENCHIMENTO DE VAGAS PARA ATENDIMENTO AOS NUCLEOS ESTRATEGICOS DE PESQUISA DA UFABC - ED. 01/2023</t>
  </si>
  <si>
    <t>23006.001510/2024-25</t>
  </si>
  <si>
    <t>154503263522024NE000052</t>
  </si>
  <si>
    <t>PAGAMENTO DE INSCRICAO PARA PARTICIPACAO DO ASSESSOR DE RELACOES INTERNACIONAIS NO EVENTO INTERNACIONAL ASSOCIATION OF INTERNATIONAL EDUCATION ADMINISTRATORS (AIEA) 2024 ANNUAL CONFERENCE</t>
  </si>
  <si>
    <t>DALMO MANDELLI</t>
  </si>
  <si>
    <t>33903948</t>
  </si>
  <si>
    <t>SERVICO DE SELECAO E TREINAMENTO</t>
  </si>
  <si>
    <t>23006.001220/2023-09</t>
  </si>
  <si>
    <t>154503263522024NE000062</t>
  </si>
  <si>
    <t>CONSTITUI OBJETO DO PRESENTE INSTRUMENTO A RENOVACAO DA CONTRATACAO DE SERVICO DE EMPRESA ESPECIALIZADA PARA A PRESTACAO DE SERVICOS DE ASSISTENCIA TECNICA, SUPORTE E ATUALIZACAO DE VERSOES DO SOFTWARE SOPHIA BIBLIOTECA PARA O SISTEMA DE BIBLIOTECAS DA UFABC (SISBI UFABC).</t>
  </si>
  <si>
    <t>PRIMASOFT INFORMATICA LTDA.</t>
  </si>
  <si>
    <t>33904007</t>
  </si>
  <si>
    <t>MANUTENCAO CORRETIVA/ADAPTATIVA E SUSTENTACAO SOFTWARES</t>
  </si>
  <si>
    <t>17/01/2024</t>
  </si>
  <si>
    <t>23006.000027/2024-23</t>
  </si>
  <si>
    <t>154503263522024NE000011</t>
  </si>
  <si>
    <t>PAGAMENTO DE ENCARGO DE CURSO E CONCURSO DOCENTE NAO FEDERAL 2024</t>
  </si>
  <si>
    <t>33903628</t>
  </si>
  <si>
    <t>GRATIFICACAO POR ENCARGO DE CURSO E CONCURSO - GECC</t>
  </si>
  <si>
    <t>23006.017799/2023-13</t>
  </si>
  <si>
    <t>154503263522024NE000061</t>
  </si>
  <si>
    <t>CONTRATACAO DE EMPRESA ESPECIALIZADA PARA A PRESTACAO DE SERVICOS DE MONITORAMENTO DA MARCA DA UFABC EM REDES SOCIAIS, E EM OUTROS SITES DA INTERNET.</t>
  </si>
  <si>
    <t>2KS AGENCIA DIGITAL PUBLICIDADE LTDA</t>
  </si>
  <si>
    <t>33903905</t>
  </si>
  <si>
    <t>SERVICOS TECNICOS PROFISSIONAIS</t>
  </si>
  <si>
    <t>23006.013297/2023-13</t>
  </si>
  <si>
    <t>154503263522024NE000063</t>
  </si>
  <si>
    <t>CONTRATACAO DE SERVICOS GRAFICOS - OFFSET</t>
  </si>
  <si>
    <t>GRAFICA EDITORA FORMULARIOS CONTINUOS E ETIQUETAS F &amp; F</t>
  </si>
  <si>
    <t>33903963</t>
  </si>
  <si>
    <t>SERVICOS GRAFICOS E EDITORIAIS</t>
  </si>
  <si>
    <t>23006.016163/2023-54</t>
  </si>
  <si>
    <t>154503263522024NE000065</t>
  </si>
  <si>
    <t>CONTRATACAO DE EMPRESA ESPECIALIZADA PARA CONFECCAO DE BANNERS E FAIXAS, INCLUINDOACABAMENTO, TODO MATERIAL DE SUPRIMENTO E ENTREGA.</t>
  </si>
  <si>
    <t>A BALLESTA</t>
  </si>
  <si>
    <t>33903059</t>
  </si>
  <si>
    <t>MATERIAL PARA DIVULGACAO</t>
  </si>
  <si>
    <t>23006.023390/2023-36</t>
  </si>
  <si>
    <t>154503263522024NE000027</t>
  </si>
  <si>
    <t>LINHA BRANCA</t>
  </si>
  <si>
    <t>PRIMER SOLUCOES LTDA</t>
  </si>
  <si>
    <t>8282</t>
  </si>
  <si>
    <t>REESTRUTURACAO E MODERNIZACAO DAS INSTITUICOES FEDERAIS DE ENSINO SUPERIOR</t>
  </si>
  <si>
    <t>44905234</t>
  </si>
  <si>
    <t>MAQUINAS, UTENSILIOS E EQUIPAMENTOS  DIVERSOS</t>
  </si>
  <si>
    <t>16/01/2024</t>
  </si>
  <si>
    <t>154503263522024NE000010</t>
  </si>
  <si>
    <t>CONTRIBUICAO PARA O PSS POR SERVIDOR AFASTADO SEM REMUNERACAO -DIOGO COUTINHO SORIANO</t>
  </si>
  <si>
    <t>CONTRIBUICAO DA UNIAO, DE SUAS AUTARQUIAS E FUNDACOES PARA O CUSTEIO DO REGIME DE PREVIDENCIA DOS SERVIDORES PUBLICOS FEDERAIS</t>
  </si>
  <si>
    <t>0</t>
  </si>
  <si>
    <t>31911303</t>
  </si>
  <si>
    <t>CONTRIBUICAO PATRONAL PARA O RPPS</t>
  </si>
  <si>
    <t>154503263522024NE000009</t>
  </si>
  <si>
    <t>19/01/2024</t>
  </si>
  <si>
    <t>23006.028129/2023-22</t>
  </si>
  <si>
    <t>154503263522024NE700001</t>
  </si>
  <si>
    <t>FOLHA DE PAGAMENTO - DEZEMBRO 2023</t>
  </si>
  <si>
    <t>ATIVOS CIVIS DA UNIAO</t>
  </si>
  <si>
    <t>1</t>
  </si>
  <si>
    <t>31901101</t>
  </si>
  <si>
    <t>VENCIMENTOS E SALARIOS</t>
  </si>
  <si>
    <t>154503263522024NE700002</t>
  </si>
  <si>
    <t>COORD.GERAL DE ORCAMENTO, FINANCAS E CONTAB.</t>
  </si>
  <si>
    <t>31911302</t>
  </si>
  <si>
    <t>CONTRIBUICOES PREVIDENCIARIAS - INSS</t>
  </si>
  <si>
    <t>31911309</t>
  </si>
  <si>
    <t>SEGUROS DE ACIDENTES DO TRABALHO</t>
  </si>
  <si>
    <t>154503263522024NE700007</t>
  </si>
  <si>
    <t>23006.001283/2024-38</t>
  </si>
  <si>
    <t>154503263522024NE700003</t>
  </si>
  <si>
    <t>FOLHA DE PAGAMENTO DE JANEIRO/2024</t>
  </si>
  <si>
    <t>APOSENTADORIAS E PENSOES CIVIS DA UNIAO</t>
  </si>
  <si>
    <t>1056000000</t>
  </si>
  <si>
    <t>31900101</t>
  </si>
  <si>
    <t>PROVENTOS - PESSOAL CIVIL</t>
  </si>
  <si>
    <t>31900109</t>
  </si>
  <si>
    <t>ADICIONAL POR TEMPO DE SERVICO PESSOAL CIVIL</t>
  </si>
  <si>
    <t>31900187</t>
  </si>
  <si>
    <t>COMPLEMENTACAO DE APOSENTADORIAS - PES CIVIL</t>
  </si>
  <si>
    <t>154503263522024NE700004</t>
  </si>
  <si>
    <t>31900301</t>
  </si>
  <si>
    <t>PENSOES CIVIS</t>
  </si>
  <si>
    <t>154503263522024NE700005</t>
  </si>
  <si>
    <t>31900401</t>
  </si>
  <si>
    <t>SALARIO CONTRATO TEMPORARIO</t>
  </si>
  <si>
    <t>154503263522024NE700006</t>
  </si>
  <si>
    <t>31901104</t>
  </si>
  <si>
    <t>ADICIONAL NOTURNO</t>
  </si>
  <si>
    <t>31901105</t>
  </si>
  <si>
    <t>INCORPORACOES</t>
  </si>
  <si>
    <t>31901106</t>
  </si>
  <si>
    <t>VANTAGENS PERM.SENT.JUD.TRANS.JULGADO - CIVIL</t>
  </si>
  <si>
    <t>31901107</t>
  </si>
  <si>
    <t>ABONO DE PERMANENCIA</t>
  </si>
  <si>
    <t>31901110</t>
  </si>
  <si>
    <t>ADICIONAL DE INSALUBRIDADE</t>
  </si>
  <si>
    <t>31901131</t>
  </si>
  <si>
    <t>GRATIFICACAO POR EXERCICIO DE CARGO EFETIVO</t>
  </si>
  <si>
    <t>31901133</t>
  </si>
  <si>
    <t>GRAT POR EXERCICIO DE FUNCOES COMISSIONADAS</t>
  </si>
  <si>
    <t>31901136</t>
  </si>
  <si>
    <t>GRATIFICACAO P/EXERCICIO DE CARGO EM COMISSAO</t>
  </si>
  <si>
    <t>31901137</t>
  </si>
  <si>
    <t>GRATIFICACAO DE TEMPO DE SERVICO</t>
  </si>
  <si>
    <t>31901142</t>
  </si>
  <si>
    <t>FERIAS VENCIDAS E PROPORCIONAIS</t>
  </si>
  <si>
    <t>31901143</t>
  </si>
  <si>
    <t>13º SALARIO</t>
  </si>
  <si>
    <t>31901145</t>
  </si>
  <si>
    <t>FERIAS - 1/3 CONSTITUCIONAL</t>
  </si>
  <si>
    <t>31901146</t>
  </si>
  <si>
    <t>FERIAS - PAGAMENTO ANTECIPADO</t>
  </si>
  <si>
    <t>154503263522024NE700008</t>
  </si>
  <si>
    <t>31901632</t>
  </si>
  <si>
    <t>SUBSTITUICOES</t>
  </si>
  <si>
    <t>154503263522024NE700009</t>
  </si>
  <si>
    <t>31909114</t>
  </si>
  <si>
    <t>SENT.JUD.NAO TRANS JULG CARAT CONT AT CIVIL</t>
  </si>
  <si>
    <t>154503263522024NE700010</t>
  </si>
  <si>
    <t>31909211</t>
  </si>
  <si>
    <t>VENCIMENTOS E VANTAGENS FIXAS - PESSOAL CIVIL</t>
  </si>
  <si>
    <t>154503263522024NE700011</t>
  </si>
  <si>
    <t>31909416</t>
  </si>
  <si>
    <t>INDENIZACAO EM DECORRENCIA DE ADESAO AO PDV - PROGRAMA DE DESLIGAMENTO E/OU DEMISSAO VOLUNTARIA</t>
  </si>
  <si>
    <t>154503263522024NE700021</t>
  </si>
  <si>
    <t>PLANO EXECUTIVO FEDERAL</t>
  </si>
  <si>
    <t>31900706</t>
  </si>
  <si>
    <t>CONTRIBUICAO PATRONAL - FUNPRESP LEI 12618/12</t>
  </si>
  <si>
    <t>154503263522024NE700022</t>
  </si>
  <si>
    <t>SECRET. ESPECIAL DA RECEITA FEDERAL DO BRASIL</t>
  </si>
  <si>
    <t>154503263522024NE700023</t>
  </si>
  <si>
    <t>SECRETARIA DO TESOURO NACIONAL/CGTES/STN</t>
  </si>
  <si>
    <t>33914712</t>
  </si>
  <si>
    <t>CONTRIBUICAO P/ O PIS/PASEP</t>
  </si>
  <si>
    <t>23006.024788/2023-90</t>
  </si>
  <si>
    <t>154503263522024NE000049</t>
  </si>
  <si>
    <t>CONTRIBUICAO PARA O PSS POR SERVIDOR AFASTADO SEM REMUNERACAO - DANNY HIDEKI ITOKAZU</t>
  </si>
  <si>
    <t>23006.003032/2021-45</t>
  </si>
  <si>
    <t>154503263522024NE000051</t>
  </si>
  <si>
    <t>CONTRIBUICAO PARA O PSS POR SERVIDOR AFASTADO SEM REMUNERACAO - FLAVIO EDUARDO AOKI HORITA</t>
  </si>
  <si>
    <t>154503263522024NE700024</t>
  </si>
  <si>
    <t>FOLHA DE PAGAMENTO - JANEIRO 2024</t>
  </si>
  <si>
    <t>23006.004145/2024-19</t>
  </si>
  <si>
    <t>154503263522024NE700025</t>
  </si>
  <si>
    <t>FOLHA DE PAGAMENTO - FEVEREIRO 2024</t>
  </si>
  <si>
    <t>154503263522024NE700026</t>
  </si>
  <si>
    <t>154503263522024NE700027</t>
  </si>
  <si>
    <t>31900412</t>
  </si>
  <si>
    <t>FERIAS VENCIDAS/PROPORCIONAIS - CONTRATO TEMPORARIO</t>
  </si>
  <si>
    <t>31900413</t>
  </si>
  <si>
    <t>13¤ SALARIO - CONTRATO TEMPORARIO</t>
  </si>
  <si>
    <t>31900414</t>
  </si>
  <si>
    <t>FERIAS - ABONO CONSTITUCIONAL - CONTRATO TEMPORARIO</t>
  </si>
  <si>
    <t>154503263522024NE700028</t>
  </si>
  <si>
    <t>154503263522024NE700029</t>
  </si>
  <si>
    <t>154503263522024NE700030</t>
  </si>
  <si>
    <t>154503263522024NE700031</t>
  </si>
  <si>
    <t>154503263522024NE700032</t>
  </si>
  <si>
    <t>154503263522024NE700043</t>
  </si>
  <si>
    <t>134.572,87</t>
  </si>
  <si>
    <t>154503263522024NE700044</t>
  </si>
  <si>
    <t>154503263522024NE700045</t>
  </si>
  <si>
    <t>154503263522024NE700017</t>
  </si>
  <si>
    <t>33903607</t>
  </si>
  <si>
    <t>ESTAGIARIOS</t>
  </si>
  <si>
    <t>154503263522024NE700037</t>
  </si>
  <si>
    <t>24/01/2024</t>
  </si>
  <si>
    <t>23006.000310/2024-55</t>
  </si>
  <si>
    <t>154503263522024NE000022</t>
  </si>
  <si>
    <t>REPASSE MENSAL DE VALORES PER CAPITA A GEAP - DEZEMBRO/2023</t>
  </si>
  <si>
    <t>GEAP AUTOGESTAO EM SAUDE</t>
  </si>
  <si>
    <t>ASSISTENCIA MEDICA E ODONTOLOGICA DE CIVIS - COMPLEMENTACAO DA UNIAO</t>
  </si>
  <si>
    <t>33909308</t>
  </si>
  <si>
    <t>RESSARCIMENTO ASSISTENCIA MEDICA/ODONTOLOGICA</t>
  </si>
  <si>
    <t>154503263522024NE700012</t>
  </si>
  <si>
    <t>0005</t>
  </si>
  <si>
    <t>AUXILIO-ALIMENTACAO DE CIVIS ATIVOS</t>
  </si>
  <si>
    <t>33900421</t>
  </si>
  <si>
    <t>AUXILIO-ALIMENTACAO</t>
  </si>
  <si>
    <t>154503263522024NE700013</t>
  </si>
  <si>
    <t>ASSISTENCIA PRE-ESCOLAR AOS DEPENDENTES DE SERVIDORES CIVIS E DE EMPREGADOS</t>
  </si>
  <si>
    <t>33900422</t>
  </si>
  <si>
    <t>AUXILIO-CRECHE</t>
  </si>
  <si>
    <t>154503263522024NE700014</t>
  </si>
  <si>
    <t>AUXILIO-TRANSPORTE DE CIVIS ATIVOS</t>
  </si>
  <si>
    <t>33900423</t>
  </si>
  <si>
    <t>AUXILIO-TRANSPORTE</t>
  </si>
  <si>
    <t>154503263522024NE700015</t>
  </si>
  <si>
    <t>0009</t>
  </si>
  <si>
    <t>AUXILIO-FUNERAL E NATALIDADE DE CIVIS</t>
  </si>
  <si>
    <t>33900805</t>
  </si>
  <si>
    <t>AUXILIO NATALIDADE ATIVO CIVIL</t>
  </si>
  <si>
    <t>154503263522024NE700016</t>
  </si>
  <si>
    <t>33900809</t>
  </si>
  <si>
    <t>AUXILIO-CRECHE CIVIL</t>
  </si>
  <si>
    <t>154503263522024NE700018</t>
  </si>
  <si>
    <t>33904601</t>
  </si>
  <si>
    <t>AUXILIO-ALIMENTACAO CIVIS</t>
  </si>
  <si>
    <t>154503263522024NE700019</t>
  </si>
  <si>
    <t>33904901</t>
  </si>
  <si>
    <t>AUXILIO-TRANSPORTE CIVIS</t>
  </si>
  <si>
    <t>33904903</t>
  </si>
  <si>
    <t>AUXILIO-TRANSPORTE ESTAGIARIOS</t>
  </si>
  <si>
    <t>154503263522024NE700020</t>
  </si>
  <si>
    <t>23006.001455/2024-73</t>
  </si>
  <si>
    <t>154503263522024NE000036</t>
  </si>
  <si>
    <t>REPASSE MENSAL DE VALORES PER CAPITA A GEAP - JANEIRO/2024</t>
  </si>
  <si>
    <t>154503263522024NE700033</t>
  </si>
  <si>
    <t>154503263522024NE700034</t>
  </si>
  <si>
    <t>154503263522024NE700035</t>
  </si>
  <si>
    <t>154503263522024NE700036</t>
  </si>
  <si>
    <t>154503263522024NE700038</t>
  </si>
  <si>
    <t>154503263522024NE700039</t>
  </si>
  <si>
    <t>154503263522024NE700041</t>
  </si>
  <si>
    <t>33909208</t>
  </si>
  <si>
    <t>OUTROS BENEF.ASSIST.DO SERVIDOR E DO MILITAR</t>
  </si>
  <si>
    <t>154503263522024NE700042</t>
  </si>
  <si>
    <t>10/01/2024</t>
  </si>
  <si>
    <t>23006.000280/2024-87</t>
  </si>
  <si>
    <t>154503263522024NE600006</t>
  </si>
  <si>
    <t>GABINETE DA REITORIA- DIARIAS INTERNACIONAIS PARA SERVIDORES</t>
  </si>
  <si>
    <t>23006.027225/2023-53</t>
  </si>
  <si>
    <t>154503263522024NE000037</t>
  </si>
  <si>
    <t>PAGAMENTO DE INSCRICAO PARA PARTICIPACAO DO REITOR NO EVENTO INTERNACIONAL CONGRESSO UNIVERSIDAD 2024 - 14º CONGRESSO INTERNACIONAL DE EDUCACAO SUPERIOR</t>
  </si>
  <si>
    <t>DACIO ROBERTO MATHEUS</t>
  </si>
  <si>
    <t>154503263522024NE000002</t>
  </si>
  <si>
    <t>23006.000179/2024-26</t>
  </si>
  <si>
    <t>154503263522024NE600002</t>
  </si>
  <si>
    <t>ARI - DIARIAS INTERNACIONAL PARA SERVIDORES</t>
  </si>
  <si>
    <t>23006.000709/2024-36</t>
  </si>
  <si>
    <t>154503263522024NE000035</t>
  </si>
  <si>
    <t>INSCRICAO NO 14º CONGRESSO INTERNACIONAL DE EDUCACAO SUPERIOR - UNIVERSIDAD 2024 - DALMO MANDELLI</t>
  </si>
  <si>
    <t>18/01/2024</t>
  </si>
  <si>
    <t>23006.000833/2024-00</t>
  </si>
  <si>
    <t>154503263522024NE600012</t>
  </si>
  <si>
    <t>DIARIAS 2024 - NETEL</t>
  </si>
  <si>
    <t>31/01/2024</t>
  </si>
  <si>
    <t>23006.009464/2023-21</t>
  </si>
  <si>
    <t>154503263522024NE000029</t>
  </si>
  <si>
    <t>AQUISICAO DE PAPEL HIGIENICO E PAPEL TOALHA</t>
  </si>
  <si>
    <t>QUALITY MAX INDUSTRIA E COMERCIO DE PRODUTOS DE LIMPEZA</t>
  </si>
  <si>
    <t>33903022</t>
  </si>
  <si>
    <t>MATERIAL DE LIMPEZA E PROD. DE HIGIENIZACAO</t>
  </si>
  <si>
    <t>23006.009465/2023-76</t>
  </si>
  <si>
    <t>154503263522024NE000031</t>
  </si>
  <si>
    <t>AQUISICAO DE CAFE, ACUCAR E COPOS DESCARTAVEIS</t>
  </si>
  <si>
    <t>KAWAN HIDEYUKI HATTANO</t>
  </si>
  <si>
    <t>33903007</t>
  </si>
  <si>
    <t>GENEROS DE ALIMENTACAO</t>
  </si>
  <si>
    <t>154503263522024NE000032</t>
  </si>
  <si>
    <t>CAFE COLISEU LTDA</t>
  </si>
  <si>
    <t>154503263522024NE000033</t>
  </si>
  <si>
    <t>PLANETA COMERCIO E DISTRIBUICAO DE EQUIPAMENTOS E PROD</t>
  </si>
  <si>
    <t>154503263522024NE000041</t>
  </si>
  <si>
    <t>MUNICIPIO DE SAO BERNARDO DO CAMPO</t>
  </si>
  <si>
    <t>33903978</t>
  </si>
  <si>
    <t>LIMPEZA E CONSERVACAO</t>
  </si>
  <si>
    <t>23006.027615/2022-42</t>
  </si>
  <si>
    <t>154503263522024NE000043</t>
  </si>
  <si>
    <t>PRESTACAO DE SERVICOS DE COPEIRAGEM NAS DEPENDENCIAS DA UFABC</t>
  </si>
  <si>
    <t>POLYVALENTE SERVICOS E APOIO ADMINISTRATIVO LTDA</t>
  </si>
  <si>
    <t>33903705</t>
  </si>
  <si>
    <t>SERVICOS DE COPA E COZINHA</t>
  </si>
  <si>
    <t>23006.027773/2022-01</t>
  </si>
  <si>
    <t>154503263522024NE000044</t>
  </si>
  <si>
    <t>CONTRATACAO DE EMPRESA ESPECIALIZADA PARA PRESTACAO DE SERVICOS DE LIMPEZA, ASSEIO E CONSERVACAO NAS DEPENDENCIAS DA UFABC</t>
  </si>
  <si>
    <t>VIVA SERVICOS LTDA</t>
  </si>
  <si>
    <t>33903702</t>
  </si>
  <si>
    <t>23006.023741/2023-17</t>
  </si>
  <si>
    <t>154503263522024NE000058</t>
  </si>
  <si>
    <t>ATA DE REGISTRO DE PRECOS PARA CONTRATACAO DE INSUMOS PARA COLETA DE RESIDUOS.</t>
  </si>
  <si>
    <t>QKZ COMERCIAL LTDA</t>
  </si>
  <si>
    <t>154503263522024NE000059</t>
  </si>
  <si>
    <t>EVX PLASTIC DISTRIBUIDORA E COMERCIO LTDA</t>
  </si>
  <si>
    <t>154503263522024NE000069</t>
  </si>
  <si>
    <t>NK COMERCIO DE PAPEIS LTDA</t>
  </si>
  <si>
    <t>23006.011036/2023-69</t>
  </si>
  <si>
    <t>154503263522024NE000028</t>
  </si>
  <si>
    <t>AQUISICAO DE FITAS E CORRELATOS</t>
  </si>
  <si>
    <t>EAR MIX DISTRIBUIDORA LTDA</t>
  </si>
  <si>
    <t>33903016</t>
  </si>
  <si>
    <t>MATERIAL DE EXPEDIENTE</t>
  </si>
  <si>
    <t>23006.013032/2023-15</t>
  </si>
  <si>
    <t>154503263522024NE000030</t>
  </si>
  <si>
    <t>AQUISICAO DE CADEADOS, CHAVEIROS E CORRELATOS.</t>
  </si>
  <si>
    <t>PRACIMAX CASA E CONSTRUCAO LTDA</t>
  </si>
  <si>
    <t>33903028</t>
  </si>
  <si>
    <t>MATERIAL DE PROTECAO E SEGURANCA</t>
  </si>
  <si>
    <t>23006.013882/2023-13</t>
  </si>
  <si>
    <t>154503263522024NE000034</t>
  </si>
  <si>
    <t>AQUISICAO DE INSUMOS DE PISCINA</t>
  </si>
  <si>
    <t>SANIGRAN LTDA</t>
  </si>
  <si>
    <t>33903011</t>
  </si>
  <si>
    <t>MATERIAL QUIMICO</t>
  </si>
  <si>
    <t>23006.015383/2023-61</t>
  </si>
  <si>
    <t>154503263522024NE000070</t>
  </si>
  <si>
    <t>AQUISICAO DE NOBREAKS</t>
  </si>
  <si>
    <t>18.760.966 ELIANY REGINA FRALLONARDO</t>
  </si>
  <si>
    <t>33903017</t>
  </si>
  <si>
    <t>MATERIAL DE TIC - MATERIAL DE CONSUMO</t>
  </si>
  <si>
    <t>23006.000287/2019-31</t>
  </si>
  <si>
    <t>154503263522024NE000013</t>
  </si>
  <si>
    <t>CONTRATACAO DE EMPRESA PARA PRESTACAO DE SERVICOS DE JARDINAGEM</t>
  </si>
  <si>
    <t>RCA PRODUTOS E SERVICOS LTDA.</t>
  </si>
  <si>
    <t>23006.004338/2022-08</t>
  </si>
  <si>
    <t>154503263522024NE000012</t>
  </si>
  <si>
    <t>CONTRATACAO DE EMPRESA ESPECIALIZADA NA PRESTACAO DE SERVICOS CONTINUADOS DE MANUTENCAO PREVENTIVA E CORRETIVA NOS APARELHOS DE AR CONDICIONADO DA FUNDACAO UNIVERSIDADE FEDERAL DO ABC - UFABC.</t>
  </si>
  <si>
    <t>AIRTEMP CENTRAL DE SERVICOS E COMERCIO DE REFRIGERACAO</t>
  </si>
  <si>
    <t>33903917</t>
  </si>
  <si>
    <t>MANUT. E CONSERV. DE MAQUINAS E EQUIPAMENTOS</t>
  </si>
  <si>
    <t>23006.013560/2022-93</t>
  </si>
  <si>
    <t>154503263522024NE000023</t>
  </si>
  <si>
    <t>CONTRATACAO DE EMPRESA ESPECIALIZADA NA PRESTACAO DE SERVICOS TECNICOS DE ADEQUACOES, DE MANUTENCAO PREVENTIVA E CORRETIVA DE ELEVADORES E PLATAFORMA ELEVATORIA, INCLUIDO O FORNECIMENTO DE PECAS GENUINAS E ORIGINAIS, A SEREM REALIZADOS NAS INSTALACOES DO CAMPUS SANTO ANDRE DA FUNDACAO UNIVERSIDADE FEDERAL DO ABC  UFABC.</t>
  </si>
  <si>
    <t>ALPR - ELEVADORES LTDA</t>
  </si>
  <si>
    <t>33903916</t>
  </si>
  <si>
    <t>MANUTENCAO E CONSERV. DE BENS IMOVEIS</t>
  </si>
  <si>
    <t>23006.000040/2019-15</t>
  </si>
  <si>
    <t>154503263522024NE000045</t>
  </si>
  <si>
    <t>CONTRATACAO DE PESSOA JURIDICA PARA PRESTACAO DE SERVICOS DE GERENCIAMENTO DO ALMOXARIFADO</t>
  </si>
  <si>
    <t>PEDRO REGINALDO DE ALBERNAZ FARIA E FAGUNDES LTDA</t>
  </si>
  <si>
    <t>23006.015830/2021-10</t>
  </si>
  <si>
    <t>154503263522024NE000048</t>
  </si>
  <si>
    <t>CONTRATACAO DE SERVICOS CONTINUOS DE MANUTENCAO PREVENTIVA E CORRETIVA EM GMGS (GRUPOS MOTOR GERADOR) INSTALADOS NAS UNIDADES DA FUNDACAO UNIVERSIDADE FEDERAL DO ABC.</t>
  </si>
  <si>
    <t>UPS TECNOLOGIA LTDA</t>
  </si>
  <si>
    <t>23006.007293/2020-53</t>
  </si>
  <si>
    <t>154503263522024NE000064</t>
  </si>
  <si>
    <t>PRESTACAO DE SERVICOS CONTINUOS DE MANUTENCAO PREVENTIVA, CORRETIVA E PREDITIVA PREDIAL COM FORNECIMENTO DE MAO-DE-OBRA NOS CAMPUS DA FUNDACAO UNIVERSIDADE FEDERAL DO ABC</t>
  </si>
  <si>
    <t>ACTIVE ENGENHARIA LTDA</t>
  </si>
  <si>
    <t>23006.012894/2022-40</t>
  </si>
  <si>
    <t>154503263522024NE000042</t>
  </si>
  <si>
    <t>CONTRATACAO DE EMPRESA PARA PRESTACAO DE SERVICOS DE ZELADORIA E AJUDANTES GERAIS NA UFABC.</t>
  </si>
  <si>
    <t>23006.000070/2019-21</t>
  </si>
  <si>
    <t>154503263522024NE000050</t>
  </si>
  <si>
    <t>CONTRATACAO DE EMPRESA DE TELEFONIA FIXA</t>
  </si>
  <si>
    <t>WIRELESS COMM SERVICES LTDA</t>
  </si>
  <si>
    <t>33903958</t>
  </si>
  <si>
    <t>SERVICOS DE TELECOMUNICACOES</t>
  </si>
  <si>
    <t>23006.000376/2019-88</t>
  </si>
  <si>
    <t>154503263522024NE000060</t>
  </si>
  <si>
    <t>CONTRATACAO DE SERVICO DE SUPORTE DA CENTRAL TELEFONICA PABX</t>
  </si>
  <si>
    <t>3CORP TECHNOLOGY INFRAESTRUTURA DE TELECOM LTDA.</t>
  </si>
  <si>
    <t>33904011</t>
  </si>
  <si>
    <t>SUPORTE DE INFRAESTRUTURA DE TIC</t>
  </si>
  <si>
    <t>23006.012651/2023-92</t>
  </si>
  <si>
    <t>154503263522024NE000057</t>
  </si>
  <si>
    <t>CONTRATACAO DE SERVICOS DE FORNECIMENTO DE LICENCA CORPORATIVA (ASSINATURA) DE SOFTWARE PARA ELABORACAO DE ORCAMENTOS DE REFERENCIA DE OBRAS E SERVICOS DE ENGENHARIA, EM PLATAFORMA WEB.</t>
  </si>
  <si>
    <t>3F LTDA</t>
  </si>
  <si>
    <t>33904006</t>
  </si>
  <si>
    <t>LOCACAO DE SOFTWARES</t>
  </si>
  <si>
    <t>154503263522024NE000021</t>
  </si>
  <si>
    <t>JUROS/MULTA - CONTRATACAO DE EMPRESA PARA PRESTACAO DE SERVICOS DE JARDINAGEM</t>
  </si>
  <si>
    <t>33903937</t>
  </si>
  <si>
    <t>154503263522024NE000016</t>
  </si>
  <si>
    <t>JUROS/MULTA - 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</si>
  <si>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154503263522024NE000020</t>
  </si>
  <si>
    <t>JUROS/MULTA - PRESTACAO DE SERVICOS CONTINUOS DE MANUTENCAO PREVENTIVA, CORRETIVA E PREDITIVA PREDIAL COM FORNECIMENTO DE MAO-DE-OBRA NOS CAMPUS DA FUNDACAO UNIVERSIDADE FEDERAL DO ABC</t>
  </si>
  <si>
    <t>23006.007369/2023-93</t>
  </si>
  <si>
    <t>154503263522024NE000017</t>
  </si>
  <si>
    <t>CONTRATACAO DE EMPRESA DE VIGILANCIA PATRIMONIAL DESARMADA - JUROS/MULTA</t>
  </si>
  <si>
    <t>154503263522024NE000019</t>
  </si>
  <si>
    <t>JUROS/MULTA CONTRATACAO DE EMPRESA PARA PRESTACAO DE SERVICOS DE ZELADORIA E AJUDANTES GERAIS NA UFABC</t>
  </si>
  <si>
    <t>23006.018111/2021-51</t>
  </si>
  <si>
    <t>154503263522024NE000015</t>
  </si>
  <si>
    <t>JUROS/MULTA - PRESTACAO DE SERVICOS CONTINUOS DE PORTARIA</t>
  </si>
  <si>
    <t>154503263522024NE000014</t>
  </si>
  <si>
    <t>154503263522024NE000018</t>
  </si>
  <si>
    <t>JUROS/MULTA - CONTRATACAO DE EMPRESA ESPECIALIZADA PARA PRESTACAO DE SERVICOS DE LIMPEZA, ASSEIO E CONSERVACAO NAS DEPENDENCIAS DA UFABC</t>
  </si>
  <si>
    <t>154503263522024NE000067</t>
  </si>
  <si>
    <t>154503263522024NE000066</t>
  </si>
  <si>
    <t>154503263522024NE000024</t>
  </si>
  <si>
    <t>154503263522024NE000025</t>
  </si>
  <si>
    <t>CONTRATACAO DE PESSOA JURIDICA ESPECIALIZADA PARA PRESTACAO DOS SERVICOS DE TRANSPORTEDE PASSAGEIROS, TRANSPORTE UNIVERSITARIO, DE FORMA CONTINUA, PARA ATENDIMENTO DOSDESLOCAMENTOS DA COMUNIDADE ACADEMICA DA FUNDACAO UNIVERSIDADE FEDERAL DO ABC - UFABC</t>
  </si>
  <si>
    <t>154503263522024NE000040</t>
  </si>
  <si>
    <t>CONTRATACAO DE PESSOA JURIDICA ESPECIALIZADA NA PRESTACAO DOS SERVICOS TERCEIRIZADOS DE CONDUCAO DE VEICULOS AUTOMOTORES PERTENCENTES A FROTA OFICIAL DA FUNDACAO UNIVERSIDADE FEDERAL DO ABC-  UFABC</t>
  </si>
  <si>
    <t>23006.000369/2024-4</t>
  </si>
  <si>
    <t>154503263522024NE600015</t>
  </si>
  <si>
    <t>DIARIAS NACIONAIS - PROPES</t>
  </si>
  <si>
    <t>23006.000369/2024-43</t>
  </si>
  <si>
    <t>154503263522024NE600016</t>
  </si>
  <si>
    <t>23006.000371/2024-12</t>
  </si>
  <si>
    <t>154503263522024NE600003</t>
  </si>
  <si>
    <t>NUCLEOS ESTRATEGICOS DE PESQUISA- DIARIA NACIONAL PARA SERVIDORES</t>
  </si>
  <si>
    <t>154503263522024NE600004</t>
  </si>
  <si>
    <t>NUCLEOS ESTRATEGICOS DE PESQUISA- DIARIA NACIONAL PARA COLABORADORES</t>
  </si>
  <si>
    <t>154503263522024NE600005</t>
  </si>
  <si>
    <t>GABINETE DA REITORIA - DIARIAS NACIONAIS PARA SERVIDORES</t>
  </si>
  <si>
    <t>23006.001776/2024-78</t>
  </si>
  <si>
    <t>154503263522024NE600020</t>
  </si>
  <si>
    <t>DIARIAS - PROGRAD</t>
  </si>
  <si>
    <t>23006.001093/2024-11</t>
  </si>
  <si>
    <t>154503263522024NE600018</t>
  </si>
  <si>
    <t>PROEC - DIARIAS NACIONAL PARA SERVIDORES</t>
  </si>
  <si>
    <t>154503263522024NE600019</t>
  </si>
  <si>
    <t>PROEC - DIARIAS NACIONAL PARA COLABORADORES</t>
  </si>
  <si>
    <t>154503263522024NE000001</t>
  </si>
  <si>
    <t>23006.000808/2024-18</t>
  </si>
  <si>
    <t>154503263522024NE600009</t>
  </si>
  <si>
    <t>DIARIAS 2024 - PROPLADI</t>
  </si>
  <si>
    <t>23006.003473/2024-90</t>
  </si>
  <si>
    <t>154503263522024NE600022</t>
  </si>
  <si>
    <t>DIARIAS PROAP</t>
  </si>
  <si>
    <t>154503263522024NE600001</t>
  </si>
  <si>
    <t>ARI - DIARIAS NACIONAIS PARA SERVIDORES</t>
  </si>
  <si>
    <t>23006.000934/2024-72</t>
  </si>
  <si>
    <t>154503263522024NE600007</t>
  </si>
  <si>
    <t>DIARIAS 2024 - PROPG</t>
  </si>
  <si>
    <t>154503263522024NE600008</t>
  </si>
  <si>
    <t>23006.003420/2024-79</t>
  </si>
  <si>
    <t>154503263522024NE600023</t>
  </si>
  <si>
    <t>DIARIAS NTI</t>
  </si>
  <si>
    <t>23006.001117/2024-31</t>
  </si>
  <si>
    <t>154503263522024NE600017</t>
  </si>
  <si>
    <t>DIARIAS 2024 - SPO</t>
  </si>
  <si>
    <t>154503263522024NE600010</t>
  </si>
  <si>
    <t>154503263522024NE600011</t>
  </si>
  <si>
    <t>23006.000707/2024-47</t>
  </si>
  <si>
    <t>154503263522024NE600013</t>
  </si>
  <si>
    <t>154503263522024NE600014</t>
  </si>
  <si>
    <t>'-8</t>
  </si>
  <si>
    <t>'</t>
  </si>
  <si>
    <t>G01</t>
  </si>
  <si>
    <t>O19</t>
  </si>
  <si>
    <t>G22</t>
  </si>
  <si>
    <t>G60</t>
  </si>
  <si>
    <t>O</t>
  </si>
  <si>
    <t>U23</t>
  </si>
  <si>
    <t>N21</t>
  </si>
  <si>
    <t>N22</t>
  </si>
  <si>
    <t>N95</t>
  </si>
  <si>
    <t>E</t>
  </si>
  <si>
    <t>N43</t>
  </si>
  <si>
    <t>N41</t>
  </si>
  <si>
    <t>TICO</t>
  </si>
  <si>
    <t>18/11/2022</t>
  </si>
  <si>
    <t>01245.001021/2022-56</t>
  </si>
  <si>
    <t>240133000012022NE000081</t>
  </si>
  <si>
    <t>PAGAMENTO DE GRATIFICACAO POR ENCARGO DE CURSO E CONCURSO.</t>
  </si>
  <si>
    <t>MUCIO AMADO CONTINENTINO</t>
  </si>
  <si>
    <t>240133</t>
  </si>
  <si>
    <t>COORDENACAO-GERAL DE GESTAO DE PESSOAS</t>
  </si>
  <si>
    <t>08/12/2023</t>
  </si>
  <si>
    <t>154503263522023NE400082</t>
  </si>
  <si>
    <t>EDITAL 04/2023 - PROGRAMA DE INICIACAO CIENTIFICA ENSINO MEDIO - PIC EM</t>
  </si>
  <si>
    <t>170588</t>
  </si>
  <si>
    <t>20/06/2023</t>
  </si>
  <si>
    <t>23006.008151/2023-56</t>
  </si>
  <si>
    <t>154503263522023NE400036</t>
  </si>
  <si>
    <t>SELECAO BOLSISTAS PARA PET-AF.</t>
  </si>
  <si>
    <t>170589</t>
  </si>
  <si>
    <t>12/12/2023</t>
  </si>
  <si>
    <t>23006.020094/2023-83</t>
  </si>
  <si>
    <t>154503263522023NE400090</t>
  </si>
  <si>
    <t>EDITAL Nº 03/2023 - PROAP (23006.012634/2023-55). PROGRAMA AUXILIO MONITORIA INCLUSIVA 2023.</t>
  </si>
  <si>
    <t>PROGRAMA INCLUIR - ACESSIBILIDADE NA EDUCACAO SUPERIOR</t>
  </si>
  <si>
    <t>204238</t>
  </si>
  <si>
    <t>04/09/2023</t>
  </si>
  <si>
    <t>154503263522023NE400063</t>
  </si>
  <si>
    <t>ED. 08/2023 - PESQUISANDO DESDE O PRIMEIRO DIA ACOES AFIRMATIVAS - PDPD AF</t>
  </si>
  <si>
    <t>26/02/2021</t>
  </si>
  <si>
    <t>23006.009625/2020-34</t>
  </si>
  <si>
    <t>154503263522021NE400004</t>
  </si>
  <si>
    <t>SELECAO DE ALUNOS DE GRADUACAO INGRESSANTES A PARTIR DE 2013 POR MEIO DA RESERVA DE VAGA PARA ORIUNDOS DE ESCOLA PUBLICA E PREFERENCIALMENTE NOS SUBGRUPOS DE COR PRETO, PARDO E INDIGENAS E PESSOAS COM DEFICIENCIA PARA O PROGRAMA INSTITUCIONAL DE BOLSA DE INICIACAO A DOCENCIA - PIBID ACAO AFIRMATIVA/UFABC 2020.</t>
  </si>
  <si>
    <t>ASSISTENCIA AO ESTUDANTE DE ENSINO SUPERIOR - DESPESAS DIVERSAS</t>
  </si>
  <si>
    <t>170586</t>
  </si>
  <si>
    <t>18/08/2021</t>
  </si>
  <si>
    <t>23006.002283/2021-11</t>
  </si>
  <si>
    <t>154503263522021NE400082</t>
  </si>
  <si>
    <t>PROGRAMA DE EDUCACAO TUTORIAL - PET -AF/2021.</t>
  </si>
  <si>
    <t>02/12/2021</t>
  </si>
  <si>
    <t>23006.017689/2021-90</t>
  </si>
  <si>
    <t>154503263522021NE400111</t>
  </si>
  <si>
    <t>BOLSA EDITAL 05/2021 - PROGRAMA DE INICIACAO CIENTIFICA PDPD AF.</t>
  </si>
  <si>
    <t>154503263522021NE400112</t>
  </si>
  <si>
    <t>23006.023521/2021-13</t>
  </si>
  <si>
    <t>154503263522021NE400113</t>
  </si>
  <si>
    <t>BOLSA AUXILIO ACESSIBILIDADE 2021.</t>
  </si>
  <si>
    <t>30/12/2021</t>
  </si>
  <si>
    <t>23006.025090/2021-20</t>
  </si>
  <si>
    <t>154503263522021NE400126</t>
  </si>
  <si>
    <t>PAGAMENTO DE BOLSA AUXILIO PARA PROJETOS DE ACAO AFIRMATIVA 2021 - EDITAL PROAP NUMERO 30, DE 2021.</t>
  </si>
  <si>
    <t>196730</t>
  </si>
  <si>
    <t>18/02/2022</t>
  </si>
  <si>
    <t>23006.002439/2022-36</t>
  </si>
  <si>
    <t>154503263522022NE400004</t>
  </si>
  <si>
    <t>EDITAL PROAP Nº 01/2022 - AUXILIO ALIMENTACAO EMERGENCIAL.</t>
  </si>
  <si>
    <t>23006.025973/2022-11</t>
  </si>
  <si>
    <t>154503263522023NE000101</t>
  </si>
  <si>
    <t>PROGRAMAS DE AUXILIOS SOCIOECONOMICOS 2022 - AUXILIO ALIMENTACAO</t>
  </si>
  <si>
    <t>REAL FOOD ALIMENTACAO LTDA</t>
  </si>
  <si>
    <t>33903941</t>
  </si>
  <si>
    <t>FORNECIMENTO DE ALIMENTACAO</t>
  </si>
  <si>
    <t>154503263522023NE000102</t>
  </si>
  <si>
    <t>154503263522023NE000103</t>
  </si>
  <si>
    <t>154503263522023NE000104</t>
  </si>
  <si>
    <t>154503263522023NE000105</t>
  </si>
  <si>
    <t>154503263522023NE000106</t>
  </si>
  <si>
    <t>25/07/2023</t>
  </si>
  <si>
    <t>154503263522023NE400039</t>
  </si>
  <si>
    <t>23006.014064/2023-38</t>
  </si>
  <si>
    <t>154503263522023NE400038</t>
  </si>
  <si>
    <t>PAGAMENTOS REFERENTES AO EDITAL Nº1/2023 - PROAP - (23006.004284/2023-53). PROGRAMAS DE AUXILIOS SOCIOECONOMICOS 2023 - MODALIDADE AUXILIO CRECHE.</t>
  </si>
  <si>
    <t>27/07/2023</t>
  </si>
  <si>
    <t>154503263522023NE400044</t>
  </si>
  <si>
    <t>11/12/2023</t>
  </si>
  <si>
    <t>154503263522023NE400088</t>
  </si>
  <si>
    <t>154503263522023NE400089</t>
  </si>
  <si>
    <t>27/12/2023</t>
  </si>
  <si>
    <t>154503263522023NE400099</t>
  </si>
  <si>
    <t>PAGAMENTOS REFERENTES AO EDITAL Nº1/2023 - PROAP - (23006.004284/2023-53). PROGRAMAS DE AUXILIOS SOCIOECONOMICOS 2023 - MODALIDADE AUXILIO PERMANENCIA</t>
  </si>
  <si>
    <t>154503263522023NE400100</t>
  </si>
  <si>
    <t>03/12/2021</t>
  </si>
  <si>
    <t>23006.015595/2021-86</t>
  </si>
  <si>
    <t>154503263522021NE400118</t>
  </si>
  <si>
    <t>BOLSA EDITAL 02/2021 (PIBIC-EM).</t>
  </si>
  <si>
    <t>29/04/2022</t>
  </si>
  <si>
    <t>23006.015594/2021-31</t>
  </si>
  <si>
    <t>154503263522022NE400026</t>
  </si>
  <si>
    <t>BOLSA EDITAL 01/2021 (PIC/PIBIC/PIBITI/PIBIC-AF).</t>
  </si>
  <si>
    <t>170584</t>
  </si>
  <si>
    <t>154503263522022NE400025</t>
  </si>
  <si>
    <t>BOLSA - EDITAL 02/2021 (PIBIC-EM).</t>
  </si>
  <si>
    <t>23006.015990/2021-69</t>
  </si>
  <si>
    <t>154503263522022NE400024</t>
  </si>
  <si>
    <t>EDITAL 04/2021 - PDPD.</t>
  </si>
  <si>
    <t>26/01/2023</t>
  </si>
  <si>
    <t>154503263522023NE400002</t>
  </si>
  <si>
    <t>154503263522023NE400011</t>
  </si>
  <si>
    <t>PAGAMENTO DE BOLSISTAS PARA ATUACAO NA MODALIDADE DE BOLSA DE TREINAMENTO E APOIO TECNICO EM PESQUISA (TATP), DESTINADO AO PREENCHIMENTO DE VAGAS PARA ATENDIMENTO AOS BIOTERIOS DA PROPES/UFABC.</t>
  </si>
  <si>
    <t>154503263522023NE400049</t>
  </si>
  <si>
    <t>23/08/2023</t>
  </si>
  <si>
    <t>154503263522023NE400051</t>
  </si>
  <si>
    <t>EDITAL 03/2023 - PROGRAMA DE INICIACAO CIENTIFICA - PIC.</t>
  </si>
  <si>
    <t>154503263522023NE400084</t>
  </si>
  <si>
    <t>154503263522023NE400085</t>
  </si>
  <si>
    <t>GESTAO DE BOLSA DE TREINAMENTO E APOIO TECNICO A PESQUISA PARA A DIVISAO DE ADMINISTRACAO DOS PROGRAMAS DE INICIACAO CIENTIFICA - DAPIC - ED. 01/2023 - TATP IC</t>
  </si>
  <si>
    <t>154503263522023NE400087</t>
  </si>
  <si>
    <t>154503263522023NE400094</t>
  </si>
  <si>
    <t>154503263522023NE400095</t>
  </si>
  <si>
    <t>22/09/2023</t>
  </si>
  <si>
    <t>154503263522023NE400071</t>
  </si>
  <si>
    <t>23006.007119/2023-53</t>
  </si>
  <si>
    <t>154503263522023NE400022</t>
  </si>
  <si>
    <t>CONCESSAO DE BOLSAS PARA A ACAO CORO DA UFABC - EDITAL Nº 17/2023 - PROEC.</t>
  </si>
  <si>
    <t>12/06/2023</t>
  </si>
  <si>
    <t>23006.005044/2023-76</t>
  </si>
  <si>
    <t>154503263522023NE400032</t>
  </si>
  <si>
    <t>CONCESSAO DE BOLSAS PARA A ACAO ESCOLA PREPARATORIA DA UFABC - INSTRUTORES- EDITAL Nº 3/2023 - PROEC. - REFORCO</t>
  </si>
  <si>
    <t>23006.011264/2023-39</t>
  </si>
  <si>
    <t>154503263522023NE400033</t>
  </si>
  <si>
    <t>CONCESSAO DE BOLSAS PARA AS ACOES DE EXTENSAO E CULTURA - EDITAL Nº 54/2023 - PROEC.</t>
  </si>
  <si>
    <t>14/08/2023</t>
  </si>
  <si>
    <t>23006.016682/2023-12</t>
  </si>
  <si>
    <t>154503263522023NE400047</t>
  </si>
  <si>
    <t>CONCESSAO DE BOLSAS PARA AS ACOES DE EXTENSAO E CULTURA - EDITAL Nº 64/2023 - PROEC.</t>
  </si>
  <si>
    <t>24/03/2022</t>
  </si>
  <si>
    <t>23006.002744/2022-28</t>
  </si>
  <si>
    <t>154503263522022NE400013</t>
  </si>
  <si>
    <t>EDITAL PET ACOES AFIRMATIVAS 2022.</t>
  </si>
  <si>
    <t>18/10/2021</t>
  </si>
  <si>
    <t>23006.016743/2021-80</t>
  </si>
  <si>
    <t>154503263522021NE400108</t>
  </si>
  <si>
    <t>ESTABELECE NORMAS PARA A SELECAO DE MONITORES PARA DISCIPLINAS OFERTADAS DURANTE O QUADRIMESTRE SUPLEMENTAR 2021.3.</t>
  </si>
  <si>
    <t>19/04/2023</t>
  </si>
  <si>
    <t>154503263522023NE400024</t>
  </si>
  <si>
    <t>19/06/2023</t>
  </si>
  <si>
    <t>23006.011503/2023-51</t>
  </si>
  <si>
    <t>154503263522023NE400035</t>
  </si>
  <si>
    <t>PROCESSO DE GESTAO DAS BOLSAS DO PEAT.</t>
  </si>
  <si>
    <t>02/03/2021</t>
  </si>
  <si>
    <t>23006.002277/2021-55</t>
  </si>
  <si>
    <t>154503263522021NE400009</t>
  </si>
  <si>
    <t>PROCESSO SELETIVO MONITORIA - PMEG/2021</t>
  </si>
  <si>
    <t>14/04/2021</t>
  </si>
  <si>
    <t>154503263522021NE400033</t>
  </si>
  <si>
    <t>30/04/2021</t>
  </si>
  <si>
    <t>154503263522021NE400040</t>
  </si>
  <si>
    <t>PAGAMENTO DE BOLSA - PROCESSO SELETIVO MONITORIA - PMEG/2021</t>
  </si>
  <si>
    <t>27/05/2021</t>
  </si>
  <si>
    <t>154503263522021NE400056</t>
  </si>
  <si>
    <t>PROCESSO SELETIVO MONITORIA - PMEG/2021.</t>
  </si>
  <si>
    <t>23006.004907/2021-26</t>
  </si>
  <si>
    <t>154503263522021NE400057</t>
  </si>
  <si>
    <t>CONTRATACAO DE MONITORES PARA ATUAR NO PROJETO REVISAO DE MATEMATICA E FISICA PROMOVIDOPELA PRO-REITORIA DE GRADUACAO.</t>
  </si>
  <si>
    <t>21/06/2021</t>
  </si>
  <si>
    <t>154503263522021NE400072</t>
  </si>
  <si>
    <t>23006.009787/2021-53</t>
  </si>
  <si>
    <t>154503263522021NE400074</t>
  </si>
  <si>
    <t>SELECAO DE MONITORES PARA DISCIPLINAS OFERTADAS DURANTE O QUADRIMESTRE SUPLEMENTAR 2021.2.</t>
  </si>
  <si>
    <t>13/07/2021</t>
  </si>
  <si>
    <t>154503263522021NE400077</t>
  </si>
  <si>
    <t>09/12/2021</t>
  </si>
  <si>
    <t>154503263522021NE400124</t>
  </si>
  <si>
    <t>13/05/2022</t>
  </si>
  <si>
    <t>23006.000123/2018-23</t>
  </si>
  <si>
    <t>154503263522022NE400029</t>
  </si>
  <si>
    <t>CONCESSAO DE BOLSAS PARA DISCENTES DA POS-GRADUACAO DA UFABC - MESTRADO.</t>
  </si>
  <si>
    <t>23/12/2022</t>
  </si>
  <si>
    <t>154503263522022NE400096</t>
  </si>
  <si>
    <t>CONCESSAO DE BOLSAS PARA DISCENTES DA POS-GRADUACAO DA UFABC (PROPG).</t>
  </si>
  <si>
    <t>29/12/2023</t>
  </si>
  <si>
    <t>154503263522023NE400104</t>
  </si>
  <si>
    <t>154503263522023NE400105</t>
  </si>
  <si>
    <t>154503263522023NE400106</t>
  </si>
  <si>
    <t>154503263522022NE400031</t>
  </si>
  <si>
    <t>CONCESSAO DE BOLSAS PARA DISCENTES DA POS-GRADUACAO DA UFABC - DOUTORADO.</t>
  </si>
  <si>
    <t>154503263522022NE400095</t>
  </si>
  <si>
    <t>21/03/2023</t>
  </si>
  <si>
    <t>154503263522023NE400015</t>
  </si>
  <si>
    <t>24/10/2023</t>
  </si>
  <si>
    <t>154503263522023NE400075</t>
  </si>
  <si>
    <t>CONCESSAO DE BOLSAS PARA DISCENTES DA POS-GRADUACAO DA UFABC (PROPG) - MESTRADO</t>
  </si>
  <si>
    <t>154503263522023NE400076</t>
  </si>
  <si>
    <t>CONCESSAO DE BOLSAS PARA DISCENTES DA POS-GRADUACAO DA UFABC (PROPG) - DOUTORADO</t>
  </si>
  <si>
    <t>154503263522023NE400102</t>
  </si>
  <si>
    <t>154503263522023NE400103</t>
  </si>
  <si>
    <t>04/12/2023</t>
  </si>
  <si>
    <t>23006.016512/2022-57</t>
  </si>
  <si>
    <t>154503263522023NE000560</t>
  </si>
  <si>
    <t>CONCESSAO DE SUBSIDIO PARA PAGAMENTO DE REFEICOES NO RESTAURANTE UNIVERSITARIO PARA ALUNOS DA GRADUACAO DA UFABC.</t>
  </si>
  <si>
    <t>154503263522023NE000638</t>
  </si>
  <si>
    <t>26/12/2023</t>
  </si>
  <si>
    <t>154503263522023NE000689</t>
  </si>
  <si>
    <t>19/07/2023</t>
  </si>
  <si>
    <t>23006.021538/2022-17</t>
  </si>
  <si>
    <t>154503263522023NE000277</t>
  </si>
  <si>
    <t>CONCESSAO DE SUBSIDIO PARA PAGAMENTO DE REFEICOES NO RESTAURANTE UNIVERSITARIO PARA ALUNOS DA POS_x0002_GRADUACAO DA UFABC. DECORRENTE DO PROCESSO 23006.003721/2022-31, QUE TRATA DA CONTRATACAO DE EMPRESA PARA PREPARO E FORNECIMENTO DE REFEICAO</t>
  </si>
  <si>
    <t>154503263522023NE000585</t>
  </si>
  <si>
    <t>CONCESSAO DE SUBSIDIO PARA PAGAMENTO DE REFEICOES NO RESTAURANTE UNIVERSITARIO PARA ALUNOS DA POS-GRADUACAO DA UFABC. DECORRENTE DO PROCESSO 23006.003721/2022-31, QUE TRATA DA CONTRATACAO DE EMPRESA PARA PREPARO E FORNECIMENTO DE REFEICAO.</t>
  </si>
  <si>
    <t>22/12/2023</t>
  </si>
  <si>
    <t>154503263522023NE000685</t>
  </si>
  <si>
    <t>CONCESSAO DE SUBSIDIO PARA PAGAMENTO DE REFEICOES NO RESTAURANTE UNIVERSITARIO PARA ALUNOS DA POS-GRADUACAO DA UFABC, DECORRENTE DO PROCESSO 23006.003721/2022-31, QUE TRATA DA CONTRATACAO DE EMPRESA PARA PREPARO E FORNECIMENTO DE REFEICAO.</t>
  </si>
  <si>
    <t>17/03/2021</t>
  </si>
  <si>
    <t>23006.002599/2020-13</t>
  </si>
  <si>
    <t>154503263522021NE400025</t>
  </si>
  <si>
    <t>PAGAMENTO DE BOLSAS NO AMBITO DO PROJETO PRIORITARIO DE EFICIENCIA ENERGETICA E DE PESQUISA E DESENVOLVIMENTO : POTENCIALIDADE DA GERACAO SOLAR FOTOVOLTAICA PARA MELHORIA NO FORNECIMENTO DE ENERGIA ELETRICA NAS REDES DE DISTRIBUICAO DA UFABC (BOLSA DE MESTRADO)</t>
  </si>
  <si>
    <t>23006.015947/2023-65</t>
  </si>
  <si>
    <t>154503263522023NE000614</t>
  </si>
  <si>
    <t>AQUISICAO DE MATERIAIS PERMANENTES PARA UTILIZACAO EM AULAS PRATICAS DOS CURSOS DE GRADUACAO DO CECS</t>
  </si>
  <si>
    <t>ACARVE COMERCIO E LICITACOES EIRELI</t>
  </si>
  <si>
    <t>170587</t>
  </si>
  <si>
    <t>44905239</t>
  </si>
  <si>
    <t>EQUIP. E UTENSILIOS HIDRAULICOS E ELETRICOS</t>
  </si>
  <si>
    <t>154503263522023NE000615</t>
  </si>
  <si>
    <t>COMERCIAL VANGUARDEIRA LTDA</t>
  </si>
  <si>
    <t>44905208</t>
  </si>
  <si>
    <t>APAR.EQUIP.UTENS.MED.,ODONT,LABOR.HOSPIT.</t>
  </si>
  <si>
    <t>154503263522023NE000616</t>
  </si>
  <si>
    <t>FEDLMANN WILD LEITZ COMERCIO IMPORTACAO E EXPORTACAO L</t>
  </si>
  <si>
    <t>154503263522023NE000617</t>
  </si>
  <si>
    <t>SUNRISE CSE COMERCIO, SERVICOS E ENGENHARIA LTDA</t>
  </si>
  <si>
    <t>44905204</t>
  </si>
  <si>
    <t>APARELHOS DE MEDICAO E ORIENTACAO</t>
  </si>
  <si>
    <t>154503263522023NE000618</t>
  </si>
  <si>
    <t>IDM SOLUCOES PUBLICAS LTDA</t>
  </si>
  <si>
    <t>154503263522023NE000620</t>
  </si>
  <si>
    <t>ALCRISA COMERCIO DE MAQUINAS E LOCACOES LTDA</t>
  </si>
  <si>
    <t>44905238</t>
  </si>
  <si>
    <t>MAQ., FERRAMENTAS  E  UTENSILIOS  DE  OFICINA</t>
  </si>
  <si>
    <t>23/10/2023</t>
  </si>
  <si>
    <t>23006.018018/2023-16</t>
  </si>
  <si>
    <t>154503263522023NE000438</t>
  </si>
  <si>
    <t>AQUISICAO POR IMPORTACAO DE CAMARA PARA ESTUDO DO POTENCIAL HIDRICO DAS PLANTAS COM CAPACIDADE DE 100 BAR, PARA UTILIZACAO NO PROJETO DE PESQUISA INTITULADO APOIANDO A PESQUISA, O ENSINO E A EXTENSAO COM FOCO EM PLANTAS, SOB A COORDENACAO DO PROF. ANSELMO NOGUEIRA.</t>
  </si>
  <si>
    <t>PMS INSTRUMENT COMPANY</t>
  </si>
  <si>
    <t>23006.001226/2019-91</t>
  </si>
  <si>
    <t>154503263522022NE400002</t>
  </si>
  <si>
    <t>PAGAMENTO DE BOLSA DE MONITORIA PARA DISCENTES NA ATUACAO NOS CURSOS DE LINGUAS.</t>
  </si>
  <si>
    <t>23/03/2023</t>
  </si>
  <si>
    <t>23006.026351/2022-18</t>
  </si>
  <si>
    <t>154503263522023NE400016</t>
  </si>
  <si>
    <t>PAGAMENTO DE BOLSAS PARA DISCENTES PARTICIPANTES DO PROGRAMA DE BOLSISTAS NOS CURSOS DE LINGUAS DA DIVISAO DE IDIOMAS DA UFABC.</t>
  </si>
  <si>
    <t>11/09/2023</t>
  </si>
  <si>
    <t>23006.017112/2023-40</t>
  </si>
  <si>
    <t>154503263522023NE400064</t>
  </si>
  <si>
    <t>PAGAMENTO DE BOLSA NA MODALIDADE BOLSA MOBILIDADE INTERNACIONAL DE GRADUACAO INCOMING, NO AMBITO DO PROGRAMA ESCALA PARA ESTUDANTES DE GRADUACAO, DA ASSOCIACAO DE UNIVERSIDADES DO GRUPO MONTEVIDEU.</t>
  </si>
  <si>
    <t>23006.005196/2023-79</t>
  </si>
  <si>
    <t>154503263522023NE400017</t>
  </si>
  <si>
    <t>BOLSAS DE TUTORIA PARA OS CURSOS DE CAPACITACAO DO NETEL</t>
  </si>
  <si>
    <t>23/11/2023</t>
  </si>
  <si>
    <t>23006.024081/2023-83</t>
  </si>
  <si>
    <t>154503263522023NE400080</t>
  </si>
  <si>
    <t>BOLSAS E AUXILIOS PARA MOBILIDADE ACADEMICA INTERNACIONAL - AUXILIO MOBILIDADE INTERNACIONAL DE GRADUACAO OUTGOING, EXCETO AMERICA LATINA E CARIBE - 2024/1</t>
  </si>
  <si>
    <t>154503263522023NE400081</t>
  </si>
  <si>
    <t>23006.019315/2023-71</t>
  </si>
  <si>
    <t>154503263522023NE000455</t>
  </si>
  <si>
    <t>AQUISICAO POR IMPORTACAO DE CILINDRO CAPTURADOR DE VAPOR DE OLEO DE CARVAO MINERAL .</t>
  </si>
  <si>
    <t>QUANTUM DESIGN</t>
  </si>
  <si>
    <t>33903618</t>
  </si>
  <si>
    <t>MANUTENCAO E CONSERV. DE EQUIPAMENTOS</t>
  </si>
  <si>
    <t>23006.003082/2023-94</t>
  </si>
  <si>
    <t>154503263522023NE000632</t>
  </si>
  <si>
    <t>AQUISICAO DE SWITCH SAN</t>
  </si>
  <si>
    <t>LTA-RH INFORMATICA, COMERCIO, REPRESENTACOES LTDA</t>
  </si>
  <si>
    <t>44905235</t>
  </si>
  <si>
    <t>MATERIAL DE TIC (PERMANENTE)</t>
  </si>
  <si>
    <t>02/08/2023</t>
  </si>
  <si>
    <t>23006.024849/2022-38</t>
  </si>
  <si>
    <t>154503263522023NE400046</t>
  </si>
  <si>
    <t>GESTAO DE BOLSA DE POS-DOUTORADO PARA PESQUISADOR DOUTOR COLABORADOR, VINCULADO AO TCTC 11/2022, PROCESSO 23006.006160/2022-11 - TNC.</t>
  </si>
  <si>
    <t>18/06/2021</t>
  </si>
  <si>
    <t>23006.009301/2021-87</t>
  </si>
  <si>
    <t>154503263522021NE000104</t>
  </si>
  <si>
    <t>AQUISICAO POR IMPORTACAO DE INSUMO FARMACEUTICO ATIVO HIDROCLORETO DE MELFALANO.</t>
  </si>
  <si>
    <t>FARMABIOS SPA - ITALIA</t>
  </si>
  <si>
    <t>30/03/2022</t>
  </si>
  <si>
    <t>23006.003218/2022-85</t>
  </si>
  <si>
    <t>154503263522022NE000047</t>
  </si>
  <si>
    <t>PAGAMENTO DE ANUIDADE DA ASSOCIACAO NACIONAL DOS DIRIGENTES DAS INSTITUICOES FEDERAIS DE ENSINO SUPERIOR (ANDIFES) - EXERCICIO 2022.</t>
  </si>
  <si>
    <t>ASSOC NAC DIRIGENTES DAS INST FED DE ENSINO SUPERIOR</t>
  </si>
  <si>
    <t>00PW</t>
  </si>
  <si>
    <t>000A</t>
  </si>
  <si>
    <t>CONTRIBUICAO A ASSOCIACAO NACIONAL DOS DIRIGENTES DAS INSTITUICOES FEDERAIS DE ENSINO SUPERIOR (ANDIFES)</t>
  </si>
  <si>
    <t>138514</t>
  </si>
  <si>
    <t>33503908</t>
  </si>
  <si>
    <t>ENTIDADES REPRESENTATIVAS DE CLASSE</t>
  </si>
  <si>
    <t>05/10/2022</t>
  </si>
  <si>
    <t>23006.015241/2022-12</t>
  </si>
  <si>
    <t>154503263522022NE000345</t>
  </si>
  <si>
    <t>CONTRATACAO DE EMPRESA ESPECIALIZADA PARA A PRESTACAO DE SERVICOS DE MONITORAMENTO EM REDES SOCIAIS, PROPRIAS OU NAO</t>
  </si>
  <si>
    <t>R.M. AUAR VIDEO TECH</t>
  </si>
  <si>
    <t>23006.001616/2021-86</t>
  </si>
  <si>
    <t>154503263522021NE000298</t>
  </si>
  <si>
    <t>CONTRATACAO DE SERVICOS POSTAIS</t>
  </si>
  <si>
    <t>EMPRESA BRASILEIRA DE CORREIOS E TELEGRAFOS</t>
  </si>
  <si>
    <t>33903947</t>
  </si>
  <si>
    <t>SERVICOS DE COMUNICACAO EM GERAL</t>
  </si>
  <si>
    <t>20/04/2022</t>
  </si>
  <si>
    <t>23006.001863/2022-63</t>
  </si>
  <si>
    <t>154503263522022NE000067</t>
  </si>
  <si>
    <t>11/10/2023</t>
  </si>
  <si>
    <t>23006.002202/2023-36</t>
  </si>
  <si>
    <t>154503263522023NE000419</t>
  </si>
  <si>
    <t>13/07/2022</t>
  </si>
  <si>
    <t>23006.004565/2020-63</t>
  </si>
  <si>
    <t>154503263522022NE000208</t>
  </si>
  <si>
    <t>CONTRATACAO DE EMPRESA ESPECIALIZADA PARA PROMOVER A PUBLICACAO DE MATERIAS LEGAIS EM JORNAIS DE CIRCULACAO NACIONAL PARA A FUNDACAO UNIVERSIDADE FEDERAL DO ABC - UFABC.</t>
  </si>
  <si>
    <t>EMPRESA BRASIL DE COMUNICACAO S.A</t>
  </si>
  <si>
    <t>33913990</t>
  </si>
  <si>
    <t>SERVICOS DE PUBLICIDADE LEGAL</t>
  </si>
  <si>
    <t>23006.001270/2019-00</t>
  </si>
  <si>
    <t>154503263522023NE000093</t>
  </si>
  <si>
    <t>CONTRATACAO DE SERVICO DE SEGURO PARA AS CARGAS IMPORTADAS PELA UFABC.</t>
  </si>
  <si>
    <t>SOMPO SEGUROS S.A.</t>
  </si>
  <si>
    <t>154503263522023NE000120</t>
  </si>
  <si>
    <t>04/07/2023</t>
  </si>
  <si>
    <t>23006.012703/2020-88</t>
  </si>
  <si>
    <t>154503263522023NE000232</t>
  </si>
  <si>
    <t>CONTRATACAO DE EMPRESA PARA AGENCIAMENTO DE TRANSPORTE INTERNACIONAL PARA AS CARGAS IMPORTADAS PELA UFABC.</t>
  </si>
  <si>
    <t>DHUAN COMISSARIA DE DESPACHOS ADUANEIROS LTDA</t>
  </si>
  <si>
    <t>33903974</t>
  </si>
  <si>
    <t>FRETES E TRANSPORTES DE ENCOMENDAS</t>
  </si>
  <si>
    <t>23006.005439/2023-79</t>
  </si>
  <si>
    <t>154503263522023NE000246</t>
  </si>
  <si>
    <t>SOLICITACAO DE CONTRATACAO DE SERVICO DE TRANSPORTE RODOVIARIO PARA AS CARGAS IMPORTADAS PELA UFABC.</t>
  </si>
  <si>
    <t>CDR TRANSPORTES E LOGISTICA INTEGRADA LTDA</t>
  </si>
  <si>
    <t>07/08/2023</t>
  </si>
  <si>
    <t>23006.000870/2019-42</t>
  </si>
  <si>
    <t>154503263522023NE000308</t>
  </si>
  <si>
    <t>CONTRATACAO DE SERVICO DE DESEMBARACO ADUANEIRO PARA AS CARGAS IMPORTADAS PELA UFABC.</t>
  </si>
  <si>
    <t>ARGUS DESPACHOS ADUANEIROS E LOGISTICA LTDA</t>
  </si>
  <si>
    <t>33903903</t>
  </si>
  <si>
    <t>COMISSOES E CORRETAGENS</t>
  </si>
  <si>
    <t>17/11/2023</t>
  </si>
  <si>
    <t>154503263522023NE000518</t>
  </si>
  <si>
    <t>28/11/2023</t>
  </si>
  <si>
    <t>154503263522023NE000551</t>
  </si>
  <si>
    <t>29/11/2023</t>
  </si>
  <si>
    <t>23006.017114/2023-39</t>
  </si>
  <si>
    <t>154503263522023NE000554</t>
  </si>
  <si>
    <t>PAGAMENTO DE ANUIDADE DO EXERCICIO DE 2023 A ASSOCIACAO BRASILEIRA DE EDUCACAO INTERNACIONAL (FAUBAI)</t>
  </si>
  <si>
    <t>ASSOCIACAO DE ASSESSORIAS DE INSTITUCOES DE ENSINO SUPE</t>
  </si>
  <si>
    <t>0002</t>
  </si>
  <si>
    <t>CONTRIBUICAO A ASSOCIACAO BRASILEIRA DE EDUCACAO INTERNACIONAL (FAUBAI)</t>
  </si>
  <si>
    <t>148803</t>
  </si>
  <si>
    <t>23006.028446/2022-68</t>
  </si>
  <si>
    <t>154503263522023NE000688</t>
  </si>
  <si>
    <t>PAGAMENTO DE COTA ASSOCIATIVA REFERENTE AO EXERCICIO DE 2023 AO GRUPO DE COOPERACAO INTERNACIONAL DE UNIVERSIDADES BRASILEIRAS (GCUB)</t>
  </si>
  <si>
    <t>ASSOCIACAO BRASILEIRA DE DIRIGENTES DE INSTITUICOES DE</t>
  </si>
  <si>
    <t>CONTRIBUICAO A ASSOCIACAO GRUPO COIMBRA DE UNIVERSIDADES BRASILEIRAS (GCUB)</t>
  </si>
  <si>
    <t>148804</t>
  </si>
  <si>
    <t>05/07/2021</t>
  </si>
  <si>
    <t>23006.000016/2021-09</t>
  </si>
  <si>
    <t>154503263522021NE000115</t>
  </si>
  <si>
    <t>PAGAMENTO DE TAXAS AO INSTITUTO NACIONAL DA PROPRIEDADE INDUSTRIAL - INPI.</t>
  </si>
  <si>
    <t>INSTITUTO NACIONAL DA PROPRIEDADE INDUSTRIAL</t>
  </si>
  <si>
    <t>33913905</t>
  </si>
  <si>
    <t>25/01/2022</t>
  </si>
  <si>
    <t>23006.002332/2020-26</t>
  </si>
  <si>
    <t>154503263522022NE000012</t>
  </si>
  <si>
    <t>CONTRATACAO DE CONSULTORIA ESPECIALIZADA EM PROPRIEDADE INTELECTUAL</t>
  </si>
  <si>
    <t>KASZNAR LEONARDOS BARBOSA COLONNA ROSMAN VIANNA AGENTES</t>
  </si>
  <si>
    <t>28/06/2022</t>
  </si>
  <si>
    <t>23006.010522/2022-89</t>
  </si>
  <si>
    <t>154503263522022NE000192</t>
  </si>
  <si>
    <t>PAGAMENTO DE TAXAS AO INPI - INSTITUTO NACIONAL DA PROPRIEDADE INDUSTRIAL</t>
  </si>
  <si>
    <t>33913904</t>
  </si>
  <si>
    <t>MARCAS, PATENTES E DIREITOS AUTORAIS</t>
  </si>
  <si>
    <t>06/06/2023</t>
  </si>
  <si>
    <t>23006.001106/2023-71</t>
  </si>
  <si>
    <t>154503263522023NE000199</t>
  </si>
  <si>
    <t>PAGAMENTO DE TAXAS AO INPI.</t>
  </si>
  <si>
    <t>03/06/2020</t>
  </si>
  <si>
    <t>23006000722202061</t>
  </si>
  <si>
    <t>154503263522020NE800127</t>
  </si>
  <si>
    <t>PROT:110128  ANOTACAO DE RESPONSABILIDADE TECNICA - ART  PROC ORIGEM: 2020IN00012</t>
  </si>
  <si>
    <t>CONSELHO REGIONAL DE ENGENHARIA E AGRONOMIA DO ESTADO D</t>
  </si>
  <si>
    <t>23006.023514/2022-01</t>
  </si>
  <si>
    <t>154503263522023NE000047</t>
  </si>
  <si>
    <t>CONTRATACAO DE EMPRESA ESPECIALIZADA PARA A PRESTACAO DE SERVICOS NAO CONTINUADOS DE PLANEJAMENTO, ORGANIZACAO E EXECUCAO DE CONCURSO PUBLICO PARA OS CARGOS TECNICO-ADMINISTRATIVOS DA UFABC.</t>
  </si>
  <si>
    <t>FUNDACAO PARA O VESTIBULAR DA UNIVERSIDADE ESTADUAL PAU</t>
  </si>
  <si>
    <t>16/03/2022</t>
  </si>
  <si>
    <t>154503263522022NE000037</t>
  </si>
  <si>
    <t>25/05/2022</t>
  </si>
  <si>
    <t>154503263522022NE000126</t>
  </si>
  <si>
    <t>154503263522023NE000039</t>
  </si>
  <si>
    <t>154503263522023NE000040</t>
  </si>
  <si>
    <t>154503263522023NE000041</t>
  </si>
  <si>
    <t>03/05/2023</t>
  </si>
  <si>
    <t>154503263522023NE000122</t>
  </si>
  <si>
    <t>CONTRATACAO DA CONCESSIONARIA DE DISTRIBUICAO DE ENERGIA ELETRICA ENEL DISTRIBUICAO SAO PAULO PARA O FORNECIMENTO DE ENERGIA ELETRICA, ASSIM COMO, PARA O USO DO SISTEMA DE DISTRIBUICAO, EM ATENDIMENTO AS DEMANDAS DA UNIDADE TAMANDUATEHY DA UFABC.</t>
  </si>
  <si>
    <t>10/07/2023</t>
  </si>
  <si>
    <t>23006.001876/2013-41</t>
  </si>
  <si>
    <t>154503263522023NE000256</t>
  </si>
  <si>
    <t>CONTRATACAO DE PESSOA JURIDICA PARA FORNECIMENTO DE AGUA E SERVICO DE COLETA DE ESGOTO PARA AS UNIDADES DE SAO BERNARDO DO CAMPO</t>
  </si>
  <si>
    <t>154503263522023NE000255</t>
  </si>
  <si>
    <t>154503263522023NE000260</t>
  </si>
  <si>
    <t>154503263522023NE000309</t>
  </si>
  <si>
    <t>154503263522023NE000410</t>
  </si>
  <si>
    <t>154503263522023NE000437</t>
  </si>
  <si>
    <t>07/12/2023</t>
  </si>
  <si>
    <t>154503263522023NE000570</t>
  </si>
  <si>
    <t>217881</t>
  </si>
  <si>
    <t>154503263522023NE000571</t>
  </si>
  <si>
    <t>154503263522023NE000573</t>
  </si>
  <si>
    <t>154503263522023NE000613</t>
  </si>
  <si>
    <t>154503263522023NE000645</t>
  </si>
  <si>
    <t>154503263522023NE000647</t>
  </si>
  <si>
    <t>154503263522023NE000650</t>
  </si>
  <si>
    <t>154503263522023NE000651</t>
  </si>
  <si>
    <t>154503263522023NE000652</t>
  </si>
  <si>
    <t>154503263522023NE000653</t>
  </si>
  <si>
    <t>154503263522023NE000654</t>
  </si>
  <si>
    <t>21/12/2023</t>
  </si>
  <si>
    <t>3006.001848/2019-10</t>
  </si>
  <si>
    <t>154503263522023NE000678</t>
  </si>
  <si>
    <t>154503263522023NE400045</t>
  </si>
  <si>
    <t>PROCESSO SELETIVO DE BOLSISTA PARA ATUACAO NA MODALIDADE DE TREINAMENTO E APOIO TECNICO EM PESQUISA (TATP) JUNTO A CENTRAL MULTIUSUARIO DE BIODIVERSIDADE E CONSERVACAO (CMBC) - EDITAL 14/2023</t>
  </si>
  <si>
    <t>154503263522023NE400048</t>
  </si>
  <si>
    <t>154503263522023NE400052</t>
  </si>
  <si>
    <t>17/10/2023</t>
  </si>
  <si>
    <t>154503263522023NE400072</t>
  </si>
  <si>
    <t>154503263522023NE400073</t>
  </si>
  <si>
    <t>154503263522023NE400074</t>
  </si>
  <si>
    <t>154503263522023NE400083</t>
  </si>
  <si>
    <t>154503263522023NE400086</t>
  </si>
  <si>
    <t>154503263522023NE400008</t>
  </si>
  <si>
    <t>154503263522023NE400013</t>
  </si>
  <si>
    <t>PAGAMENTO DE BOLSISTAS PARA ATUACAO NA MODALIDADE DE BOLSA DE TREINAMENTO E APOIO TECNICO EM PESQUISA (TATP), DESTINADO AO PREENCHIMENTO DE VAGAS PARA ATENDIMENTO AOS NUCLEOS ESTRATEGICOS DE PESQUISA DA UFABC - ED. 01/2023.</t>
  </si>
  <si>
    <t>20/05/2022</t>
  </si>
  <si>
    <t>23006.009837/2022-83</t>
  </si>
  <si>
    <t>154503263522022NE000115</t>
  </si>
  <si>
    <t>CONTRATACAO DE INSCRICAO PARA PARTICIPACAO NO PREMIO JABUTI 2022</t>
  </si>
  <si>
    <t>CAMARA BRASILEIRA DO LIVRO</t>
  </si>
  <si>
    <t>33903965</t>
  </si>
  <si>
    <t>SERVICOS DE APOIO AO ENSINO</t>
  </si>
  <si>
    <t>15/03/2023</t>
  </si>
  <si>
    <t>23006.005043/2023-21</t>
  </si>
  <si>
    <t>154503263522023NE400005</t>
  </si>
  <si>
    <t>CONCESSAO DE BOLSAS PARA A ACAO REVISTA CONECTADAS - EDITAL Nº 7/2023 - PROEC.</t>
  </si>
  <si>
    <t>20/09/2023</t>
  </si>
  <si>
    <t>23006.019275/2023-67</t>
  </si>
  <si>
    <t>154503263522023NE400065</t>
  </si>
  <si>
    <t>GESTAO DE BOLSAS DE TUTORIA DO NETEL - CURSOS DA UAB, VAGAS DA UFABC.</t>
  </si>
  <si>
    <t>23006.022523/2023-57</t>
  </si>
  <si>
    <t>154503263522023NE500284</t>
  </si>
  <si>
    <t>PAGAMENTO DE AUXILIO FINANCEIRO - XXV SIMPOSIO INTERNACIONAL DE INFORMATICA EDUCATIVA (SIIE 2023)DOCENTE CARLA LOPES RODRIGUEZ - CPF 171.526.148-81</t>
  </si>
  <si>
    <t>CARLA LOPES RODRIGUEZ</t>
  </si>
  <si>
    <t>33902001</t>
  </si>
  <si>
    <t>AUXILIO A PESQUISADORES</t>
  </si>
  <si>
    <t>23006.019125/2021-91</t>
  </si>
  <si>
    <t>154503263522022NE000066</t>
  </si>
  <si>
    <t>CONTRATACAO DE EMPRESA ESPECIALIZADA PARA PRESTAR SERVICO DE HIGIENIZACAO E LIMPEZA DE MATERIAIS BIBLIOGRAFICOS</t>
  </si>
  <si>
    <t>JOSUE CRISTIAN VIEIRA VAZ</t>
  </si>
  <si>
    <t>22/06/2022</t>
  </si>
  <si>
    <t>23006.005172/2022-39</t>
  </si>
  <si>
    <t>154503263522022NE000176</t>
  </si>
  <si>
    <t>CONTRATACAO DE EMPRESA ESPECIALIZADA PARA A PRESTACAO DE SERVICOS DE ASSISTENCIA TECNICA, SUPORTE, ATUALIZACAO DE VERSOES E CUSTOMIZACAO DO SOFTWARE SOPHIA BIBLIOTECA PARA O SISTEMA DE BIBLIOTECAS DA UFABC.</t>
  </si>
  <si>
    <t>10/11/2022</t>
  </si>
  <si>
    <t>23006.019488/2022-16</t>
  </si>
  <si>
    <t>154503263522022NE000410</t>
  </si>
  <si>
    <t>CONTRATACAO DE EMPRESA(S) PARA FORNECIMENTO DE MATERIAIS BIBLIOGRAFICOS NACIONAIS (LIVROS, PUBLICACOES TECNICAS, FOLHETOS, DENTRE OUTROS) PARA COMPOSICAO DOS ACERVOS BIBLIOGRAFICOS DAS BIBLIOTECAS DA FUNDACAO UNIVERSIDADE FEDERAL DO ABC ¿ UFABC.</t>
  </si>
  <si>
    <t>SK DISTRIBUIDORA E COMERCIO DE LIVROS LTDA</t>
  </si>
  <si>
    <t>44905218</t>
  </si>
  <si>
    <t>COLECOES E MATERIAIS BIBLIOGRAFICOS</t>
  </si>
  <si>
    <t>02/06/2023</t>
  </si>
  <si>
    <t>154503263522023NE000192</t>
  </si>
  <si>
    <t>16/06/2023</t>
  </si>
  <si>
    <t>23006.001264/2023-21</t>
  </si>
  <si>
    <t>154503263522023NE000205</t>
  </si>
  <si>
    <t>CONTRATACAO DE SERVICO PARA OBTENCAO DO DIGITAL OBJECT IDENTIFIER (DOI) EM ARTIGOS CIENTIFICOS DE PERIODICOS DA UFABC</t>
  </si>
  <si>
    <t>ASSOCIACAO BRASILEIRA DE EDITORES CIENTIFICOS</t>
  </si>
  <si>
    <t>20/10/2023</t>
  </si>
  <si>
    <t>23006.001258/2023-73</t>
  </si>
  <si>
    <t>154503263522023NE000435</t>
  </si>
  <si>
    <t>CONTRATACAO DE EMPRESA(S) PARA FORNECIMENTO DE MATERIAIS BIBLIOGRAFICOS NACIONAIS (LIVROS, PUBLICACOES TECNICAS, FOLHETOS, DENTRE OUTROS) PARA COMPOSICAO DOS ACERVOS BIBLIOGRAFICOS DAS BIBLIOTECAS DA FUNDACAO UNIVERSIDADE FEDERAL DO ABC</t>
  </si>
  <si>
    <t>30/11/2023</t>
  </si>
  <si>
    <t>154503263522023NE000555</t>
  </si>
  <si>
    <t>TARGET ENGENHARIA E CONSULTORIA LTDA.</t>
  </si>
  <si>
    <t>33903901</t>
  </si>
  <si>
    <t>ASSINATURAS DE PERIODICOS E ANUIDADES</t>
  </si>
  <si>
    <t>154503263522023NE000556</t>
  </si>
  <si>
    <t>19/12/2023</t>
  </si>
  <si>
    <t>23006.001294/2023-37</t>
  </si>
  <si>
    <t>154503263522023NE000663</t>
  </si>
  <si>
    <t>CONTRATACAO DE EMPRESA ESPECIALIZADA PARA PRESTACAO DE SERVICO DE ACESSO AOS E-BOOKS DA EDITORA SPRINGER-NATURE</t>
  </si>
  <si>
    <t>SPRINGER NATURE CUSTOMER SERVICE CENTER, LLC</t>
  </si>
  <si>
    <t>24/11/2022</t>
  </si>
  <si>
    <t>23006.019643/2022-96</t>
  </si>
  <si>
    <t>154503263522022NE000438</t>
  </si>
  <si>
    <t>CONTRATACAO DE EMPRESA(S) PARA FORNECIMENTO DE MATERIAIS BIBLIOGRAFICOS ESTRANGEIROS (LIVROS, PUBLICACOES TECNICAS, FOLHETOS, DENTRE OUTROS) PARA COMPOSICAO DOS ACERVOS BIBLIOGRAFICOS DAS BIBLIOTECAS DA FUNDACAO UNIVERSIDADE FEDERAL DO ABC</t>
  </si>
  <si>
    <t>M.A. PONTES EDITORA DISTRIBUIDORA E IMPORTADORA DE LIVR</t>
  </si>
  <si>
    <t>23006.001257/2023-29</t>
  </si>
  <si>
    <t>154503263522023NE000579</t>
  </si>
  <si>
    <t>CONTRATACAO DE EMPRESA(S) PARA FORNECIMENTO DE MATERIAIS BIBLIOGRAFICOS ESTRANGEIROS (LIVROS, PUBLICACOES TECNICAS, FOLHETOS, DENTRE OUTROS) PARA COMPOSICAO DOS ACERVOS BIBLIOGRAFICOS DAS BIBLIOTECAS DA FUNDACAO UNIVERSIDADE FEDERAL DO ABC  UFABC.</t>
  </si>
  <si>
    <t>MORENO BOOKSTORE LIVRARIA LTDA</t>
  </si>
  <si>
    <t>154503263522023NE000580</t>
  </si>
  <si>
    <t>LIVRARIA HAG LTDA</t>
  </si>
  <si>
    <t>154503263522023NE000581</t>
  </si>
  <si>
    <t>DELMOCO DISTRIBUIDORA DE LIVROS LTDA</t>
  </si>
  <si>
    <t>23006.005040/2023-98</t>
  </si>
  <si>
    <t>154503263522023NE000582</t>
  </si>
  <si>
    <t>RENOVACAO DE ANTIVIRUS E ANTISPAM</t>
  </si>
  <si>
    <t>BRASOFTWARE INFORMATICA LTDA</t>
  </si>
  <si>
    <t>23006.013305/2023-21</t>
  </si>
  <si>
    <t>154503263522023NE000642</t>
  </si>
  <si>
    <t>REGISTRO DE PRECOS PARA A EVENTUAL CONTRATACAO DE EMPRESA ESPECIALIZADA PARA PRESTACAO DE SERVICOS DE CAPACITACAO PARA A BRIGADA DE INCENDIO</t>
  </si>
  <si>
    <t>DOUGLAS NOGUEIRA PIRES 21926051882</t>
  </si>
  <si>
    <t>23/09/2022</t>
  </si>
  <si>
    <t>23006.003763/2022-71</t>
  </si>
  <si>
    <t>154503263522022NE000309</t>
  </si>
  <si>
    <t>4572</t>
  </si>
  <si>
    <t>CAPACITACAO DE SERVIDORES PUBLICOS FEDERAIS EM PROCESSO DE QUALIFICACAO E REQUALIFICACAO</t>
  </si>
  <si>
    <t>170583</t>
  </si>
  <si>
    <t>26/07/2023</t>
  </si>
  <si>
    <t>23006.006753/2023-79</t>
  </si>
  <si>
    <t>154503263522023NE000284</t>
  </si>
  <si>
    <t>CONTRATACAO DE CURSO PREPARATORIO PARA CERTIFICACAO CBPP VERSAO 3.0 (ON-LINE)</t>
  </si>
  <si>
    <t>ASSOCIATION OF BUSINESS PROCESS MANAGEMENT PROFESSIONAL</t>
  </si>
  <si>
    <t>02/05/2022</t>
  </si>
  <si>
    <t>23006.007863/2022-77</t>
  </si>
  <si>
    <t>154503263522022NE000078</t>
  </si>
  <si>
    <t>PROCESSO PARA PAGAMENTO DE INSS PARTE PATRONAL</t>
  </si>
  <si>
    <t>33914718</t>
  </si>
  <si>
    <t>CONTRIB.PREVIDENCIARIAS-SERVICOS DE TERCEIROS</t>
  </si>
  <si>
    <t>23006.001552/2023-85</t>
  </si>
  <si>
    <t>154503263522023NE000019</t>
  </si>
  <si>
    <t>PAGAMENTO A TERCEIROS INSS PATRONAL</t>
  </si>
  <si>
    <t>11/04/2022</t>
  </si>
  <si>
    <t>23006.000290/2022-51</t>
  </si>
  <si>
    <t>154503263522022NE000058</t>
  </si>
  <si>
    <t>PAGAMENTO DE ENCARGO DE CURSO E CONCURSO - DOCENTE FEDERAL 2022</t>
  </si>
  <si>
    <t>23006.028455/2022-59</t>
  </si>
  <si>
    <t>154503263522023NE000687</t>
  </si>
  <si>
    <t>PAGAMENTO DE ENCARGO DE CURSO E CONCURSO DOCENTE FEDERAL 2023</t>
  </si>
  <si>
    <t>21/10/2022</t>
  </si>
  <si>
    <t>23006.013980/2022-70</t>
  </si>
  <si>
    <t>154503263522022NE000369</t>
  </si>
  <si>
    <t>CONTRATACAO DE FUNDACAO DE APOIO PARA GESTAO ADMINISTRATIVA E FINANCEIRA DO PROJETO CONSTRUCAO DO CONHECIMENTO AGROECOLOGICO NO GRANDE ABC PAULISTA: SABERES, MOVIMENTOS E PRATICAS PARA A TRANSICAO AGROECOLOGICA NO CINTURAO VERDE DO ESTADO DE SP SOB A COORDENACAO DA PROFESSORA BRUNA MENDES DE VASCONCELLOS EMENDA PARLAMENTAR N.32280019</t>
  </si>
  <si>
    <t>FUNDACAO DE DESENVOLVIMENTO DA PESQUISA</t>
  </si>
  <si>
    <t>206425</t>
  </si>
  <si>
    <t>23006.019400/2023-39</t>
  </si>
  <si>
    <t>154503263522023NE000612</t>
  </si>
  <si>
    <t>CONTRATACAO DE SERVICOS DA FUNDACAO DE APOIO PARA GESTAO ADMINISTRATIVA E FINANCEIRA DO PROJETO - CONSTRUCAO DO CONHECIMENTO AGROECOLOGICO NO GRANDE ABC PAULISTA: SABERES, MOVIMENTOS E PRATICAS PARA A TRANSICAO AGROECOLOGICA NO CINTURAO VERDE DO ESTADO DE SP (PARTE II)</t>
  </si>
  <si>
    <t>15/12/2023</t>
  </si>
  <si>
    <t>154503263522023NE000662</t>
  </si>
  <si>
    <t>05/05/2022</t>
  </si>
  <si>
    <t>23006.007622/2022-28</t>
  </si>
  <si>
    <t>154503263522022NE000087</t>
  </si>
  <si>
    <t>ACORDO MIS SESC-UFABC 2022</t>
  </si>
  <si>
    <t>154503263522023NE000619</t>
  </si>
  <si>
    <t>09/11/2023</t>
  </si>
  <si>
    <t>154503263522023NE000499</t>
  </si>
  <si>
    <t>154503263522023NE000517</t>
  </si>
  <si>
    <t>CONTRATACAO DE EMPRESA ESPECIALIZADA PARA CONFECCAO DE BANNERS E FAIXAS, INCLUINDO ACABAMENTO, TODO MATERIAL DE SUPRIMENTO E ENTREGA.</t>
  </si>
  <si>
    <t>23006.012952/2022-35</t>
  </si>
  <si>
    <t>154503263522023NE000501</t>
  </si>
  <si>
    <t>AQUISICAO DE MOBILIARIO GERAL</t>
  </si>
  <si>
    <t>MILANFLEX INDUSTRIA E COMERCIO DE MOVEIS E EQUIPAMENTOS</t>
  </si>
  <si>
    <t>44905242</t>
  </si>
  <si>
    <t>MOBILIARIO EM GERAL</t>
  </si>
  <si>
    <t>154503263522023NE000502</t>
  </si>
  <si>
    <t>BALI COMERCIAL LTDA</t>
  </si>
  <si>
    <t>23006.014925/2022-05</t>
  </si>
  <si>
    <t>154503263522023NE000500</t>
  </si>
  <si>
    <t>AQUISICAO DE CORTINAS</t>
  </si>
  <si>
    <t>PERSIANAS NOVA AMERICA LTDA</t>
  </si>
  <si>
    <t>44905251</t>
  </si>
  <si>
    <t>PECAS NAO INCORPORAVEIS A IMOVEIS</t>
  </si>
  <si>
    <t>154503263522023NE000602</t>
  </si>
  <si>
    <t>ECCOPOWER SISTEMAS DE ENERGIA IMPORTACAO, EXPORTACAO LT</t>
  </si>
  <si>
    <t>44905230</t>
  </si>
  <si>
    <t>MAQUINAS E EQUIPAMENTOS ENERGETICOS</t>
  </si>
  <si>
    <t>154503263522023NE000605</t>
  </si>
  <si>
    <t>154503263522023NE000606</t>
  </si>
  <si>
    <t>20/12/2023</t>
  </si>
  <si>
    <t>23006.012282/2023-38</t>
  </si>
  <si>
    <t>154503263522023NE000669</t>
  </si>
  <si>
    <t>AQUISICAO DE ITENS DIVERSOS</t>
  </si>
  <si>
    <t>52.071.749 MARILENE FONSECA E SILVA</t>
  </si>
  <si>
    <t>06/12/2023</t>
  </si>
  <si>
    <t>23006.019607/2023-11</t>
  </si>
  <si>
    <t>154503263522023NE000565</t>
  </si>
  <si>
    <t>AQUISICAO DE RADIO COMUNICADOR</t>
  </si>
  <si>
    <t>MATHEUS FERREIRA DE PAULA XAVIER 02896212086</t>
  </si>
  <si>
    <t>44905206</t>
  </si>
  <si>
    <t>APARELHOS E EQUIPAMENTOS DE COMUNICACAO</t>
  </si>
  <si>
    <t>06/11/2023</t>
  </si>
  <si>
    <t>23006.014880/2023-41</t>
  </si>
  <si>
    <t>154503263522023NE000476</t>
  </si>
  <si>
    <t>MATERIAIS PERMANENTES PARA ATENDER O CURSO DE BACHARELADO EM FILOSOFIA</t>
  </si>
  <si>
    <t>M &amp; B COMERCIO E DISTRIBUICAO LTDA</t>
  </si>
  <si>
    <t>44905233</t>
  </si>
  <si>
    <t>EQUIPAMENTOS PARA AUDIO, VIDEO E FOTO</t>
  </si>
  <si>
    <t>23006.011096/2023-8</t>
  </si>
  <si>
    <t>154503263522023NE000424</t>
  </si>
  <si>
    <t>AQUISICAO DE MATERIAIS PERMANENTES PARA UTILIZACAO EM AULAS PRATICAS DOS CURSOS DE GRADUACAO DO CENTRO DE  ENGENHARIA, MODELAGEM E CIENCIAS SOCIAIS APLICADAS - CECS DA FUNDACAO UNIVERSIDADE FEDERAL DO ABC - UFABC</t>
  </si>
  <si>
    <t>SOLAB CIENTIFICA EQUIPAMENTOS PARA LABORATORIOS LTDA</t>
  </si>
  <si>
    <t>23006.011096/2023-81</t>
  </si>
  <si>
    <t>154503263522023NE000425</t>
  </si>
  <si>
    <t>AQUISICAO DE MATERIAIS PERMANENTES PARA UTILIZACAO EM AULAS PRATICAS DOS CURSOS DE GRADUACAO DO CECS.</t>
  </si>
  <si>
    <t>CIANOTEC EQUIPAMENTOS CIENTIFICOS LTDA</t>
  </si>
  <si>
    <t>154503263522023NE000427</t>
  </si>
  <si>
    <t>INOVACAO TESTE E MEDICAO LTDA</t>
  </si>
  <si>
    <t>154503263522023NE000428</t>
  </si>
  <si>
    <t>R. C. ROMANO IMPORTACAO DE ELETRO</t>
  </si>
  <si>
    <t>23006.021254/2023-10</t>
  </si>
  <si>
    <t>154503263522023NE000572</t>
  </si>
  <si>
    <t>AQUISICAO DE MATERIAIS PERMANENTES PARA UTILIZACAO EM AULAS PRATICAS DOS CURSOS DE GRADUACAO DO CECS - ITENS DESERTO E FRACASSADOS NOS PREGOES ELETRONICOS 53/2023 E 67/2023.</t>
  </si>
  <si>
    <t>FERGAVI COMERCIAL LTDA</t>
  </si>
  <si>
    <t>154503263522023NE000574</t>
  </si>
  <si>
    <t>VOLTCOM DO BRASIL LTDA</t>
  </si>
  <si>
    <t>18/08/2022</t>
  </si>
  <si>
    <t>23006.009610/2022-38</t>
  </si>
  <si>
    <t>154503263522022NE000256</t>
  </si>
  <si>
    <t>CONTRATACAO DE SERVICO DE MANUTENCAO CORRETIVA DO ULTRAPURIFICADOR DE AGUA MILLIQ E AQUISICAO DAS PECAS PARA A MANUTENCAO</t>
  </si>
  <si>
    <t>MERCK S/A</t>
  </si>
  <si>
    <t>33903025</t>
  </si>
  <si>
    <t>MATERIAL P/ MANUTENCAO DE BENS MOVEIS</t>
  </si>
  <si>
    <t>23006.013920/2023-38</t>
  </si>
  <si>
    <t>154503263522023NE000503</t>
  </si>
  <si>
    <t>DOCUMENTO DE FORMALIZACAO DA DEMANDA PARA AQUISICAO DE MATERIAIS PERMANENTES - AUTOCLAVE, BOMBA DE VACUO E MAQUINA LAVA-LOUCAS.</t>
  </si>
  <si>
    <t>REDNOV FERRAMENTAS LTDA.</t>
  </si>
  <si>
    <t>154503263522023NE000504</t>
  </si>
  <si>
    <t>LABTEK COMERCIO DE PRODUTOS LABORATORIAIS LTDA</t>
  </si>
  <si>
    <t>23006.020453/2023-01</t>
  </si>
  <si>
    <t>154503263522023NE000589</t>
  </si>
  <si>
    <t>AQUISICAO DE MATERIAIS PERMANENTES CANCELADOS EM 2023- PARA OS CURSOS DE LICENCIATURA EM FILOSOFIA , LICENCIATURA EM QUIMICA E BACHARELADO EM FISICA</t>
  </si>
  <si>
    <t>MAPE COMERCIALIZACAO E REPRESENTACAO LTDA</t>
  </si>
  <si>
    <t>154503263522023NE000590</t>
  </si>
  <si>
    <t>18/09/2023</t>
  </si>
  <si>
    <t>23006.007614/2023-62</t>
  </si>
  <si>
    <t>154503263522023NE000392</t>
  </si>
  <si>
    <t>AQUISICAO DE EQUIPAMENTOS PARA OS LABORATORIOS DIDATICOS UMIDOS.</t>
  </si>
  <si>
    <t>ALFER SCIENTIFIC EQUIPAMENTOS PARA LABORATORIOS LTDA</t>
  </si>
  <si>
    <t>23006.013998/2022-71</t>
  </si>
  <si>
    <t>154503263522023NE000489</t>
  </si>
  <si>
    <t>AQUISICAO DE EQUIPAMENTOS PARA ATENDER AS NECESSIDADES DOS LABORATORIOS DIDATICOS SECOS.</t>
  </si>
  <si>
    <t>154503263522023NE000490</t>
  </si>
  <si>
    <t>WEBLABOR SAO PAULO MATERIAIS DIDATICOS LTDA</t>
  </si>
  <si>
    <t>154503263522023NE000491</t>
  </si>
  <si>
    <t>INFANTARIA COMERCIAL EIRELI</t>
  </si>
  <si>
    <t>44905212</t>
  </si>
  <si>
    <t>APARELHOS E UTENSILIOS DOMESTICOS</t>
  </si>
  <si>
    <t>154503263522023NE000492</t>
  </si>
  <si>
    <t>LANCA PRODUTOS - COMERCIO E SERVICOS LTDA</t>
  </si>
  <si>
    <t>154503263522023NE000493</t>
  </si>
  <si>
    <t>RI EMPREENDIMENTO COMERCIAL LTDA</t>
  </si>
  <si>
    <t>154503263522023NE000494</t>
  </si>
  <si>
    <t>ITEC INFORMATICA E TECNOLOGIA LTDA</t>
  </si>
  <si>
    <t>154503263522023NE000495</t>
  </si>
  <si>
    <t>KYNSAN COMERCIO IMPORTACAO E EXPORTACAO DE PRODUTOS OD</t>
  </si>
  <si>
    <t>154503263522023NE000496</t>
  </si>
  <si>
    <t>154503263522023NE000497</t>
  </si>
  <si>
    <t>GTMAX TECNOLOGIA EM ELETRONICA LTDA</t>
  </si>
  <si>
    <t>28/12/2020</t>
  </si>
  <si>
    <t>23006012718202046</t>
  </si>
  <si>
    <t>154503263522020NE800531</t>
  </si>
  <si>
    <t>PROT:110123  AQUISICAO DE CAMERAS E ACESSORIOS PARA GRAVACAO DE AULAS E       EVENTOS  PROC ORIGEM: 2020PR00105</t>
  </si>
  <si>
    <t>PRISMA COMERCIO VAREJISTA E ATACADISTA EIRELI</t>
  </si>
  <si>
    <t>1014000000</t>
  </si>
  <si>
    <t>16/12/2022</t>
  </si>
  <si>
    <t>23006.019071/2022-45</t>
  </si>
  <si>
    <t>154503263522022NE000501</t>
  </si>
  <si>
    <t>AQUISICAO DE CAMERAS, LENTES, MICROFONES, TRIPES, MIDIAS DE GRAVACAO E ACESSORIOS PARA O ESTUDIO DO NETEL.</t>
  </si>
  <si>
    <t>G2B COMERCIO E REPRESENTACOES LTDA</t>
  </si>
  <si>
    <t>23006.014784/2021-31</t>
  </si>
  <si>
    <t>154503263522023NE000462</t>
  </si>
  <si>
    <t>CONTRATACAO DE SERVICOS DE TRADUCAO DE TEXTOS E INTERPRETACAO SIMULTANEA</t>
  </si>
  <si>
    <t>NETLINGUAE - IDIOMAS E PESQUISA LTDA</t>
  </si>
  <si>
    <t>24/08/2020</t>
  </si>
  <si>
    <t>23006001864202046</t>
  </si>
  <si>
    <t>154503263522020NE800258</t>
  </si>
  <si>
    <t>PROT:110127  CONTRATACAO DE EMPRESA ESPECIALIZADA PARA PRESTACAO DE SERVICOS  DE LAVANDERIA  PROC ORIGEM: 2020PR00048</t>
  </si>
  <si>
    <t>LAVANDERIA PAULISTA LTDA</t>
  </si>
  <si>
    <t>33903946</t>
  </si>
  <si>
    <t>SERVICOS DOMESTICOS</t>
  </si>
  <si>
    <t>22/09/2021</t>
  </si>
  <si>
    <t>23006.001864/2020-46</t>
  </si>
  <si>
    <t>154503263522021NE000196</t>
  </si>
  <si>
    <t>CONTRATACAO DE EMPRESA ESPECIALIZADA PARA PRESTACAO DE SERVICOS DE LAVANDERIA</t>
  </si>
  <si>
    <t>15/08/2022</t>
  </si>
  <si>
    <t>154503263522022NE000251</t>
  </si>
  <si>
    <t>24/08/2022</t>
  </si>
  <si>
    <t>23006.020295/2021-19</t>
  </si>
  <si>
    <t>154503263522022NE000269</t>
  </si>
  <si>
    <t>CONTRATACAO EVENTUAL DE SERVICOS DE ESTRUTURA, LOCACAO DE EQUIPAMENTOS E MOBILIARIOS PARA A REALIZACAO DE EVENTOS, A FIM DE ATENDER AS NECESSIDADES DA UNIVERSIDADE FEDERAL DO ABC</t>
  </si>
  <si>
    <t>NUCLEO DA CRIACAO MARKETING E EVENTOS EIRELI</t>
  </si>
  <si>
    <t>33903912</t>
  </si>
  <si>
    <t>LOCACAO DE MAQUINAS E EQUIPAMENTOS</t>
  </si>
  <si>
    <t>01/11/2022</t>
  </si>
  <si>
    <t>154503263522022NE000396</t>
  </si>
  <si>
    <t>PMA-PRODUCOES E MONTAGENS ARTISTICAS LTDA</t>
  </si>
  <si>
    <t>154503263522022NE000397</t>
  </si>
  <si>
    <t>EXPANSOM PROMOCOES E EVENTOS LTDA</t>
  </si>
  <si>
    <t>12/09/2023</t>
  </si>
  <si>
    <t>23006.005228/2023-36</t>
  </si>
  <si>
    <t>154503263522023NE000369</t>
  </si>
  <si>
    <t>CONTRATACAO EVENTUAL DE SERVICOS DE ESTRUTURA, LOCACAO DE EQUIPAMENTOS E MOBILIARIOS PARA A REALIZACAO DE EVENTOS, A FIM DE ATENDER AS NECESSIDADES DA UNIVERSIDADE FEDERAL DO ABC, CONFORME CONDICOES, QUANTIDADES E EXIGENCIAS ESTABELECIDAS NO TERMO DE REFERENCIA</t>
  </si>
  <si>
    <t>EVENTUAL LIVE MARKETING LTDA</t>
  </si>
  <si>
    <t>154503263522023NE000471</t>
  </si>
  <si>
    <t>33903923</t>
  </si>
  <si>
    <t>FESTIVIDADES E HOMENAGENS</t>
  </si>
  <si>
    <t>29/09/2022</t>
  </si>
  <si>
    <t>23006.002362/2022-02</t>
  </si>
  <si>
    <t>154503263522022NE000328</t>
  </si>
  <si>
    <t>CONTRATACAO DE SERVICOS DE TRADUCAO/INTERPRETACAO DE LIBRAS</t>
  </si>
  <si>
    <t>EDUCATV - PRODUCAO INDEPENDENTE DE RADIO E TV LTDA</t>
  </si>
  <si>
    <t>206422</t>
  </si>
  <si>
    <t>11/02/2021</t>
  </si>
  <si>
    <t>23006.001333/2021-34</t>
  </si>
  <si>
    <t>154503263522021NE000018</t>
  </si>
  <si>
    <t>CONTRIBUICAO PARA O PSS DURANTE AFASTAMENTO SEM REMUNERACAO - EVELYN CELOTO DE SOUZA BORGES</t>
  </si>
  <si>
    <t>11/01/2022</t>
  </si>
  <si>
    <t>154503263522022NE000006</t>
  </si>
  <si>
    <t>CONTRIBUICAO PARA O PSS POR SERVIDOR AFASTADO SEM REMUNERACAO - FLAVIO EDUARDO AOKI HORITA.</t>
  </si>
  <si>
    <t>24/10/2022</t>
  </si>
  <si>
    <t>23006.020749/2022-32</t>
  </si>
  <si>
    <t>154503263522022NE000373</t>
  </si>
  <si>
    <t>CONTRIBUICAO PARA O PSS POR SERVIDOR AFASTADO SEM REMUNERACAO - LAIS REGINA RIBEIRO VAROTTO.</t>
  </si>
  <si>
    <t>27/12/2022</t>
  </si>
  <si>
    <t>23006.022563/2022-18</t>
  </si>
  <si>
    <t>154503263522022NE700239</t>
  </si>
  <si>
    <t>FOLHA DE DEZEMBRO DE 2022</t>
  </si>
  <si>
    <t>31900303</t>
  </si>
  <si>
    <t>13 SALARIO - PENSOES CIVIS</t>
  </si>
  <si>
    <t>154503263522022NE700240</t>
  </si>
  <si>
    <t>154503263522022NE700241</t>
  </si>
  <si>
    <t>154503263522022NE700243</t>
  </si>
  <si>
    <t>154503263522022NE700244</t>
  </si>
  <si>
    <t>25/01/2023</t>
  </si>
  <si>
    <t>154503263522023NE000006</t>
  </si>
  <si>
    <t>PSS PATRONAL DE FLAVIO EDUARDO AOKI HORITA.</t>
  </si>
  <si>
    <t>24/11/2023</t>
  </si>
  <si>
    <t>23006.025299/2023-55</t>
  </si>
  <si>
    <t>154503263522023NE700220</t>
  </si>
  <si>
    <t>FOLHA DE PAGAMENTO DE NOVEMBRO/2023</t>
  </si>
  <si>
    <t>154503263522023NE700239</t>
  </si>
  <si>
    <t>FOLHA DE PAGAMENTO DE DEZEMBRO DE 2023</t>
  </si>
  <si>
    <t>154503263522022NE700250</t>
  </si>
  <si>
    <t>154503263522022NE700245</t>
  </si>
  <si>
    <t>193436</t>
  </si>
  <si>
    <t>154503263522022NE700246</t>
  </si>
  <si>
    <t>193433</t>
  </si>
  <si>
    <t>154503263522022NE700247</t>
  </si>
  <si>
    <t>193435</t>
  </si>
  <si>
    <t>154503263522022NE700249</t>
  </si>
  <si>
    <t>154503263522022NE700251</t>
  </si>
  <si>
    <t>154503263522022NE700252</t>
  </si>
  <si>
    <t>154503263522022NE700253</t>
  </si>
  <si>
    <t>170578</t>
  </si>
  <si>
    <t>23006.001057/2023-76</t>
  </si>
  <si>
    <t>154503263522023NE000018</t>
  </si>
  <si>
    <t>REPASSE MENSAL DE VALORES PER CAPITA A GEAP - JANEIRO  DE 2023</t>
  </si>
  <si>
    <t>31/12/2021</t>
  </si>
  <si>
    <t>23006.019429/2021-59</t>
  </si>
  <si>
    <t>154503263522021NE000364</t>
  </si>
  <si>
    <t>CONTRATACAO DIRETA DE EMPRESA ESPECIALIZADA PARA A COMPRA DE EXAMES DE PROFICIENCIA EM INGLES TOEFL ITP, EM VIRTUDE DA ADESAO DA UFABC AO CONTRATO DE PARCERIA ENTRE A ANDIFES E MASTERTEST</t>
  </si>
  <si>
    <t>MASTERTEST EDUCATIONAL LTDA</t>
  </si>
  <si>
    <t>154503263522023NE000593</t>
  </si>
  <si>
    <t>23006.024083/2023-72</t>
  </si>
  <si>
    <t>154503263522023NE400092</t>
  </si>
  <si>
    <t>BOLSAS E AUXILIOS PARA MOBILIDADE ACADEMICA INTERNACIONAL - AUXILIO MOBILIDADE INTERNACIONAL DE GRADUACAO OUTGOING NA AMERICA LATINA E CARIBE.</t>
  </si>
  <si>
    <t>23006.027990/2023-73</t>
  </si>
  <si>
    <t>154503263522023NE400091</t>
  </si>
  <si>
    <t>AUXILIO PARA MOBILIDADE ACADEMICA INTERNACIONAL DE ESTUDANTES DE GRADUACAO NO AMBITO DO PROGRAMA ESCALA DA ASSOCIACAO DE UNIVERSIDADES GRUPO MONTEVIDEO (AUGM) - PRIMEIRO SEMESTRE/2024</t>
  </si>
  <si>
    <t>23006.024082/2023-28</t>
  </si>
  <si>
    <t>154503263522023NE400093</t>
  </si>
  <si>
    <t>BOLSAS E AUXILIOS PARA MOBILIDADE ACADEMICA INTERNACIONAL - BOLSA MOBILIDADE INTERNACIONAL DE GRADUACAO OUTGOING, EXCETO AMERICA LATINA E CARIBE - 2024/1</t>
  </si>
  <si>
    <t>23006.027988/2023-02</t>
  </si>
  <si>
    <t>154503263522023NE400096</t>
  </si>
  <si>
    <t>28/12/2023</t>
  </si>
  <si>
    <t>23006.024084/2023-17</t>
  </si>
  <si>
    <t>154503263522023NE400101</t>
  </si>
  <si>
    <t>BOLSAS E AUXILIOS PARA MOBILIDADE ACADEMICA INTERNACIONAL - BOLSA MOBILIDADE INTERNACIONAL DE GRADUACAO OUTGOING NA AMERICA LATINA E CARIBE.</t>
  </si>
  <si>
    <t>23006.028071/2023-17</t>
  </si>
  <si>
    <t>154503263522023NE500307</t>
  </si>
  <si>
    <t>PROGRAMA ESCOLAS DE VERAO-INVERNO AUGM - ESCOLA DE VERAO PROCOAS 2024</t>
  </si>
  <si>
    <t>23006.028228/2023-12</t>
  </si>
  <si>
    <t>154503263522023NE500306</t>
  </si>
  <si>
    <t>PAGAMENTO DE BOLSA/AUXILIO NA MODALIDADE - AUXILIO MOBILIDADE INTERNACIONAL DOCENTE INCOMING - ESCOLA DE VERAO PROCOAS</t>
  </si>
  <si>
    <t>26/10/2023</t>
  </si>
  <si>
    <t>23006.017047/2023-52</t>
  </si>
  <si>
    <t>154503263522023NE400077</t>
  </si>
  <si>
    <t>PAGAMENTO DE BOLSAS DO PROJETO IDIOMAS SEM FRONTEIRAS - CAPES/ANDIFES.</t>
  </si>
  <si>
    <t>0008</t>
  </si>
  <si>
    <t>IDIOMAS SEM FRONTEIRAS</t>
  </si>
  <si>
    <t>204239</t>
  </si>
  <si>
    <t>154503263522023NE400078</t>
  </si>
  <si>
    <t>26/03/2020</t>
  </si>
  <si>
    <t>23006001714201575</t>
  </si>
  <si>
    <t>154503263522020NE800048</t>
  </si>
  <si>
    <t>PROT:110107  SERVICO DE COLETA DE RESIDUOS INFECTANTES DO BIOTERIO DO CAMPUS DE SAO BERNARDO.  PROC ORIGEM: 2016DI00005</t>
  </si>
  <si>
    <t>26/03/2021</t>
  </si>
  <si>
    <t>23006.001714/2015-75</t>
  </si>
  <si>
    <t>154503263522021NE000027</t>
  </si>
  <si>
    <t>CONTRATACAO DE SERVICO DE COLETA DE RESIDUO INFECTANTE DO BIOTERIO DE SAO BERNADO DO CAMPO</t>
  </si>
  <si>
    <t>24/05/2022</t>
  </si>
  <si>
    <t>23006.004798/2020-66</t>
  </si>
  <si>
    <t>154503263522022NE000120</t>
  </si>
  <si>
    <t>CONTRATACAO DE PESSOA JURIDICA PARA PRESTACAO DE SERVICOS DE COPEIRAGEM NOS CAMPI DA UFABC.</t>
  </si>
  <si>
    <t>CASTRO SILVA SERVICOS TERCEIRIZADOS LTDA</t>
  </si>
  <si>
    <t>07/06/2022</t>
  </si>
  <si>
    <t>23006.002461/2021-03</t>
  </si>
  <si>
    <t>154503263522022NE000139</t>
  </si>
  <si>
    <t>AQUISICAO DE ITENS PARA COLETA DE RESIDUOS QUIMICOS E BIOLOGICOS.</t>
  </si>
  <si>
    <t>ADONAI COMERCIO DE MAQUINAS E EQUIPAMENTOS EIRELI</t>
  </si>
  <si>
    <t>29/06/2022</t>
  </si>
  <si>
    <t>23006.000896/2020-24</t>
  </si>
  <si>
    <t>154503263522022NE000194</t>
  </si>
  <si>
    <t>CONTRATACAO DE SERVICO DE COLETA DE LIXO INFECTANTE DOS LABORATORIOS E BIOTERIO PARA O CAMPUS SANTO ANDRE</t>
  </si>
  <si>
    <t>SERVICO MUNICIPAL DE SANEAMENTO AMBIENTAL DE SANTO ANDR</t>
  </si>
  <si>
    <t>154503263522023NE000062</t>
  </si>
  <si>
    <t>RECINTEC TECNOLOGIAS AMBIENTAIS LTDA</t>
  </si>
  <si>
    <t>33903975</t>
  </si>
  <si>
    <t>SERVICO DE INCINERACAO,DESTRUICAO E DEMOLICAO</t>
  </si>
  <si>
    <t>27/03/2023</t>
  </si>
  <si>
    <t>154503263522023NE000069</t>
  </si>
  <si>
    <t>154503263522023NE000119</t>
  </si>
  <si>
    <t>16/05/2023</t>
  </si>
  <si>
    <t>154503263522023NE000139</t>
  </si>
  <si>
    <t>26/06/2023</t>
  </si>
  <si>
    <t>154503263522023NE000215</t>
  </si>
  <si>
    <t>23006.010978/2023-20</t>
  </si>
  <si>
    <t>154503263522023NE000444</t>
  </si>
  <si>
    <t>AQUISICAO DE INSUMOS DE LIMPEZA.</t>
  </si>
  <si>
    <t>MULTISUL COMERCIO E DISTRIBUICAO LTDA</t>
  </si>
  <si>
    <t>154503263522023NE000446</t>
  </si>
  <si>
    <t>SAMARA VASCONCELOS ROSAS LTDA</t>
  </si>
  <si>
    <t>154503263522023NE000473</t>
  </si>
  <si>
    <t>CLNA7 COMERCIAL LTDA</t>
  </si>
  <si>
    <t>33903021</t>
  </si>
  <si>
    <t>MATERIAL DE COPA E COZINHA</t>
  </si>
  <si>
    <t>08/11/2023</t>
  </si>
  <si>
    <t>23006.013619/2023-24</t>
  </si>
  <si>
    <t>154503263522023NE000485</t>
  </si>
  <si>
    <t>AQUISICAO DE INSUMOS PARA COLETA DE RESIDUOS</t>
  </si>
  <si>
    <t>ICP CIENTIFICA PRODUTOS PARA LABORATORIOS LTDA</t>
  </si>
  <si>
    <t>16/11/2023</t>
  </si>
  <si>
    <t>23006.004464/2023-35</t>
  </si>
  <si>
    <t>154503263522023NE000513</t>
  </si>
  <si>
    <t>AQUISICAO DE INSUMOS DE COPA E COZINHA</t>
  </si>
  <si>
    <t>COMERCIAL TXV COMERCIO E SERVICO LTDA</t>
  </si>
  <si>
    <t>154503263522023NE000514</t>
  </si>
  <si>
    <t>SUPREME COMERCIAL EIRELI</t>
  </si>
  <si>
    <t>154503263522023NE000553</t>
  </si>
  <si>
    <t>154503263522023NE000576</t>
  </si>
  <si>
    <t>154503263522023NE000604</t>
  </si>
  <si>
    <t>154503263522023NE000640</t>
  </si>
  <si>
    <t>154503263522023NE000686</t>
  </si>
  <si>
    <t>VF TECH STORE LTDA</t>
  </si>
  <si>
    <t>23006.003180/2023-21</t>
  </si>
  <si>
    <t>154503263522023NE000569</t>
  </si>
  <si>
    <t>AQUISICAO DE BOMBONA PARA SECAO DE ENGENHARIA DE SEGURANCA DO TRABALHO</t>
  </si>
  <si>
    <t>FABRICIO RACHADEL COSTA</t>
  </si>
  <si>
    <t>33903019</t>
  </si>
  <si>
    <t>MATERIAL DE ACONDICIONAMENTO E EMBALAGEM</t>
  </si>
  <si>
    <t>23006.012998/2023-35</t>
  </si>
  <si>
    <t>154503263522023NE000667</t>
  </si>
  <si>
    <t>DOCUMENTO DE FORMALIZACAO DA DEMANDA PARA CONTRATACAO DE EMPRESA ESPECIALIZADA EM MANUTENCAO PREVENTIVA DE MICROSCOPIO LEICA - DM5500.</t>
  </si>
  <si>
    <t>MM COMERCIO DE EQUIPAMENTOS E SERVICOS LTDA</t>
  </si>
  <si>
    <t>23006.013908/2023-23</t>
  </si>
  <si>
    <t>154503263522023NE000621</t>
  </si>
  <si>
    <t>DOCUMENTO DE FORMALIZACAO DA DEMANDA PARA AQUISICAO DE PLASTICOS E VIDRARIAS</t>
  </si>
  <si>
    <t>FASTLABOR COMERCIAL EIRELI</t>
  </si>
  <si>
    <t>33903026</t>
  </si>
  <si>
    <t>MATERIAL ELETRICO E ELETRONICO</t>
  </si>
  <si>
    <t>33903035</t>
  </si>
  <si>
    <t>MATERIAL LABORATORIAL</t>
  </si>
  <si>
    <t>154503263522023NE000622</t>
  </si>
  <si>
    <t>AWKALAB PRODUTOS PARA LABORATORIO LTDA</t>
  </si>
  <si>
    <t>154503263522023NE000623</t>
  </si>
  <si>
    <t>154503263522023NE000624</t>
  </si>
  <si>
    <t>LAB VISION - COMERCIO DE PRODUTOS LABORATORIAIS LTDA</t>
  </si>
  <si>
    <t>154503263522023NE000625</t>
  </si>
  <si>
    <t>AMR SOLUCOES LABORATORIAIS LTDA</t>
  </si>
  <si>
    <t>154503263522023NE000626</t>
  </si>
  <si>
    <t>AMBARLAB PRODUTOS LABORATORIAIS LTDA</t>
  </si>
  <si>
    <t>154503263522023NE000627</t>
  </si>
  <si>
    <t>SA CONSUMIVEIS PRODUTOS DE LABORATORIO LTDA</t>
  </si>
  <si>
    <t>154503263522023NE000628</t>
  </si>
  <si>
    <t>E-LABCOMMERCE LTDA</t>
  </si>
  <si>
    <t>154503263522023NE000629</t>
  </si>
  <si>
    <t>PRODLAC PRODS MEDICOS HOSPITALARES LTDA</t>
  </si>
  <si>
    <t>21/11/2023</t>
  </si>
  <si>
    <t>23006.009405/2023-53</t>
  </si>
  <si>
    <t>154503263522023NE000532</t>
  </si>
  <si>
    <t>AQUISICAO DE MATERIAL DE CONSUMO - REAGENTES - PARA A COORDENACAO DOS LABORATORIOS DIDATICOS E PARA OS CURSOS DE BACHARELADO EM CIENCIAS BIOLOGICAS, BACHARELADO EM QUIMICA E BACHARELADO EM BIOTECNOLOGIA DA FUNDACAO UNIVERSIDADE FEDERAL DO ABC - UFABC</t>
  </si>
  <si>
    <t>SOLABOR PRODUTOS PARA LABORATORIOS LTDA</t>
  </si>
  <si>
    <t>154503263522023NE000533</t>
  </si>
  <si>
    <t>ADONEX COMERCIO DE PRODUTOS PARA LABORATORIO LTDA</t>
  </si>
  <si>
    <t>154503263522023NE000534</t>
  </si>
  <si>
    <t>33903040</t>
  </si>
  <si>
    <t>MATERIAL BIOLOGICO</t>
  </si>
  <si>
    <t>154503263522023NE000535</t>
  </si>
  <si>
    <t>154503263522023NE000536</t>
  </si>
  <si>
    <t>BIOCELL BIOTECNOLOGIA LTDA</t>
  </si>
  <si>
    <t>154503263522023NE000537</t>
  </si>
  <si>
    <t>FRFA PRODUTOS PARA LABORATORIO LTDA</t>
  </si>
  <si>
    <t>154503263522023NE000538</t>
  </si>
  <si>
    <t>LUDWIG BIOTECNOLOGIA LTDA</t>
  </si>
  <si>
    <t>154503263522023NE000539</t>
  </si>
  <si>
    <t>CELLCO BIOTEC DO BRASIL LTDA.</t>
  </si>
  <si>
    <t>154503263522023NE000540</t>
  </si>
  <si>
    <t>154503263522023NE000541</t>
  </si>
  <si>
    <t>ORBITAL PRODUTOS PARA LABORATORIOS LTDA</t>
  </si>
  <si>
    <t>154503263522023NE000542</t>
  </si>
  <si>
    <t>REY-GLASS COMERCIAL E SERVICOS LTDA</t>
  </si>
  <si>
    <t>23006.009586/2023-18</t>
  </si>
  <si>
    <t>154503263522023NE000596</t>
  </si>
  <si>
    <t>AQUISICAO DE MATERIAL DE CONSUMO - TIRAS REAGENTES - PARA O CURSO DE BACHARELADO EM CIENCIAS BIOLOGICAS DA FUNDACAO UNIVERSIDADE FEDERAL DO ABC - UFABC</t>
  </si>
  <si>
    <t>NET MEDICAL COMERCIO DE CORRELATOS MEDICOS E HOSPITALAR</t>
  </si>
  <si>
    <t>154503263522023NE000597</t>
  </si>
  <si>
    <t>DOBBER COMERCIO E REPRESENTACOES LTDA</t>
  </si>
  <si>
    <t>18/05/2023</t>
  </si>
  <si>
    <t>23006.014670/2022-72</t>
  </si>
  <si>
    <t>154503263522023NE000152</t>
  </si>
  <si>
    <t>REGISTRO DE PRECOS PARA AQUISICAO DE REAGENTES PARA OS CURSOS DE GRADUACAO DA FUNDACAO UNIVERSIDADE FEDERAL DO ABC ¿ UFABC.</t>
  </si>
  <si>
    <t>LIFE TECHNOLOGIES BRASIL COMERCIO E INDUSTRIA DE PRODUT</t>
  </si>
  <si>
    <t>154503263522023NE000154</t>
  </si>
  <si>
    <t>REGISTRO DE PRECOS PARA AQUISICAO DE REAGENTES PARA OS CURSOS DE GRADUACAO DA FUNDACAO UNIVERSIDADE FEDERAL DO ABC ¿ UFABC</t>
  </si>
  <si>
    <t>FOX SCIENCE COMERCIO &amp; PRODUTOS LTDA</t>
  </si>
  <si>
    <t>23006.001676/2023-61</t>
  </si>
  <si>
    <t>154503263522023NE000206</t>
  </si>
  <si>
    <t>AQUISICAO DE REAGENTES (ITENS CANCELADOS DE 2022) PARA OS CURSOS DE GRADUACAO DA FUNDACAO UNIVERSIDADE FEDERAL DO ABC  UFABC.</t>
  </si>
  <si>
    <t>SIGMA-ALDRICH BRASIL LTDA</t>
  </si>
  <si>
    <t>154503263522023NE000208</t>
  </si>
  <si>
    <t>154503263522023NE000526</t>
  </si>
  <si>
    <t>NOVA BIOTECNOLOGIA LTDA.</t>
  </si>
  <si>
    <t>154503263522023NE000527</t>
  </si>
  <si>
    <t>154503263522023NE000528</t>
  </si>
  <si>
    <t>154503263522023NE000598</t>
  </si>
  <si>
    <t>AQUISICAO DE MATERIAL DE CONSUMO - TIRAS REAGENTES - PARA O CURSO DE BACHARELADO EM CIENCIAS BIOLOGICAS DA FUNDACAO UNIVERSIDADE FEDERAL DO ABC ¿ UFABC</t>
  </si>
  <si>
    <t>154503263522023NE000599</t>
  </si>
  <si>
    <t>154503263522023NE000174</t>
  </si>
  <si>
    <t>154503263522023NE000529</t>
  </si>
  <si>
    <t>154503263522023NE000530</t>
  </si>
  <si>
    <t>154503263522023NE000531</t>
  </si>
  <si>
    <t>09/02/2021</t>
  </si>
  <si>
    <t>23006.000882/2020-19</t>
  </si>
  <si>
    <t>154503263522021NE000014</t>
  </si>
  <si>
    <t>AQUISICAO DE HELIO LIQUIDO PARA O ESPECTROMETRO DE RESSONANCIA MAGNETICA NUCLEAR - RMN - DA CEM</t>
  </si>
  <si>
    <t>WHITE MARTINS GASES INDUSTRIAIS LTDA</t>
  </si>
  <si>
    <t>33903004</t>
  </si>
  <si>
    <t>GAS E OUTROS MATERIAIS ENGARRAFADOS</t>
  </si>
  <si>
    <t>16/09/2021</t>
  </si>
  <si>
    <t>154503263522021NE000186</t>
  </si>
  <si>
    <t>AQUISICAIO DE HELIO LIQUIDO PARA O ESPECTOMETRO DE RESSONANCIA MAGNETICA NUCLEAR - RMN - DA CENTRAL EXPERIMENTAL MULTIUSUARIO - CEM.</t>
  </si>
  <si>
    <t>23006.010756/2021-45</t>
  </si>
  <si>
    <t>154503263522021NE000296</t>
  </si>
  <si>
    <t>CONTRATACAO DE EMPRESA ESPECIALIZADA PARA A PRESTACAO DE SERVICOS TECNICOS DEMANUTENCAO PREVENTIVA E CORRETIVA, COM FORNECIMENTO DE PECAS DE REPOSICAO EM AUTOCLAVEHORIZONTAL LINHA LUFERCO, MODELO 39206/704 2P/E/CL/DZA NUMERO DE SERIE: 6443</t>
  </si>
  <si>
    <t>MTB CIENTIFICA EQUIPAMENTOS PARA LABORATORIOS LTDA</t>
  </si>
  <si>
    <t>154503263522021NE000297</t>
  </si>
  <si>
    <t>26/04/2022</t>
  </si>
  <si>
    <t>23006.006032/2022-88</t>
  </si>
  <si>
    <t>154503263522022NE000072</t>
  </si>
  <si>
    <t>IMPORTACAO DE MATERIAL DE CONSUMO DA EMPRESA MICROCHIP PARA DESENVOLVIMENTO DO PROJETO DE PESQUISA INTITULADO ALOCACAO OTIMIZADA DE CONCENTRADORES INTELIGENTES EM REDES DE BAIXA TENSAO COM RECURSOS ENERGETICOS DISTRIBUIDOS DO PROF. IVAN CASELLA - FAPESP.</t>
  </si>
  <si>
    <t>MICROCHIP TECHNOLOGY INC.</t>
  </si>
  <si>
    <t>12/09/2022</t>
  </si>
  <si>
    <t>23006.006185/2020-63</t>
  </si>
  <si>
    <t>154503263522022NE000287</t>
  </si>
  <si>
    <t>MANUTENCAO PREVENTIVA E CORRETIVA, COM FORNECIMENTO DE PECAS DE REPOSICAO, EM AUTOCLAVE DO BIOTERIO DE SANTO ANDRE</t>
  </si>
  <si>
    <t>JP AUTOMACAO E ASSISTENCIA TECNICA LTDA</t>
  </si>
  <si>
    <t>154503263522022NE000288</t>
  </si>
  <si>
    <t>06/10/2022</t>
  </si>
  <si>
    <t>23006.013377/2022-98</t>
  </si>
  <si>
    <t>154503263522022NE000347</t>
  </si>
  <si>
    <t>AQUISICAO POR IMPORTACAO DIRETA DE FILAMENTO DE EMISSAO DE ELETRONS DO EQUIPAMENTO MEV-FEI.</t>
  </si>
  <si>
    <t>FEI EUROPE B.V.</t>
  </si>
  <si>
    <t>23006.000087/2021-01</t>
  </si>
  <si>
    <t>154503263522023NE000395</t>
  </si>
  <si>
    <t>CARTAO PESQUISADOR - SOLICITACAO Nº 01/2021 PARA ATENDIMENTO AS DEMANDAS DO PROJETO CENTRAL EXPERIMENTAL MULTIUSUARIO - CEM</t>
  </si>
  <si>
    <t>ROOSEVELT DROPPA JUNIOR</t>
  </si>
  <si>
    <t>23006.020485/2022-17</t>
  </si>
  <si>
    <t>154503263522023NE000694</t>
  </si>
  <si>
    <t>CARTAO PESQUISADOR - BIOTERIOS</t>
  </si>
  <si>
    <t>MARCELA SORELLI CARNEIRO RAMOS</t>
  </si>
  <si>
    <t>15/09/2022</t>
  </si>
  <si>
    <t>23006.013376/2022-43</t>
  </si>
  <si>
    <t>154503263522022NE000299</t>
  </si>
  <si>
    <t>AQUISICAO POR IMPORTACAO DIRETA DE DETECTOR H DE TERMOGRAVIMETRICO SHIMADZU E COMPONENTES ACESSORIOS</t>
  </si>
  <si>
    <t>SHIMADZU LATIN AMERICA S.A</t>
  </si>
  <si>
    <t>154503263522022NE000346</t>
  </si>
  <si>
    <t>154503263522023NE000695</t>
  </si>
  <si>
    <t>29/05/2023</t>
  </si>
  <si>
    <t>23006.004320/2023-89</t>
  </si>
  <si>
    <t>154503263522023NE000185</t>
  </si>
  <si>
    <t>CONTRATACAO DE SERVICOS DE MAESTRO PARA REGENCIA DE CORO, PARA ATENDIMENTO DO PROJETO CULTURAL  - CORO DA UFABC 2023</t>
  </si>
  <si>
    <t>17.555.033 ANDRE LUIZ MARTINEZ SANT ANNA</t>
  </si>
  <si>
    <t>03/08/2023</t>
  </si>
  <si>
    <t>23006.010665/2023-71</t>
  </si>
  <si>
    <t>154503263522023NE000303</t>
  </si>
  <si>
    <t>CONTRATACAO DE SERVICO PARA FORNECIMENTO DE KIT LANCHE PARA ATENDIMENTO AS DEMANDAS DA PRO-REITORIA DE EXTENSAO E CULTURA - PROEC</t>
  </si>
  <si>
    <t>THHD COMERCIAL LTDA</t>
  </si>
  <si>
    <t>01/09/2023</t>
  </si>
  <si>
    <t>23006.013779/2023-73</t>
  </si>
  <si>
    <t>154503263522023NE000347</t>
  </si>
  <si>
    <t>CONTRATACAO DE EMPRESA ESPECIALIZADA EM SERVICOS DE PRODUCAO, EDICAO E DISPONIBILIZACAO DE PROGRAMAS DE AUDIO PARA ATENDER AS DEMANDAS DE ACOES DE EXTENSAO.</t>
  </si>
  <si>
    <t>ELIFRANCK CARVALHO GOUVEA</t>
  </si>
  <si>
    <t>23006.009224/2023-27</t>
  </si>
  <si>
    <t>154503263522023NE000402</t>
  </si>
  <si>
    <t>AQUISICAO DE ITENS DIVERSOS PARA DESENVOLVIMENTO DE ACOES DE EXTENSAO E PARA AS AULAS PRATICAS DO CURSO DE BACHARELADO EM FISICA DA UFABC.</t>
  </si>
  <si>
    <t>33903024</t>
  </si>
  <si>
    <t>MATERIAL P/ MANUT.DE BENS IMOVEIS/INSTALACOES</t>
  </si>
  <si>
    <t>33903036</t>
  </si>
  <si>
    <t>MATERIAL HOSPITALAR</t>
  </si>
  <si>
    <t>33903039</t>
  </si>
  <si>
    <t>MATERIAL P/ MANUTENCAO DE VEICULOS</t>
  </si>
  <si>
    <t>33903043</t>
  </si>
  <si>
    <t>MATERIAL P/ REABILITACAO PROFISSIONAL</t>
  </si>
  <si>
    <t>23006.015933/2023-41</t>
  </si>
  <si>
    <t>154503263522023NE000451</t>
  </si>
  <si>
    <t>CONTRATACAO DE EMPRESA ESPECIALIZADA EM SERVICOS DE PRODUCAO, GRAVACAO E EDICAO DE VIDEOS PARA ATENDER AS DEMANDAS DE ACAO DE EXTENSAO.</t>
  </si>
  <si>
    <t>CLEMENTE VINICIUS LEITE RAMOS 27142819820</t>
  </si>
  <si>
    <t>33903959</t>
  </si>
  <si>
    <t>SERVICOS DE AUDIO, VIDEO E FOTO</t>
  </si>
  <si>
    <t>23006.017076/2023-14</t>
  </si>
  <si>
    <t>154503263522023NE000463</t>
  </si>
  <si>
    <t>AQUISICAO DE REAGENTES E MATERIAIS DE LABORATORIO PARA DESENVOLVIMENTO DE ACOES DE EXTENSAO.</t>
  </si>
  <si>
    <t>23006.013589/2023-56</t>
  </si>
  <si>
    <t>154503263522023NE000600</t>
  </si>
  <si>
    <t>AQUISICAO DE MATERIAIS PARA JARDINAGEM PARA DESENVOLVIMENTO DE ACAO DE EXTENSAO.</t>
  </si>
  <si>
    <t>LEONARDO SANCHOTENE QUINTELA</t>
  </si>
  <si>
    <t>33903031</t>
  </si>
  <si>
    <t>SEMENTES, MUDAS DE PLANTAS E INSUMOS</t>
  </si>
  <si>
    <t>05/12/2023</t>
  </si>
  <si>
    <t>23006.021389/2023-77</t>
  </si>
  <si>
    <t>154503263522023NE000562</t>
  </si>
  <si>
    <t>AQUISICAO DE JOGOS EDUCATIVOS E MATERIAIS PEDAGOGICOS PARA DESENVOLVIMENTO DE ACOES DE EXTENSAO.</t>
  </si>
  <si>
    <t>PALOMA MARTINI MEDEIROS 39890689898</t>
  </si>
  <si>
    <t>33903014</t>
  </si>
  <si>
    <t>MATERIAL EDUCATIVO E ESPORTIVO</t>
  </si>
  <si>
    <t>154503263522023NE000563</t>
  </si>
  <si>
    <t>23006.001139/2020-78</t>
  </si>
  <si>
    <t>154503263522021NE000114</t>
  </si>
  <si>
    <t>AQUISICAO DE SERVICOS EDITORIAIS E GRAFICOS PARA PRODUCAO DE MATERIAL ACADEMICO.</t>
  </si>
  <si>
    <t>TAVARES &amp; TAVARES EMPREENDIMENTOS COMERCIAIS LTDA</t>
  </si>
  <si>
    <t>08/09/2021</t>
  </si>
  <si>
    <t>154503263522021NE000178</t>
  </si>
  <si>
    <t>AQUISICAO DE SERVICOS EDITORIAIS E GRAFICOS PARA PRODUCAO DE MATERIAL ACADEMICO</t>
  </si>
  <si>
    <t>21/05/2021</t>
  </si>
  <si>
    <t>154503263522021NE000061</t>
  </si>
  <si>
    <t>154503263522021NE000062</t>
  </si>
  <si>
    <t>154503263522021NE000176</t>
  </si>
  <si>
    <t>154503263522021NE000177</t>
  </si>
  <si>
    <t>09/02/2022</t>
  </si>
  <si>
    <t>23006.000183/2022-22</t>
  </si>
  <si>
    <t>154503263522022NE000015</t>
  </si>
  <si>
    <t>AQUISICAO DE REGISTRO ISBN PARA PUBLICACOES DA UFABC E DE SUA EDITORA.</t>
  </si>
  <si>
    <t>28/09/2021</t>
  </si>
  <si>
    <t>23006.003388/2021-89</t>
  </si>
  <si>
    <t>154503263522021NE000201</t>
  </si>
  <si>
    <t>CONTRATACAO DE EMPRESA PARA CONFECCAO DE BANNERS E FAIXAS.</t>
  </si>
  <si>
    <t>GL EDITORA GRAFICA LTDA</t>
  </si>
  <si>
    <t>03/10/2022</t>
  </si>
  <si>
    <t>23006.001105/2019-40</t>
  </si>
  <si>
    <t>154503263522022NE000337</t>
  </si>
  <si>
    <t>SERVICOS GRAFICOS EM IMPRESSAO OFFSET</t>
  </si>
  <si>
    <t>GDD EDITORA GRAFICA LTDA</t>
  </si>
  <si>
    <t>23006.010405/2022-15</t>
  </si>
  <si>
    <t>154503263522022NE000370</t>
  </si>
  <si>
    <t>CONTRATACAO DE EMPRESA PARA CONFECCAO DE BANNERS E FAIXAS</t>
  </si>
  <si>
    <t>154503263522023NE000173</t>
  </si>
  <si>
    <t>23006.000577/2023-61</t>
  </si>
  <si>
    <t>154503263522023NE000299</t>
  </si>
  <si>
    <t>AQUISICAO DE REFLETORES LED</t>
  </si>
  <si>
    <t>DGA COMERCIO DE MATERIAIS ELETRICOS LTDA</t>
  </si>
  <si>
    <t>11/08/2022</t>
  </si>
  <si>
    <t>23006.002903/2022-94</t>
  </si>
  <si>
    <t>154503263522022NE000244</t>
  </si>
  <si>
    <t>EVENTUAL AQUISICAO DE CARIMBOS.</t>
  </si>
  <si>
    <t>RIPERS COMERCIO DE MATERIAIS HIDRAULICOS LTDA</t>
  </si>
  <si>
    <t>154503263522022NE000245</t>
  </si>
  <si>
    <t>SOBRAL-CHAVES E CARIMBOS LTDA</t>
  </si>
  <si>
    <t>23006.007926/2021-12</t>
  </si>
  <si>
    <t>154503263522023NE000305</t>
  </si>
  <si>
    <t>CONTRATACAO DE SERVICO DE OUTSOURCING ALMOXARIFADO VIRTUAL</t>
  </si>
  <si>
    <t>AUTOPEL AUTOMACAO COMERCIAL E INFORMATICA LTDA.</t>
  </si>
  <si>
    <t>27/09/2021</t>
  </si>
  <si>
    <t>23006.007115/2021-11</t>
  </si>
  <si>
    <t>154503263522021NE000199</t>
  </si>
  <si>
    <t>AQUISICAO DE EPIS (CONSUMIVEIS) PARA O ATENDIMENTO DAS DEMANDAS DO CENTRO DE MATEMATICA, COMPUTACAO E COGNICAO - CMCC.</t>
  </si>
  <si>
    <t>PGSA COMERCIAL LTDA</t>
  </si>
  <si>
    <t>10/08/2022</t>
  </si>
  <si>
    <t>23006.000240/2021-92</t>
  </si>
  <si>
    <t>154503263522022NE000241</t>
  </si>
  <si>
    <t>AQUISICAO DE CARTOES DE IDENTIFICACAO PERSONALIZADOS PARA A FUNDACAO UNIVERSIDADE FEDERAL DO ABC - UFABC</t>
  </si>
  <si>
    <t>LEVIT COMERCIO, IMPORTACAO  E EXPORTACAO DE PRODUTOS TE</t>
  </si>
  <si>
    <t>33903044</t>
  </si>
  <si>
    <t>MATERIAL DE SINALIZACAO VISUAL E OUTROS</t>
  </si>
  <si>
    <t>15/12/2022</t>
  </si>
  <si>
    <t>154503263522022NE000498</t>
  </si>
  <si>
    <t>AMARO RIBEIRO SOLUCOES LTDA</t>
  </si>
  <si>
    <t>20/05/2021</t>
  </si>
  <si>
    <t>23006.008406/2020-38</t>
  </si>
  <si>
    <t>154503263522021NE000060</t>
  </si>
  <si>
    <t>REGISTRO DE PRECOS PARA A EVENTUAL AQUISICAO DE LUVAS DE SEGURANCA TERMICA E MASCARAS DE PROTECAO RESPIRATORIA.</t>
  </si>
  <si>
    <t>D RODRIGUES DE OLIVEIRA</t>
  </si>
  <si>
    <t>06/12/2021</t>
  </si>
  <si>
    <t>154503263522021NE000285</t>
  </si>
  <si>
    <t>FORTUNA SEGURANCA E TECNOLOGIA LTDA</t>
  </si>
  <si>
    <t>20/06/2022</t>
  </si>
  <si>
    <t>23006.023209/2021-20</t>
  </si>
  <si>
    <t>154503263522022NE000171</t>
  </si>
  <si>
    <t>REGISTRO DE PRECOS PARA A EVENTUAL CONTRATACAO DE EMPRESA(S) ESPECIALIZADA(S) PARA RECARGA DE EXTINTORES DE INCENDIO E MANUTENCAO EM MANGUEIRAS DE COMBATE A INCENDIO</t>
  </si>
  <si>
    <t>CLS EXTINTORES E ENGENHARIA DE COMBATE A INCENDIO LTDA</t>
  </si>
  <si>
    <t>154503263522022NE000172</t>
  </si>
  <si>
    <t>23006.019096/2021-68</t>
  </si>
  <si>
    <t>154503263522022NE000415</t>
  </si>
  <si>
    <t>REGISTRO DE PRECOS PARA EVENTUAL AQUISICAO DE EQUIPAMENTOS DE PROTECAO INDIVIDUAL E DE RESPOSTA A EMERGENCIA.</t>
  </si>
  <si>
    <t>AMDA SECURITY IMPORTADORA LTDA</t>
  </si>
  <si>
    <t>28/12/2022</t>
  </si>
  <si>
    <t>154503263522022NE000516</t>
  </si>
  <si>
    <t>ABEX COMERCIAL IMPORTACAO E EXPORTACAO LTDA</t>
  </si>
  <si>
    <t>27/02/2023</t>
  </si>
  <si>
    <t>23006.017856/2022-83</t>
  </si>
  <si>
    <t>154503263522023NE000046</t>
  </si>
  <si>
    <t>REGISTRO DE PRECOS PARA EVENTUAL AQUISICAO DE MATERIAIS PARA SECAO DE ENGENHARIA DE SEGURANCA DO TRABALHO.</t>
  </si>
  <si>
    <t>AZALINI INDUSTRIA E COMERCIO LTDA</t>
  </si>
  <si>
    <t>154503263522023NE000351</t>
  </si>
  <si>
    <t>REGISTRO DE PRECOS PARA EVENTUAL AQUISICAO DE EQUIPAMENTOS DE PROTECAO INDIVIDUAL E DE RESPOSTA A EMERGENCIA</t>
  </si>
  <si>
    <t>19/01/2021</t>
  </si>
  <si>
    <t>23006.001284/2015-91</t>
  </si>
  <si>
    <t>154503263522021NE000006</t>
  </si>
  <si>
    <t>CONTRATACAO DE EMPRESA ESPECIALIZADA PARA PRESTAR SERVICOS TECNICOS DE MANUTENCAO PREVENTIVA E CORRETIVA NAS INSTALACOES DAS EDIFICACOES DOS CAMPI DA UFABC.</t>
  </si>
  <si>
    <t>MPE ENGENHARIA E SERVICOS S/A</t>
  </si>
  <si>
    <t>04/02/2021</t>
  </si>
  <si>
    <t>23006.001166/2015-83</t>
  </si>
  <si>
    <t>154503263522021NE000010</t>
  </si>
  <si>
    <t>CONTRATACAO DE EMPRESA PARA PRESTACAO DE SERVICOS TECNICOS DE MANUTENCAO E ADEQUACAO DE ELEVADORES DA MARCA ATLAS SCHINDLER</t>
  </si>
  <si>
    <t>ELEVADORES VILLARTA LTDA</t>
  </si>
  <si>
    <t>11/03/2022</t>
  </si>
  <si>
    <t>23006.001851/2016-91</t>
  </si>
  <si>
    <t>154503263522022NE000031</t>
  </si>
  <si>
    <t>CONTRATACAO DE SERVICOS DE MANUTENCAO DE SISTEMAS DE AR CONDICIONADO E EXAUSTAO.</t>
  </si>
  <si>
    <t>ENCLIMAR ENGENHARIA DE CLIMATIZACAO LTDA</t>
  </si>
  <si>
    <t>01/06/2022</t>
  </si>
  <si>
    <t>154503263522022NE000130</t>
  </si>
  <si>
    <t>10/06/2022</t>
  </si>
  <si>
    <t>154503263522022NE000157</t>
  </si>
  <si>
    <t>CONTRATACAO DE SERVICO DE OUTSOURCING  - ALMOXARIFADO VIRTUAL</t>
  </si>
  <si>
    <t>26/09/2022</t>
  </si>
  <si>
    <t>154503263522022NE000310</t>
  </si>
  <si>
    <t>CONTRATACAO DE EMPRESA ESPECIALIZADA NA PRESTACAO DE SERVICOS TECNICOS DE ADEQUACOES, DE MANUTENCAO PREVENTIVA E CORRETIVA DE ELEVADORES E PLATAFORMA ELEVATORIA, INCLUIDO O FORNECIMENTO DE PECAS GENUINAS E ORIGINAIS, A SEREM REALIZADOS NAS INSTALACOES DO CAMPUS SANTO ANDRE DA FUNDACAO UNIVERSIDADE FEDERAL DO ABC - UFABC.</t>
  </si>
  <si>
    <t>154503263522023NE000100</t>
  </si>
  <si>
    <t>01/06/2023</t>
  </si>
  <si>
    <t>154503263522023NE000189</t>
  </si>
  <si>
    <t>154503263522023NE000230</t>
  </si>
  <si>
    <t>154503263522023NE000231</t>
  </si>
  <si>
    <t>23006.004799/2020-19</t>
  </si>
  <si>
    <t>154503263522023NE000265</t>
  </si>
  <si>
    <t>CONTRATACAO DE EMPRESA ESPECIALIZADA PARA PRESTACAO DE SERVICOS DE CONTROLE DE PRAGAS (DESINSETIZACAO, DESRATIZACAO E DESCUPINIZACAO) NOS CAMPI DA UFABC.</t>
  </si>
  <si>
    <t>COBRA SAUDE AMBIENTAL LTDA</t>
  </si>
  <si>
    <t>23006.014912/2023-17</t>
  </si>
  <si>
    <t>154503263522023NE000348</t>
  </si>
  <si>
    <t>CONTRATACAO DE PESSOA JURIDICA ESPECIALIZADA NA PRESTACAO DE SERVICO DE MANUTENCAO DE ELVADORES PARA O CAMPUS SBC</t>
  </si>
  <si>
    <t>SANTISTA CONSERVACAO DE ELEVADORES LTDA</t>
  </si>
  <si>
    <t>154503263522023NE000352</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</si>
  <si>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</si>
  <si>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154503263522023NE000387</t>
  </si>
  <si>
    <t>154503263522023NE000386</t>
  </si>
  <si>
    <t>217880</t>
  </si>
  <si>
    <t>10/11/2023</t>
  </si>
  <si>
    <t>154503263522023NE000505</t>
  </si>
  <si>
    <t>154503263522023NE000648</t>
  </si>
  <si>
    <t>154503263522023NE000696</t>
  </si>
  <si>
    <t>23006.013810/2023-76</t>
  </si>
  <si>
    <t>154503263522023NE000676</t>
  </si>
  <si>
    <t>DOCUMENTO DE FORMALIZACAO DA DEMANDA PARA CONTRATACAO DE MANUTENCAO PREVENTIVA (COM AQUISICAO DE MATERIAIS) DE EQUIPAMENTO ULTRAPURIFICADOR DE AGUA MILLI-Q.</t>
  </si>
  <si>
    <t>PRO ANALISE QUIMICA E DIAGNOSTICA LTDA</t>
  </si>
  <si>
    <t>154503263522023NE000677</t>
  </si>
  <si>
    <t>10/02/2021</t>
  </si>
  <si>
    <t>23006.000077/2020-87</t>
  </si>
  <si>
    <t>154503263522021NE000015</t>
  </si>
  <si>
    <t>CONTRATACAO DE EMPRESA ESPECIALIZADA PARA MANUTENCAO DE EXTINTORES E TESTES EMMANGUEIRAS DE COMBATE A INCENDIO</t>
  </si>
  <si>
    <t>NEW FIRE MANUTENCAO E COMERCIO DE EXTINTORES LTDA.</t>
  </si>
  <si>
    <t>154503263522021NE000016</t>
  </si>
  <si>
    <t>CONTRATACAO DE EMPRESA ESPECIALIZADA PARA MANUTENCAO DE EXTINTORES E TESTES EMMANGUEIRAS DE COMBATE A INCENDIO.</t>
  </si>
  <si>
    <t>UNIAO FORTE CONTRA INCENDIO LTDA</t>
  </si>
  <si>
    <t>154503263522021NE000017</t>
  </si>
  <si>
    <t>28/09/2023</t>
  </si>
  <si>
    <t>23006.012778/2023-10</t>
  </si>
  <si>
    <t>154503263522023NE000406</t>
  </si>
  <si>
    <t>REGISTRO DE PRECOS PARA A EVENTUAL CONTRATACAO DE EMPRESA(S) ESPECIALIZADA(S) PARA RECARGA DE EXTINTORES DE INCENDIO E MANUTENCAO EM MANGUEIRAS DE COMBATE A INCENDIO.</t>
  </si>
  <si>
    <t>23006.011170/2023-60</t>
  </si>
  <si>
    <t>154503263522023NE000423</t>
  </si>
  <si>
    <t>CONTRATACAO DE EMPRESA ESPECIALIZADA PARA AS OBRAS DE ADEQUACOES E COMPLEMENTACOES DOS SISTEMAS DE PROTECAO E COMBATE A INCENDIOS (SPCI) DO CAMPUS SAO BERNARDO DO CAMPO.</t>
  </si>
  <si>
    <t>DANTAS ENGENHARIA E CONSTRUCAO LTDA</t>
  </si>
  <si>
    <t>44905192</t>
  </si>
  <si>
    <t>INSTALACOES</t>
  </si>
  <si>
    <t>23006.018510/2022-01</t>
  </si>
  <si>
    <t>154503263522023NE000588</t>
  </si>
  <si>
    <t>CONTRATACAO DE EMPRESA ESPECIALIZADA PARA SERVICOS DE ADEQUACOES E COMPLEMENTACOES DO SISTEMA DE PROTECAO CONTRA DESCARGAS ATMOSFERICAS (SPDA) DO CAMPUS SAO BERNARDO DO CAMPO.</t>
  </si>
  <si>
    <t>COMERCIAL PRADELA LTDA</t>
  </si>
  <si>
    <t>23006.000664/2020-76</t>
  </si>
  <si>
    <t>154503263522022NE000077</t>
  </si>
  <si>
    <t>CONTRATACAO DE EMPRESA PARA PRESTACAO DE SERVICOS CONTINUOS DE ZELADORIA E AJUDANTES GERAIS NAS DEPENDENCIAS DOS CAMPI DA FUNDACAO UNIVERSIDADE FEDERAL DO ABC UFABC</t>
  </si>
  <si>
    <t>DIAGONAL GESTAO DE RECURSOS HUMANOS LTDA</t>
  </si>
  <si>
    <t>154503263522023NE000401</t>
  </si>
  <si>
    <t>CONTRATACAO DE EMPRESA PARA PRESTACAO DE SERVICOS DE ZELADORIA E AJUDANTES GERAIS NA UFABC</t>
  </si>
  <si>
    <t>154503263522023NE000641</t>
  </si>
  <si>
    <t>23006.001320/2019-41</t>
  </si>
  <si>
    <t>154503263522021NE000300</t>
  </si>
  <si>
    <t>CONTRATACAO DE EMPRESA ESPECIALIZADA NA PRESTACAO DE SERVICOS CONTINUOS DE PORTARIA</t>
  </si>
  <si>
    <t>FORCA E APOIO SERVICOS GERAIS EM MAO DE OBRA LTDA.</t>
  </si>
  <si>
    <t>154503263522022NE000253</t>
  </si>
  <si>
    <t>PRESTACAO DE SERVICOS CONTINUOS DE PORTARIA</t>
  </si>
  <si>
    <t>PROGRIDA - PRESTACAO DE SERVICOS LTDA</t>
  </si>
  <si>
    <t>28/07/2023</t>
  </si>
  <si>
    <t>154503263522023NE000295</t>
  </si>
  <si>
    <t>154503263522023NE000296</t>
  </si>
  <si>
    <t>154503263522023NE000350</t>
  </si>
  <si>
    <t>19/05/2020</t>
  </si>
  <si>
    <t>23006001596201686</t>
  </si>
  <si>
    <t>154503263522020NE800107</t>
  </si>
  <si>
    <t>PROT:110113  CONTRATACAO DE SERVICOS DE VIGILANCIA PATRIMONIAL  PROC ORIGEM: 2017PR00007</t>
  </si>
  <si>
    <t>DUNBAR SERVICOS DE SEGURANCA - EIRELI</t>
  </si>
  <si>
    <t>33903703</t>
  </si>
  <si>
    <t>VIGILANCIA OSTENSIVA</t>
  </si>
  <si>
    <t>23006.010810/2022-33</t>
  </si>
  <si>
    <t>154503263522022NE000190</t>
  </si>
  <si>
    <t>CONTRATACAO EMERGENCIAL DE PESSOA JURIDICA ESPECIALIZADA PARA A PRESTACAO DE SERVICO DE VIGILANCIA DESARMADA NOS CAMPI DA FUNDACAO UNIVERSIDADE FEDERAL DO ABC</t>
  </si>
  <si>
    <t>LOGICA SEGURANCA E VIGILANCIA LTDA</t>
  </si>
  <si>
    <t>23/08/2022</t>
  </si>
  <si>
    <t>23006.001732/2019-81</t>
  </si>
  <si>
    <t>154503263522022NE000262</t>
  </si>
  <si>
    <t>CONTRATACAO DE EMPRESA PARA PRESTACAO DE SERVICOS CONTINUOS DE VIGILANCIA PATRIMONIAL DESARMADA</t>
  </si>
  <si>
    <t>FORCA E APOIO SEGURANCA PRIVADA LTDA</t>
  </si>
  <si>
    <t>154503263522023NE000357</t>
  </si>
  <si>
    <t>CONTRATACAO DE EMPRESA DE VIGILANCIA PATRIMONIAL DESARMADA</t>
  </si>
  <si>
    <t>27/11/2023</t>
  </si>
  <si>
    <t>23006.015660/2023-35</t>
  </si>
  <si>
    <t>154503263522023NE000550</t>
  </si>
  <si>
    <t>AQUISICAO DE LICENCA DE SOFTWARE ADS PARA UTILIZACAO EM AULAS PRATICAS DOS CURSOS DE GRADUACAO DO CECS</t>
  </si>
  <si>
    <t>KEYSIGHT TECHNOLOGIES MEDICAO BRASIL LTDA</t>
  </si>
  <si>
    <t>23006.015523/2023-09</t>
  </si>
  <si>
    <t>154503263522023NE000634</t>
  </si>
  <si>
    <t>AQUISICAO DE NOTEBOOK PARA ATENDER AS NECESSIDADES DO CCNH</t>
  </si>
  <si>
    <t>PUBLIC SHOP ELETRO ELETRONICOS LTDA</t>
  </si>
  <si>
    <t>44905241</t>
  </si>
  <si>
    <t>EQUIPAMENTOS DE TIC - COMPUTADORES</t>
  </si>
  <si>
    <t>23006.000299/2023-42</t>
  </si>
  <si>
    <t>154503263522023NE000124</t>
  </si>
  <si>
    <t>AQUISICAO DE CERTIFICADOS DIGITAIS E FORNECIMENTO DE TOKENS - 2023.</t>
  </si>
  <si>
    <t>AR RP CERTIFICACAO DIGITAL LTDA</t>
  </si>
  <si>
    <t>33904023</t>
  </si>
  <si>
    <t>EMISSAO DE CERTIFICADOS DIGITAIS</t>
  </si>
  <si>
    <t>08/08/2023</t>
  </si>
  <si>
    <t>154503263522023NE000313</t>
  </si>
  <si>
    <t>AQUISICAO DE CERTIFICADOS DIGITAIS E FORNECIMENTO DE TOKENS - 2023</t>
  </si>
  <si>
    <t>23006.017087/2021-32</t>
  </si>
  <si>
    <t>154503263522021NE000281</t>
  </si>
  <si>
    <t>CONTRATACAO DE ENLACE DE DADOS SA - SBC</t>
  </si>
  <si>
    <t>ALGAR SOLUCOES EM TIC S/A</t>
  </si>
  <si>
    <t>33904013</t>
  </si>
  <si>
    <t>COMUNICACAO DE DADOS E REDES EM GERAL</t>
  </si>
  <si>
    <t>10/01/2022</t>
  </si>
  <si>
    <t>23006.021463/2021-93</t>
  </si>
  <si>
    <t>154503263522022NE000003</t>
  </si>
  <si>
    <t>CONTRATACAO DE SERVICOS DE TELEFONIA MOVEL</t>
  </si>
  <si>
    <t>TIM S A</t>
  </si>
  <si>
    <t>33904014</t>
  </si>
  <si>
    <t>TELEFONIA FIXA E MOVEL - PACOTE DE COMUNICACAO DE DADOS</t>
  </si>
  <si>
    <t>23006.001777/2015-21</t>
  </si>
  <si>
    <t>154503263522022NE000011</t>
  </si>
  <si>
    <t>AQUISICAO DE SERVICOS DE TELEFONIA MOVEL</t>
  </si>
  <si>
    <t>18/03/2022</t>
  </si>
  <si>
    <t>23006.000616/2017-82</t>
  </si>
  <si>
    <t>154503263522022NE000039</t>
  </si>
  <si>
    <t>CONTRATACAO DE LINK DE REDUNDANCIA DO ACESSO A INTERNET DA UFABC</t>
  </si>
  <si>
    <t>VOGEL SOLUCOES EM TELECOMUNICACOES E INFORMATICA S.A.</t>
  </si>
  <si>
    <t>12/08/2022</t>
  </si>
  <si>
    <t>154503263522022NE000249</t>
  </si>
  <si>
    <t>27/10/2022</t>
  </si>
  <si>
    <t>23006.007309/2020-28</t>
  </si>
  <si>
    <t>154503263522022NE000378</t>
  </si>
  <si>
    <t>CONTRATACAO DE EMPRESA ESPECIALIZADA PARA MANUTENCAO DO ICECUBE</t>
  </si>
  <si>
    <t>LCSTECH COMERCIAL LTDA</t>
  </si>
  <si>
    <t>206424</t>
  </si>
  <si>
    <t>26/12/2022</t>
  </si>
  <si>
    <t>154503263522022NE000507</t>
  </si>
  <si>
    <t>23006.007752/2022-61</t>
  </si>
  <si>
    <t>154503263522022NE000506</t>
  </si>
  <si>
    <t>LINK REDUNDANTE COM O PTT</t>
  </si>
  <si>
    <t>ALGAR MULTIMIDIA S/A</t>
  </si>
  <si>
    <t>16/03/2023</t>
  </si>
  <si>
    <t>154503263522023NE000060</t>
  </si>
  <si>
    <t>LINK DE DADOS REDUNDANTE ENTRE OS CAMPI SANTO ANDRE E SAO BERNARDO</t>
  </si>
  <si>
    <t>MENDEX NETWORKS TELECOMUNICACOES LTDA</t>
  </si>
  <si>
    <t>154503263522023NE000076</t>
  </si>
  <si>
    <t>154503263522023NE000077</t>
  </si>
  <si>
    <t>15/06/2023</t>
  </si>
  <si>
    <t>154503263522023NE000204</t>
  </si>
  <si>
    <t>154503263522023NE000316</t>
  </si>
  <si>
    <t>154503263522023NE000488</t>
  </si>
  <si>
    <t>23006.005703/2023-74</t>
  </si>
  <si>
    <t>154503263522023NE000594</t>
  </si>
  <si>
    <t>CONTRATACAO DE SERVICO DE OUTSOURCING DE IMPRESSAO</t>
  </si>
  <si>
    <t>PASSERTI SERVICOS E COMERCIO DE PRODUTOS DE INFORMATIC</t>
  </si>
  <si>
    <t>33904004</t>
  </si>
  <si>
    <t>LOCACAO DE EQUIPAMENTOS DE TIC - IMPRESSORAS</t>
  </si>
  <si>
    <t>23006.017957/2023-35</t>
  </si>
  <si>
    <t>154503263522023NE000643</t>
  </si>
  <si>
    <t>AQUISICAO DE SSD E MEMORIA RAM.</t>
  </si>
  <si>
    <t>TECHX INFORMATICA LTDA</t>
  </si>
  <si>
    <t>154503263522023NE000644</t>
  </si>
  <si>
    <t>L DE A B DANTAS</t>
  </si>
  <si>
    <t>154503263522023NE000646</t>
  </si>
  <si>
    <t>SOS INFORMATICA LTDA</t>
  </si>
  <si>
    <t>154503263522023NE000671</t>
  </si>
  <si>
    <t>AQUISICAO DE SSD E MEMORIA RAM</t>
  </si>
  <si>
    <t>BX DISTRIBUIDORA DE EQUIPAMENTOS LTDA</t>
  </si>
  <si>
    <t>23006.014036/2023-11</t>
  </si>
  <si>
    <t>154503263522023NE000690</t>
  </si>
  <si>
    <t>AQUISICAO DE EQUIPAMENTOS E SUPRIMENTOS PARA SALAS DE AULA E AUDITORIOS</t>
  </si>
  <si>
    <t>25/08/2023</t>
  </si>
  <si>
    <t>23006.020852/2022-82</t>
  </si>
  <si>
    <t>154503263522023NE000333</t>
  </si>
  <si>
    <t>AQUISICAO DE COMPUTADORES</t>
  </si>
  <si>
    <t>NYEDE MARIA DE LIMA MOTA 33989745204</t>
  </si>
  <si>
    <t>18/10/2023</t>
  </si>
  <si>
    <t>23006.028127/2022-52</t>
  </si>
  <si>
    <t>154503263522023NE000431</t>
  </si>
  <si>
    <t>AQUISICAO DE COMPUTADORES E NOTEBOOKS - ADESAO ATA ME PE 08/2022.</t>
  </si>
  <si>
    <t>POSITIVO TECNOLOGIA S.A.</t>
  </si>
  <si>
    <t>154503263522023NE000432</t>
  </si>
  <si>
    <t>AQUISICAO DE COMPUTADORES E NOTEBOOKS - ADESAO ATA ME PE 08/2022</t>
  </si>
  <si>
    <t>154503263522023NE000608</t>
  </si>
  <si>
    <t>AQUISICAO DE COMPUTADORES 2022</t>
  </si>
  <si>
    <t>154503263522023NE000609</t>
  </si>
  <si>
    <t>INOVAWAY TECNOLOGIA LTDA</t>
  </si>
  <si>
    <t>23006.021553/2023-46</t>
  </si>
  <si>
    <t>154503263522023NE000668</t>
  </si>
  <si>
    <t>AQUISICAO DE WORKSTATIONS AVANCADAS</t>
  </si>
  <si>
    <t>GLOBAL DISTRIBUICAO DE BENS DE CONSUMO LTDA.</t>
  </si>
  <si>
    <t>154503263522023NE000670</t>
  </si>
  <si>
    <t>AQUISICAO DE WORKSTATIONS AVANCADAS.</t>
  </si>
  <si>
    <t>154503263522023NE000681</t>
  </si>
  <si>
    <t>REPREMIG REPRESENTACAO E COMERCIO DE MINAS GERAIS LTDA</t>
  </si>
  <si>
    <t>154503263522023NE000682</t>
  </si>
  <si>
    <t>154503263522023NE000683</t>
  </si>
  <si>
    <t>154503263522023NE000684</t>
  </si>
  <si>
    <t>22/12/2020</t>
  </si>
  <si>
    <t>23006007713202000</t>
  </si>
  <si>
    <t>154503263522020NE800520</t>
  </si>
  <si>
    <t>PROT:110123  AQUISICAO DE WORKSTATIONS DE EDICAO E TRANSMISSAO AO VIVO,       COM SOFTWARE E ACESSORIOS  PROC ORIGEM: 2020PR00104</t>
  </si>
  <si>
    <t>TECH SONIC EIRELI</t>
  </si>
  <si>
    <t>44904005</t>
  </si>
  <si>
    <t>AQUISICAO DE SOFTWARE PRONTO</t>
  </si>
  <si>
    <t>23006.015655/2023-22</t>
  </si>
  <si>
    <t>154503263522023NE000649</t>
  </si>
  <si>
    <t>AQUISICAO DE LICENCA DE SOFTWARE AIMSUN PARA UTILIZACAO EM AULAS PRATICAS DOS CURSOS DE GRADUACAO DO CECS</t>
  </si>
  <si>
    <t>FRATAR TECNOLOGIA LTDA</t>
  </si>
  <si>
    <t>23006.020294/2023-36</t>
  </si>
  <si>
    <t>154503263522023NE000578</t>
  </si>
  <si>
    <t>AQUISICAO DE IMPRESSORA 3D PARA BACHARELADO EM FISICA</t>
  </si>
  <si>
    <t>JK LICITACOES EM TECNOLOGIA LTDA</t>
  </si>
  <si>
    <t>44905245</t>
  </si>
  <si>
    <t>EQUIPAMENTOS DE TIC - IMPRESSORAS</t>
  </si>
  <si>
    <t>23006.005040/2023-9</t>
  </si>
  <si>
    <t>154503263522023NE000583</t>
  </si>
  <si>
    <t>154503263522023NE000584</t>
  </si>
  <si>
    <t>23006.020012/2023-09</t>
  </si>
  <si>
    <t>154503263522023NE000639</t>
  </si>
  <si>
    <t>CONTRATACAO DE EMPRESA ESPECIALIZADA PARA PRESTACAO DE SERVICOS, DE TRANSPORTE MOBILIARIO INTERESTADUAL, NA MODALIDADE PORTA A PORTA, COMPREENDENDO O TRANSPORTE DE 200 KITS COMPUTADORES DE BRASILIA/DF A SANTO ANDRE/SP</t>
  </si>
  <si>
    <t>CORSIX NEGOCIOS E DISTRIBUICAO LTDA</t>
  </si>
  <si>
    <t>25/08/2020</t>
  </si>
  <si>
    <t>23006000951201781</t>
  </si>
  <si>
    <t>154503263522020NE800261</t>
  </si>
  <si>
    <t>PROT:110127  CONTRATACAO DE EMPRESA PARA FORNECIMENTO APOLICE DE SEGURO PRE-  DIAL PARA OS CAMPI DA UFABC  PROC ORIGEM: 2017PR00043</t>
  </si>
  <si>
    <t>AIG SEGUROS BRASIL S.A.</t>
  </si>
  <si>
    <t>RO01</t>
  </si>
  <si>
    <t>REGRA DE OURO</t>
  </si>
  <si>
    <t>189564</t>
  </si>
  <si>
    <t>29/07/2021</t>
  </si>
  <si>
    <t>23006.000951/2017-81</t>
  </si>
  <si>
    <t>154503263522021NE000135</t>
  </si>
  <si>
    <t>CONTRATACAO DE EMPRESA PARA FORNECIMENTO APOLICE DE SEGURO PREDIAL PARA OS CAMPI DA UFABC</t>
  </si>
  <si>
    <t>06/07/2023</t>
  </si>
  <si>
    <t>23006.003408/2020-31</t>
  </si>
  <si>
    <t>154503263522023NE000245</t>
  </si>
  <si>
    <t>CONTRATACAO DE PESSOA JURIDICA ESPECIALIZADA PARA FORNECIMENTO DE APOLICE DE SEGURO TOTAL PARA OS VEICULOS PERTENCENTES A FROTA DA FUNDACAO UNIVERSIDADE FEDERAL DO ABC - UFABC.</t>
  </si>
  <si>
    <t>PORTO SEGURO COMPANHIA DE SEGUROS GERAIS</t>
  </si>
  <si>
    <t>23006.002713/2022-77</t>
  </si>
  <si>
    <t>154503263522023NE000679</t>
  </si>
  <si>
    <t>CONTRATACAO DE PESSOA JURIDICA ESPECIALIZADA PARA FORNECIMENTO DE APOLICE DE SEGURO PREDIAL PARA COBERTURA DOS MOBILIARIOS, EQUIPAMENTOS, INSTALACOES E DAS EDIFICACOES PERTENCENTES A UFABC.</t>
  </si>
  <si>
    <t>MAPFRE SEGUROS GERAIS S.A.</t>
  </si>
  <si>
    <t>154503263522023NE000680</t>
  </si>
  <si>
    <t>AXA SEGUROS S.A.</t>
  </si>
  <si>
    <t>14/04/2022</t>
  </si>
  <si>
    <t>23006.026098/2021-11</t>
  </si>
  <si>
    <t>154503263522022NE000061</t>
  </si>
  <si>
    <t>CONTRATACAO DE SEGURO DE VIDA PARA ALUNOS DOS CURSOS DA LICENCIATURA</t>
  </si>
  <si>
    <t>15/09/2023</t>
  </si>
  <si>
    <t>23006.011146/2023-21</t>
  </si>
  <si>
    <t>154503263522023NE000383</t>
  </si>
  <si>
    <t>CONTRATACAO DE SEGUROS PARA DISCENTES COM ESTAGIO NAS LICENCIATURAS</t>
  </si>
  <si>
    <t>154503263522023NE000058</t>
  </si>
  <si>
    <t>27/04/2021</t>
  </si>
  <si>
    <t>154503263522021NE000043</t>
  </si>
  <si>
    <t>18/05/2022</t>
  </si>
  <si>
    <t>154503263522022NE000106</t>
  </si>
  <si>
    <t>27/09/2022</t>
  </si>
  <si>
    <t>154503263522022NE000312</t>
  </si>
  <si>
    <t>154503263522022NE000313</t>
  </si>
  <si>
    <t>11/11/2022</t>
  </si>
  <si>
    <t>154503263522022NE000422</t>
  </si>
  <si>
    <t>154503263522022NE000423</t>
  </si>
  <si>
    <t>23006.000003/2018-26</t>
  </si>
  <si>
    <t>154503263522022NE000175</t>
  </si>
  <si>
    <t>CONTRATACAO DE EMPRESA ESPECIALIZADA EM TRANSPORTE RODOVIARIO PARA AS CARGAS IMPORTADAS PELA UFABC</t>
  </si>
  <si>
    <t>24/05/2021</t>
  </si>
  <si>
    <t>154503263522021NE000064</t>
  </si>
  <si>
    <t>CONTRATACAO DE EMPRESA ESPECIALIZADA PARA PRESTACAO DE SERVICOS DE AGENCIAMEN-TO DE VIAGENS PARA VOOS REGULARES DOMESTICOS.</t>
  </si>
  <si>
    <t>154503263522021NE000065</t>
  </si>
  <si>
    <t>CONTRATACAO DE EMPRESA ESPECIALIZADA PARA PRESTACAO DE SERVICOS DE AGENCIAMEN-TO DE VIAGENS PARA VOOS REGULARES INTERNACIONAIS.</t>
  </si>
  <si>
    <t>154503263522021NE000066</t>
  </si>
  <si>
    <t>CONTRATACAO DE EMPRESA ESPECIALIZADA PARA PRESTACAO DE SERVICOS DE AGENCIAMEN-TO DE VIAGENS PARA VOOS REGULARES INTERNACIONAIS E DOMESTICOS - SEGURO VIAGEM</t>
  </si>
  <si>
    <t>09/03/2022</t>
  </si>
  <si>
    <t>23006.000048/2017-10</t>
  </si>
  <si>
    <t>154503263522022NE000030</t>
  </si>
  <si>
    <t>PROCESSO PARA PAGAMENTO DE REEMBOLSO RODOVIARIO.</t>
  </si>
  <si>
    <t>28/03/2022</t>
  </si>
  <si>
    <t>154503263522022NE000046</t>
  </si>
  <si>
    <t>24101</t>
  </si>
  <si>
    <t>24901</t>
  </si>
  <si>
    <t>26101</t>
  </si>
  <si>
    <t>26262</t>
  </si>
  <si>
    <t>26291</t>
  </si>
  <si>
    <t>26298</t>
  </si>
  <si>
    <t>36211</t>
  </si>
  <si>
    <t>40901</t>
  </si>
  <si>
    <t>49101</t>
  </si>
  <si>
    <t>MINIST. DA CIENCIA, TECNOLOGIA E INOVOVACAO</t>
  </si>
  <si>
    <t>23006.009799/2022-69</t>
  </si>
  <si>
    <t>154503263522023NE400097</t>
  </si>
  <si>
    <t>CELEBRACAO DE TERMO DE EXECUCAO DESCENTRALIZADA - TED - COM O MINISTERIO DA CIENCIA, TECNOLOGIA E INOVACOES - MCTI - E INTERVENIENCIA DA FUNDEP. COORDENADORA: ANAPATRICIA DE OLIVEIRA MORALES VILHA NOTA DE CREDITO  2023NC800070 N° TRANSF. 951857</t>
  </si>
  <si>
    <t>20V6</t>
  </si>
  <si>
    <t>FOMENTO A SERVICOS TECNOLOGICOS E GESTAO DA INOVACAO</t>
  </si>
  <si>
    <t>20V60005-02</t>
  </si>
  <si>
    <t>172611</t>
  </si>
  <si>
    <t>154503263522023NE400098</t>
  </si>
  <si>
    <t>FOMENTO A PESQUISA E DESENVOLVIMENTO VOLTADOS A INOVACAO, A TECNOLOGIAS DIGITAIS E AO PROCESSO PRODUTIVO - DESPESAS DIVERSAS</t>
  </si>
  <si>
    <t>42510002-23</t>
  </si>
  <si>
    <t>219739</t>
  </si>
  <si>
    <t>23006.026522/2023-81</t>
  </si>
  <si>
    <t>154503263522023NE000693</t>
  </si>
  <si>
    <t>CONTRATACAO DE FUNDACAO DE APOIO PARA A GESTAO ADMINISTRATIVA E FINANCEIRA DO TERMO DE EXECUCAO DESCENTRALIZADA N° 04/2023- COORDENADOR: ANAPATRICIA MORALES VILHA. PROCESSO VINCULADO N° 23006.009799/2022-69. NOTA DE CREDITO 2023NC800080 Nº DE TRANSFERENCIA  951857</t>
  </si>
  <si>
    <t>FUNDO NACIONAL DE DESENV.CIENT.E TECNOLOGICO</t>
  </si>
  <si>
    <t>23006.004844/2023-70</t>
  </si>
  <si>
    <t>154503263522023NE000268</t>
  </si>
  <si>
    <t>SOLICITACAO DE IMPORTACAO DE DIFRATOMETRO DE RAIOS X STOE STADI-P EQUIPADO COM TUBO DE PRATA E 4 DETECTORES MYTHEN2 4K PROJETO FINEP REFORCO E APRIMORAMENTO DA INFRAESTRUTURA DE PESQUISA DA TRANSVERSAL E MULTIDISCIPLINAR DA UFABC (REFIPENE) REFERENCIA 0349/18 - CONTRATO 04.19.0138.01 COORDENADOR PROFESSOR FABIO FURLAN FERREIRA. Nº DE TRANSFERENCIA: 699853 NOTA DE CREDITO: 2022NC000002</t>
  </si>
  <si>
    <t>STOE &amp; CIE GMBH</t>
  </si>
  <si>
    <t>2095</t>
  </si>
  <si>
    <t>FOMENTO A PROJETOS DE IMPLANTACAO, RECUPERACAO E MODERNIZACAO DA INFRAESTRUTURA DE PESQUISA DAS INSTITUICOES PUBLICAS (CT-INFRA)</t>
  </si>
  <si>
    <t>1118000000</t>
  </si>
  <si>
    <t>2095V007A18</t>
  </si>
  <si>
    <t>172666</t>
  </si>
  <si>
    <t>23006.013435/2023-64</t>
  </si>
  <si>
    <t>154503263522023NE000293</t>
  </si>
  <si>
    <t>SOLICITACAO DE IMPORTACAO DOS EQUIPAMENTOS DIMPLING GRINDER, ULTRASSONIC DISK CUTTER E TWIN-JET ELECTROPOLISHER PROJETO FINEP REFERENCIA 0349/18 CONTRATO 04.19.0138.01 SOB COORDENACAO DO PROFESSOR FABIO FURLAN FERREIRA PROFESSOR RESPONSAVEL PELA AQUISICAO JOSE JAVIER SAEZ ACUÑANOTA DE CREDITO: 2023NC000002 Nº DE TRANSFERENCIA: 699853 TED: 04.18.0138.01</t>
  </si>
  <si>
    <t>E. A. FISCHIONE INSTRUMENTS, INC.</t>
  </si>
  <si>
    <t>23006.019463/2023-95</t>
  </si>
  <si>
    <t>154503263522023NE000515</t>
  </si>
  <si>
    <t>AQUISICAO: MANUTENCAO DE SISTEMA DE ALTO DESEMPENHO COM TROCA DE PECAS PROJETO FINEP: MANUTENCAO PREVENTIVA INFRAESTRUTURA MULTIUSUARIA UFABC TC 04.19.0004.02 REF 0185/18 COORDENADOR: PROFESSOR RODRIGO LUIZ OLIVEIRA RODRIGUES CUNHA RESPONSAVEL PELA AQUISICAO: PROFESSOR PEDRO ALVES DA SILVA AUTRETO</t>
  </si>
  <si>
    <t>VERSATUS - SOLUCOES E SUPORTE EM REDES E COMPUTACAO DE</t>
  </si>
  <si>
    <t>23006.018961/2023-11</t>
  </si>
  <si>
    <t>154503263522023NE000522</t>
  </si>
  <si>
    <t>CONTRATACAO DE EMPRESA ESPECIALIZADA EM MANUTENCAO DO LIQUEFATOR DE N2. PROJETO FINEP: MANUTENCAO PREVENTIVA INFRAESTRUTURA MULTIUSUARIA UFABC TC 04.19.0004.02 REF 0185/18. COORDENADOR PROFESSOR RODRIGO LUIZ OLIVEIRA RODRIGUES CUNHA. RESPONSAVEL PELA AQUISICAO ROOSEVELT DROPPA JUNIORNOTA DE CREDITO 2023NC000037 - Nº DE TRANSFERENCIA 697180</t>
  </si>
  <si>
    <t>CRIOTECNICA SERVICOS E PECAS EM CRIOGENIA LTDA</t>
  </si>
  <si>
    <t>23006.019332/2023-16</t>
  </si>
  <si>
    <t>154503263522023NE000577</t>
  </si>
  <si>
    <t>FILTROS SINTETICOS, BIOLOGICOS, DE OSMOSE REVERSA E SENSOR DE VELOCIDADE E TEMPERATURA DE FLUXO DE AGUA PARA RACK ZEBRAFISH DOS BIOTERIOS DOS CAMPI SANTO ANDRE E SAO BERNARDO DO CAMPO. PROJETO FINEP MANUTENCAO PREVENTIVA INFRAESTRUTURA MULTIUSUARIA UFABC TC 04.19.0004.02 REF 0185/18 COORDENADOR PROFESSOR RODRIGO LUIZ OLIVEIRA RODRIGUES CUNHA RESPONSAVEL PELA AQUISICAO ELIZABETH TEODOROV - NOTA DE CREDITO 2023NC000037 Nº DE TRANSFERENCIA 697180</t>
  </si>
  <si>
    <t>ALBR INDUSTRIA E COMERCIO LTDA</t>
  </si>
  <si>
    <t>23006.019449/2023-91</t>
  </si>
  <si>
    <t>154503263522023NE000591</t>
  </si>
  <si>
    <t>CONTRATACAO DE SERVICOS DE MANUTENCAO PREVENTIVA DE RACKS E ESTANTES VENTILADAS DE ROEDORES DOS BIOTERIOS DOS CAMPI SANTO ANDRE E SAO BERNARDO DO CAMPO. PROJETO FINEP: MANUTENCAO PREVENTIVA INFRAESTRUTURA MULTIUSUARIA UFABC TC 04.19.0004.02 REF 0185/18 COORDENADOR: PROFESSOR RODRIGO LUIZ OLIVEIRA RODRIGUES CUNHA RESPONSAVEL PELA AQUISICAO: ELIZABETH TEODOROV NOTA DE CREDITO 2023NC000037 Nº DE TRANSFERENCIA 697180</t>
  </si>
  <si>
    <t>3006.019316/2023-15</t>
  </si>
  <si>
    <t>154503263522023NE000664</t>
  </si>
  <si>
    <t>AQUISICAO: AQUISICAO DE MANUTENCAO DO EQUIPAMENTO SQUID MODELO MPMS3 EC - QUANTUM DESIGN DA UFABC PROJETO FINEP: MANUTENCAO PREVENTIVA INFRAESTRUTURA MULTIUSUARIA UFABC TC 04.19.0004.02 REF 0185/18 COORDENADOR: PROFESSOR RODRIGO LUIZ OLIVEIRA RODRIGUES CUNHA RESPONSAVEL PELA AQUISICAO: THIAGO BRANQUINHO DE QUEIROZ NOTA DE CREDITO 2023NC000037 Nº DE TRANSFERENCIA 697180</t>
  </si>
  <si>
    <t>QUANTUM DESIGN AMERICA DO SUL PARA NEGOCIACAO E PROJETO</t>
  </si>
  <si>
    <t>MINISTERIO DA EDUCACAO</t>
  </si>
  <si>
    <t>19/10/2023</t>
  </si>
  <si>
    <t>23006.001382/2014-48</t>
  </si>
  <si>
    <t>154503263522023NE000434</t>
  </si>
  <si>
    <t>CONTRATACAO DE EMPRESA ESPECIALIZADA DE CONSTRUCAO CIVIL PARA EXECUCAO DAS OBRAS DO BLOCO ANEXO DO CAMPUS SANTO ANDRE DA UNIVERSIDADE FEDERAL DO ABC- UFABC NOTA DE CREDITO 2023NC002208</t>
  </si>
  <si>
    <t>MPD ENGENHARIA LTDA.</t>
  </si>
  <si>
    <t>15R3</t>
  </si>
  <si>
    <t>APOIO A CONSOLIDACAO, REESTRUTURACAO E MODERNIZACAO DAS INSTITUICOES FEDERAIS DE ENSINO SUPERIOR - DESPESAS DIVERSAS</t>
  </si>
  <si>
    <t>1000A0008U</t>
  </si>
  <si>
    <t>MSS25G41BU7</t>
  </si>
  <si>
    <t>169146</t>
  </si>
  <si>
    <t>44905191</t>
  </si>
  <si>
    <t>OBRAS EM ANDAMENTO</t>
  </si>
  <si>
    <t>23006.009313/2023-73</t>
  </si>
  <si>
    <t>154503263522023NE000450</t>
  </si>
  <si>
    <t>AQUISICAO DE MATERIAL PERMANENTE PARA UTILIZACAO EM AULAS PRATICAS DOS CURSOS DE GRADUACAO DO CECS.</t>
  </si>
  <si>
    <t>MSS25G1560N</t>
  </si>
  <si>
    <t>217487</t>
  </si>
  <si>
    <t>154503263522023NE000520</t>
  </si>
  <si>
    <t>UNIVERSIDADE FEDERAL DE SAO PAULO</t>
  </si>
  <si>
    <t>13/10/2022</t>
  </si>
  <si>
    <t>23006.013645/2022-71</t>
  </si>
  <si>
    <t>154503263522022NE000351</t>
  </si>
  <si>
    <t>CONTRATACAO DE EMPRESA ESPECIALIZADA PARA AS OBRAS DE ADEQUACOES E COMPLEMENTACOES DOS SISTEMAS DE PROTECAO E COMBATE A INCENDIOS (SPCI) DO CAMPUS SANTO ANDRE. NOTA DE CREDITO 2022NC000018</t>
  </si>
  <si>
    <t>STORZ ASSESSORIA E CONSULTORIA A EMPRESAS EIRELI</t>
  </si>
  <si>
    <t>VOBS0N41S1N</t>
  </si>
  <si>
    <t>205995</t>
  </si>
  <si>
    <t>154503263522022NE000439</t>
  </si>
  <si>
    <t>CONTRATACAO DE EMPRESA ESPECIALIZADA PARA SERVICOS DE ADEQUACOES E COMPLEMENTACOES DO SISTEMA DE PROTECAO CONTRA DESCARGAS ATMOSFERICAS (SPDA) DO CAMPUS SAO BERNARDO DO CAMPO. 2022NC000018</t>
  </si>
  <si>
    <t>154503263522023NE000301</t>
  </si>
  <si>
    <t>CONTRATACAO DE EMPRESA ESPECIALIZADA DE CONSTRUCAO CIVIL PARA EXECUCAO DAS OBRAS DO BLOCO ANEXO DO CAMPUS SANTO ANDRE DA UNIVERSIDADE FEDERAL DO ABC- UFABC</t>
  </si>
  <si>
    <t>M20RKG41BPN</t>
  </si>
  <si>
    <t>217523</t>
  </si>
  <si>
    <t>154503263522023NE000422</t>
  </si>
  <si>
    <t>CONTRATACAO DE EMPRESA ESPECIALIZADA PARA AS OBRAS DE ADEQUACOES E COMPLEMENTACOES DOS SISTEMAS DE PROTECAO E COMBATE A INCENDIOS (SPCI) DO CAMPUS SAO BERNARDO DO CAMPO. 2023NC000038</t>
  </si>
  <si>
    <t>154503263522023NE000429</t>
  </si>
  <si>
    <t>AQUISICAO DE COMPUTADORES.</t>
  </si>
  <si>
    <t>M20RKG60BPN</t>
  </si>
  <si>
    <t>154503263522023NE000631</t>
  </si>
  <si>
    <t>AQUISICAO DE SWITCH SAN - 2023NC000038</t>
  </si>
  <si>
    <t>154503263522023NE000661</t>
  </si>
  <si>
    <t>AQUISICAO DE EQUIPAMENTOS E SUPRIMENTOS PARA SALAS DE AULA E AUDITORIOS NOTA DE CREDITO 2023NC000038</t>
  </si>
  <si>
    <t>AMIGGO BRASIL IMPORTACAO LTDA</t>
  </si>
  <si>
    <t>154503263522023NE000691</t>
  </si>
  <si>
    <t>AQUISICAO DE EQUIPAMENTOS E SUPRIMENTOS PARA SALAS DE AULA E AUDITORIOSNOTA DE CREDITO 2023NC000038</t>
  </si>
  <si>
    <t>FUND.COORD.DE APERF.DE PESSOAL NIVEL SUPERIOR</t>
  </si>
  <si>
    <t>11/11/2020</t>
  </si>
  <si>
    <t>23006000009201984</t>
  </si>
  <si>
    <t>154503263522020NE800388</t>
  </si>
  <si>
    <t>PROT:110106  CONTRATACAO DE EMPRESA DE AGENCIAMENTO DE VIAGENS - REPASSE VOOS INTERNACIONAIS - PROAP/CAPES  PROC ORIGEM: 2019PR00006</t>
  </si>
  <si>
    <t>0487</t>
  </si>
  <si>
    <t>CONCESSAO DE BOLSAS DE ESTUDO NO PAIS</t>
  </si>
  <si>
    <t>1000A00237</t>
  </si>
  <si>
    <t>OCCCUO9414N</t>
  </si>
  <si>
    <t>170062</t>
  </si>
  <si>
    <t>154503263522020NE800390</t>
  </si>
  <si>
    <t>PROT:110106  CONTRATACAO DE EMPRESA DE AGENCIAMENTO DE VIAGENS - REPASSE VOOS DOMESTICOS (NACIONAIS) PROAP/CAPES  PROC ORIGEM: 2019PR00006</t>
  </si>
  <si>
    <t>03/11/2021</t>
  </si>
  <si>
    <t>154503263522021NE000239</t>
  </si>
  <si>
    <t>09/11/2021</t>
  </si>
  <si>
    <t>154503263522021NE000242</t>
  </si>
  <si>
    <t>CONTRATACAO DE EMPRESA ESPECIALIZADA PARA PRESTACAO DE SERVICOS DE AGENCIAMENTO DE VIAGENS PARA VOOS REGULARES INTERNACIONAIS E DOMESTICOS NAO ATENDIDOS PELAS COMPANHIAS AEREAS CREDENCIADAS PELO MINISTERIO DO PLANEJAMENTO, DESENVOLVIMENTO E GESTAO</t>
  </si>
  <si>
    <t>11/11/2021</t>
  </si>
  <si>
    <t>154503263522021NE000247</t>
  </si>
  <si>
    <t>27/04/2022</t>
  </si>
  <si>
    <t>154503263522022NE000074</t>
  </si>
  <si>
    <t>CONTRATACAO DE EMPRESA ESPECIALIZADA PARA PRESTACAO DE SERVICOS DE AGENCIAMENTO DE VIAGENS PARA VOOS REGULARES INTERNACIONAIS E DOMESTICOS NAO ATENDIDOS PELAS COMPANHIAS AEREAS CREDENCIADAS PELO MINISTERIO DO PLANEJAMENTO, DESENVOLVIMENTO E GESTAO. 2022NC000044</t>
  </si>
  <si>
    <t>154503263522022NE000075</t>
  </si>
  <si>
    <t>23006.009154/2022-26</t>
  </si>
  <si>
    <t>154503263522022NE500005</t>
  </si>
  <si>
    <t>SOLICITACAO DE AUXILIO-EVENTO PARA DISCENTE THALITA GOUVEIA CASTILHO PARA PARTICIPACAO NO EVENTO 17TH WORLD CONGRESS ON ANAEROBIC DIGESTION.2022NC000044              Nº TRANSFERENCIA: 697377.</t>
  </si>
  <si>
    <t>THALITA GOUVEIA CASTILHO</t>
  </si>
  <si>
    <t>33901804</t>
  </si>
  <si>
    <t>AUXILIOS PARA DESENV. DE ESTUDOS E PESQUISAS</t>
  </si>
  <si>
    <t>154503263522023NE600046</t>
  </si>
  <si>
    <t>DIARIAS NACIONAIS PARA COLABORADORES</t>
  </si>
  <si>
    <t>154503263522023NE000202</t>
  </si>
  <si>
    <t>CONTRATACAO DE EMPRESA ESPECIALIZADA PARA PRESTACAO DE SERVICOS DE AGENCIAMENTO DE VIAGENS PARA VOOS REGULARES INTERNACIONAIS E DOMESTICOS NAO ATENDIDOS PELAS COMPANHIAS AEREAS CREDENCIADAS PELO MINISTERIO DO PLANEJAMENTO, DESENVOLVIMENTO E GESTAO. N° DE TRANSFERENCIA 1AAMPE NOTA DE CREDITO 2023NC000082</t>
  </si>
  <si>
    <t>154503263522023NE000203</t>
  </si>
  <si>
    <t>22/08/2023</t>
  </si>
  <si>
    <t>23006.017477/2023-74</t>
  </si>
  <si>
    <t>154503263522023NE500154</t>
  </si>
  <si>
    <t>PUBLICACAO. PROFESSOR FRANCISCO ZAMPIROLLI - PERIODICO IEEE/IAS INTERNATIONAL CONFERENCE ON INDUSTRYAPPLICATIONS (INDUSCON 2023).NOTA DE CREDITO - 2023NC000082 Nº DE TRANSFERENCIA 1AAMPE TED 12171</t>
  </si>
  <si>
    <t>FRANCISCO DE ASSIS ZAMPIROLLI</t>
  </si>
  <si>
    <t>23006.017775/2023-64</t>
  </si>
  <si>
    <t>154503263522023NE500164</t>
  </si>
  <si>
    <t>SOLICITACAO DE AUXILIO-EVENTO - DISCENTE [DIEGO JOSE DA SILVA] - ENE - PARA PARTICIPACAO SIMPOSIO BRASILEIRO DE SISTEMAS ELETRICOS - SBSE NOTA DE CREDITO - 2023NC000082 Nº DE TRANSFERENCIA 1AAMPE TED 12171</t>
  </si>
  <si>
    <t>DIEGO JOSE DA SILVA</t>
  </si>
  <si>
    <t>19/09/2023</t>
  </si>
  <si>
    <t>23006.018031/2023-67</t>
  </si>
  <si>
    <t>154503263522023NE500213</t>
  </si>
  <si>
    <t>SOLICITACAO DE AUXILIO-EVENTO. DISCENTES DE EPR - EVENTO: INDUSCON 2023NOTA DE CREDITO - 2023NC000082 Nº DE TRANSFERENCIA 1AAMPE TED 12171</t>
  </si>
  <si>
    <t>GABRIEL SIMPLICIO LOPES</t>
  </si>
  <si>
    <t>23006.019481/2023-77</t>
  </si>
  <si>
    <t>154503263522023NE500208</t>
  </si>
  <si>
    <t>SOLICITACAO DE AUXILIO-EVENTO - CEM- EVENTO: 10º CONGRESSO BRASILEIRO DE CARBONONOTA DE CREDITO - 2023NC000082 Nº DE TRANSFERENCIA 1AAMPE TED 12171DISCENTE: FELIPE GUIMARAES CARNEIRO - CPF 229.866.608-35</t>
  </si>
  <si>
    <t>FELIPE GUIMARAES CARNEIRO</t>
  </si>
  <si>
    <t>27/09/2023</t>
  </si>
  <si>
    <t>23006.018177/2023-11</t>
  </si>
  <si>
    <t>154503263522023NE500235</t>
  </si>
  <si>
    <t>SOLICITACAO DE AUXILIO EVENTO - DISCENTES DE ENE -- CONGRESSO IBERO-LATINO-AMERICANO DE METODOS COMPUTACIONAIS EM ENGENHARIA (CILAMCE 2023)NOTA DE CREDITO - 2023NC000082 Nº DE TRANSFERENCIA 1AAMPE TED 12171</t>
  </si>
  <si>
    <t>23006.018904/2023-31</t>
  </si>
  <si>
    <t>154503263522023NE500238</t>
  </si>
  <si>
    <t>SOLICITACAO DE AUXILIO EVENTO - EVD - PESQUISA DE CAMPO - 06/11NOTA DE CREDITO - 2023NC000082 Nº DE TRANSFERENCIA 1AAMPE TED 12171</t>
  </si>
  <si>
    <t>JULIO HENRIQUE GARCIA DA SILVA</t>
  </si>
  <si>
    <t>29/09/2023</t>
  </si>
  <si>
    <t>23006.018909/2023-64</t>
  </si>
  <si>
    <t>154503263522023NE500245</t>
  </si>
  <si>
    <t>SOLICITACAO DE AUXILIO EVENTO - EVD - JULIO HENRIQUE GARCIA DA SILVA - XXI SIMPOSIO DE BIOLOGIA MARINHA CEBIMAR-USP (SBM)NOTA DE CREDITO - 2023NC000082 Nº DE TRANSFERENCIA 1AAMPE TED 12171</t>
  </si>
  <si>
    <t>10/10/2023</t>
  </si>
  <si>
    <t>23006.018803/2023-61</t>
  </si>
  <si>
    <t>154503263522023NE500264</t>
  </si>
  <si>
    <t>SOLICITACAO DE AUXILIO-EVENTO - DISCENTE DE CHS- EVENTO: VI SEMINARIO INTERNACIONAL DESFAZENDO GENERONOTA DE CREDITO - 2023NC000082 Nº DE TRANSFERENCIA 1AAMPE TED 12171</t>
  </si>
  <si>
    <t>23006.018172/2023-80</t>
  </si>
  <si>
    <t>154503263522023NE500285</t>
  </si>
  <si>
    <t>SOLICITACAO DE AUXILIO EVENTO - DISCENTES DE FIL - MINI ENCONTRO ANPOF 40 ANOSNOTA DE CREDITO - 2023NC000082 Nº DE TRANSFERENCIA 1AAMPE TED 12171</t>
  </si>
  <si>
    <t>23006.028127</t>
  </si>
  <si>
    <t>154503263522023NE000477</t>
  </si>
  <si>
    <t>20RJ</t>
  </si>
  <si>
    <t>0004</t>
  </si>
  <si>
    <t>EDUCACAO BASICA A DISTANCIA - SISTEMA UNIVERSIDADE ABERTA DO BRASIL (UAB)</t>
  </si>
  <si>
    <t>MCC62G22EDN</t>
  </si>
  <si>
    <t>170067</t>
  </si>
  <si>
    <t>154503263522023NE000478</t>
  </si>
  <si>
    <t>23006.000756/2023-07</t>
  </si>
  <si>
    <t>154503263522023NE000548</t>
  </si>
  <si>
    <t>TED 11833 - DESCENTRALIZACAO DE CREDITOS ORCAMENTARIOS REFERENTES AO CUSTEIO DA OFERTAS DE CURSOS UAB - UNIVERSIDADE ABERTA DO BRASIL (UAB) EDITAL 09/2021 - CIENCIA E 10!, E EXECUTADOS PELA UNIVERSIDADE FEDERAL DO ABC.NOTA DE CREDITO 2023NC000199 - Nº DE TRANSFERENCIA 1AAMVH</t>
  </si>
  <si>
    <t>FUNDACAO DE APOIO A UNIVERSIDADE FEDERAL DE SAO PAULO</t>
  </si>
  <si>
    <t>23006.010796/2023-59</t>
  </si>
  <si>
    <t>154503263522023NE000549</t>
  </si>
  <si>
    <t>TED 11784 - DESCENTRALIZACAO DE CREDITOS ORCAMENTARIOS REFERENTES AO FINANCIAMENTO DOS CURSOS NO AMBITO DO SISTEMA UNIVERSIDADE ABERTA DO BRASIL - UAB EDITAL 09/2021, E EXECUTADOS PELA UNIVERSIDADE FEDERAL DO ABC.NOTA DE CREDITO 2023NC000200 - Nº DE TRANSFERENCIA 1AAMVI</t>
  </si>
  <si>
    <t>23006.014809/2023-69</t>
  </si>
  <si>
    <t>154503263522023NE000546</t>
  </si>
  <si>
    <t>CONTRATACAO DE FUNDACAO DE APOIO PARA GESTAO ADMINISTRATIVA E FINANCEIRA DO TED SIMEC 11784 - TENDO COMO OBJETO A FORMACAO E/OU A CERTIFICACAO DE ESPECIALISTAS, MEDIANTE OS CURSOS SUPERIORES OU PROGRAMAS E PROJETOS ESPECIAIS, EXCLUSIVAMENTE APROVADOS PELO SISTEMA UNIVERSIDADE ABERTA DO BRASIL (UAB) E EXECUTADOS PELA UNIVERSIDADE FEDERAL DO ABC. EDITAL CAPES 09/2022NOTA DE CREDITO 2023NC000200</t>
  </si>
  <si>
    <t>8.959,09</t>
  </si>
  <si>
    <t>154503263522023NE000547</t>
  </si>
  <si>
    <t>CONTRATACAO DE FUNDACAO DE APOIO PARA GESTAO ADMINISTRATIVA E FINANCEIRA DO TED SIMEC 11833 - TENDO COMO OBJETO A FORMACAO E/OU A CERTIFICACAO DE ESPECIALISTAS, MEDIANTE OS CURSOS SUPERIORES OU PROGRAMAS E PROJETOS ESPECIAIS, EXCLUSIVAMENTE APROVADOS PELO SISTEMA UNIVERSIDADE ABERTA DO BRASIL (UAB) - CIENCIA E 10! E EXECUTADOS PELA UNIVERSIDADE FEDERAL DO ABC. EDITAL CAPES 09/2022NOTA DE CREDITO 2023NC000199</t>
  </si>
  <si>
    <t>23006.019473/2023-21</t>
  </si>
  <si>
    <t>154503263522023NE000587</t>
  </si>
  <si>
    <t>DESCENTRALIZACAO DE CREDITOS ORCAMENTARIOS - RECURSOS DE CAPITAL - SISTEMA UAB - IES - CAPES - UFABC - POLOSNOTA DE CREDITO 2023NC000428</t>
  </si>
  <si>
    <t>23006.021783/2023-13</t>
  </si>
  <si>
    <t>154503263522023NE000586</t>
  </si>
  <si>
    <t>CONTRATACAO DE FUNDACAO DE APOIO PARA GESTAO ADMINISTRATIVA E FINANCEIRA DE DESCENTRALIZACAO DE CREDITOS ORCAMENTARIOS - RECURSOS DE CAPITAL - SISTEMA UAB - IES - CAPES - UFABC - POLOS(UAB) E EXECUTADOS PELA UNIVERSIDADE FEDERAL DO ABC. PROCESSO DE DESCENTRALIZACAO Nº 23006.019473/2023-21NOTA DE CREDITO - 2023NC000428</t>
  </si>
  <si>
    <t>44903965</t>
  </si>
  <si>
    <t>154503263522023NE000660</t>
  </si>
  <si>
    <t>AQUISICAO DE EQUIPAMENTOS E SUPRIMENTOS PARA SALAS DE AULA E AUDITORIOSNOTA DE CREDITO 2023NC000428</t>
  </si>
  <si>
    <t>FUNDO NACIONAL DE DESENVOLVIMENTO DA EDUCACAO</t>
  </si>
  <si>
    <t>13/11/2023</t>
  </si>
  <si>
    <t>23006.014948/2023-92</t>
  </si>
  <si>
    <t>154503263522023NE000509</t>
  </si>
  <si>
    <t>CONTRATACAO DE FUNDACAO DE APOIO PARA A GESTAO ADMINISTRATIVA E FINANCEIRA DO TERMO DE EXECUCAO DESCENTRALIZADA -TED, CELEBRADO ENTRE A UFABC E MEC - FNDE - SETEC, PARA EXECUCAO DO PROJETO ED-SIMEC QUALIFICA MAIS ENERGIFE - PROGRAMA NACIONAL DE ACESSO AO ENSINO TECNICO E EMPREGO - PRONATEC. COORDENADOR RICARDO DA SILVA BENEDITO. PROCESSO VINCULADO N° 23006.006291-2023-90. NOTA DE CREDITO 2023NC700033. NUMERO DE TRANSFERENCIA 1AAMMX.</t>
  </si>
  <si>
    <t>21B4</t>
  </si>
  <si>
    <t>FOMENTO A MATRICULAS EM CURSOS DE EDUCACAO PROFISSIONAL E TECNOLOGICA</t>
  </si>
  <si>
    <t>1444A0029V</t>
  </si>
  <si>
    <t>LFP07P1901N</t>
  </si>
  <si>
    <t>191589</t>
  </si>
  <si>
    <t>01/12/2023</t>
  </si>
  <si>
    <t>23006.006291/2023-90</t>
  </si>
  <si>
    <t>154503263522023NE000559</t>
  </si>
  <si>
    <t>TED-SIMEC - BOLSA FORMACAO - QUALIFICA MAIS ENERGIFE - PROGRAMA NACIONAL DE ACESSO AO ENSINO TECNICO E EMPREGO - PRONATEC EMPREGO - PRONATECNOTA DE CREDITO 2023NC700033 - Nº DE TRANSFERENCIA 1AAMMX</t>
  </si>
  <si>
    <t>FUNDACAO NACIONAL DE SAUDE</t>
  </si>
  <si>
    <t>30/12/2022</t>
  </si>
  <si>
    <t>23006.004387/2022-32</t>
  </si>
  <si>
    <t>154503263522022NE000542</t>
  </si>
  <si>
    <t>CELEBRACAO DE TERMO DE EXECUCAO DESCENTRALIZADA - TED - COM A FUNDACAO NACIONAL DE SAUDE - FUNASA - NO AMBITO DO EDITAL Nº 03-2021 DE CHAMAMENTO PUBLICO. COORDENADOR - EDUARDO LUCAS SUBTIL 2022NC800050</t>
  </si>
  <si>
    <t>20K2</t>
  </si>
  <si>
    <t>FOMENTO A PESQUISA E AO DESENVOLVIMENTO TECNOLOGICO, COM VISTAS AO APRIMORAMENTO E A SUSTENTABILIDADE DOS SERVICOS E ACOES DE SAUDE AMBIENTAL</t>
  </si>
  <si>
    <t>1002000000</t>
  </si>
  <si>
    <t>AMBPEQSP</t>
  </si>
  <si>
    <t>172824</t>
  </si>
  <si>
    <t>154503263522022NE000543</t>
  </si>
  <si>
    <t>33903001</t>
  </si>
  <si>
    <t>COMBUSTIVEIS E LUBRIFICANTES AUTOMOTIVOS</t>
  </si>
  <si>
    <t>154503263522022NE000544</t>
  </si>
  <si>
    <t>33903606</t>
  </si>
  <si>
    <t>154503263522022NE000545</t>
  </si>
  <si>
    <t>CELEBRACAO DE TERMO DE EXECUCAO DESCENTRALIZADA - TED - COM A FUNDACAO NACIONAL DE SAUDE - FUNASA - NO AMBITO DO EDITAL Nº 03-2021 DE CHAMAMENTO PUBLICO. COORDENADOR - EDUARDO LUCAS SUBTIL 2022NC800054</t>
  </si>
  <si>
    <t>154503263522022NE000546</t>
  </si>
  <si>
    <t>154503263522022NE000547</t>
  </si>
  <si>
    <t>154503263522022NE400102</t>
  </si>
  <si>
    <t>154503263522022NE400103</t>
  </si>
  <si>
    <t>154503263522022NE400104</t>
  </si>
  <si>
    <t>154503263522022NE400105</t>
  </si>
  <si>
    <t>154503263522022NE600034</t>
  </si>
  <si>
    <t>154503263522022NE600035</t>
  </si>
  <si>
    <t>23006.028109/2022-71</t>
  </si>
  <si>
    <t>154503263522022NE000541</t>
  </si>
  <si>
    <t>CONTRATACAO DE FUNDACAO DE APOIO PARA A GESTAO ADMINISTRATIVA E FINANCEIRA DO TERMO DE EXECUCAO DESCENTRALIZADA (TED), CELEBRADO ENTRE FUNDACAO NACIONAL DE SAUDE (FUNASA) E FUNDACAO UNIVERSIDADE FEDERAL DO ABC (UFABC)  COORDENADOR EDUARDO LUCAS SUBTIL. PROCESSO VINCULADO N° 23006.004387/2022-32. NOTA DE CREDITO 2022NC800050 Nº TRANSFERENCIA 936273</t>
  </si>
  <si>
    <t>FUNDO DE AMPARO AO TRABALHADOR - FAT</t>
  </si>
  <si>
    <t>23006.026520/2023-92</t>
  </si>
  <si>
    <t>154503263522023NE000658</t>
  </si>
  <si>
    <t>CONTRATACAO DE FUNDACAO DE APOIO PARA A GESTAO ADMINISTRATIVA E FINANCEIRA DO TERMO DE EXECUCAO DESCENTRALIZADA N° 02/2023- COORDENADOR: ANGELA TERUMI FUSHITA. PROCESSO VINCULADO N° 23006.021819/2023-51. NOTA DE CREDITO 2023NC800006 UG  380908 Nº DE TRANSFERENCIA 950538</t>
  </si>
  <si>
    <t>20Z1</t>
  </si>
  <si>
    <t>QUALIFICACAO SOCIAL E PROFISSIONAL DE TRABALHADORES - DESPESAS DIVERSAS</t>
  </si>
  <si>
    <t>25P26QUALIF</t>
  </si>
  <si>
    <t>204653</t>
  </si>
  <si>
    <t>23006.021820/2023-85</t>
  </si>
  <si>
    <t>154503263522023NE000673</t>
  </si>
  <si>
    <t>CELEBRACAO DE TERMO DE EXECUCAO DESCENTRALIZADA (TED) COM MINISTERIO DO TRABALHO E EMPREGO E CONTRATACAO DE FUNDACAO DE APOIO - COORDENADOR: ACACIO SIDINEI ALMEIDA SANTOS NOTA DE CREDITO 2023NC800011 Nº DE TRANSFERENCIA 951554</t>
  </si>
  <si>
    <t>154503263522023NE000675</t>
  </si>
  <si>
    <t>223209</t>
  </si>
  <si>
    <t>MINIST.DO DESENVOLV.AGRARIO E AGRI.FAMILIAR</t>
  </si>
  <si>
    <t>23006.020083/2023-01</t>
  </si>
  <si>
    <t>154503263522023NE000483</t>
  </si>
  <si>
    <t>CONTRATACAO DE FUNDACAO DE APOIO PARA A GESTAO ADMINISTRATIVA E FINANCEIRA DO TERMO DE EXECUCAO DESCENTRALIZADA (TED), CELEBRADO ENTRE O MINISTERIO DO DESENVOLVIMENTO AGRARIO E DA AGRICULTURA FAMILIAR (MDA) E FUNDACAO UNIVERSIDADE FEDERAL DO ABC (UFABC) COORDENADORA ANGELA TERUMI FUSHITA. PROCESSO VINCULADO N° 23006.017992/2023-54NOTA DE CREDITO 2023NC000445</t>
  </si>
  <si>
    <t>21B7</t>
  </si>
  <si>
    <t>PROGRAMA NACIONAL DE CREDITO FUNDIARIO</t>
  </si>
  <si>
    <t>PNCF-MDA</t>
  </si>
  <si>
    <t>226239</t>
  </si>
  <si>
    <t>23006.017992/2023-54</t>
  </si>
  <si>
    <t>154503263522023NE000523</t>
  </si>
  <si>
    <t>CELEBRACAO DE TERMO DE EXECUCAO DESCENTRALIZADA (TED) COM MINISTERIO DE DESENVOLVIMENTO AGRARIO E AGRICULTURA FAMILIAR (MDA). COORDENADORA PROFª ANGELA TERUMI FUSHITA NOTA DE CREDITO 2023NC000445</t>
  </si>
  <si>
    <t>154503263522023NE000524</t>
  </si>
  <si>
    <t>154503263522023NE000525</t>
  </si>
  <si>
    <t>154503263522023NE400079</t>
  </si>
  <si>
    <t>154503263522023NE600055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</si>
</sst>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_-&quot;R$&quot;\ * #,##0_-;\-&quot;R$&quot;\ * #,##0_-;_-&quot;R$&quot;\ * &quot;-&quot;??_-;_-@_-"/>
    <numFmt numFmtId="167" formatCode="#,##0.00_);\(#,##0.00\)"/>
    <numFmt numFmtId="168" formatCode="0.0%"/>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Arial"/>
      <family val="2"/>
    </font>
    <font>
      <sz val="11"/>
      <color rgb="FF000000"/>
      <name val="Calibri"/>
      <family val="2"/>
    </font>
    <font>
      <sz val="10"/>
      <color rgb="FF000000"/>
      <name val="Arial"/>
      <family val="2"/>
    </font>
    <font>
      <sz val="11"/>
      <color rgb="FF000000"/>
      <name val="Calibri"/>
      <family val="2"/>
    </font>
    <font>
      <sz val="12"/>
      <color theme="1"/>
      <name val="Calibri"/>
      <family val="2"/>
      <scheme val="minor"/>
    </font>
    <font>
      <sz val="11"/>
      <color indexed="8"/>
      <name val="Calibri"/>
      <family val="2"/>
    </font>
    <font>
      <sz val="11"/>
      <color theme="0"/>
      <name val="Calibri"/>
      <family val="2"/>
    </font>
    <font>
      <b/>
      <sz val="14"/>
      <color theme="1"/>
      <name val="Calibri"/>
      <family val="2"/>
      <scheme val="minor"/>
    </font>
    <font>
      <b/>
      <sz val="12"/>
      <color theme="0"/>
      <name val="Calibri"/>
      <family val="2"/>
      <scheme val="minor"/>
    </font>
    <font>
      <sz val="11"/>
      <name val="Calibri"/>
      <family val="2"/>
      <scheme val="minor"/>
    </font>
    <font>
      <sz val="10"/>
      <color rgb="FF000000"/>
      <name val="Arial"/>
      <family val="2"/>
    </font>
    <font>
      <sz val="8"/>
      <name val="Calibri"/>
      <family val="2"/>
      <scheme val="minor"/>
    </font>
    <font>
      <sz val="10"/>
      <color rgb="FF000000"/>
      <name val="Arial"/>
    </font>
  </fonts>
  <fills count="22">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rgb="FF005A3C"/>
        <bgColor indexed="64"/>
      </patternFill>
    </fill>
    <fill>
      <patternFill patternType="solid">
        <fgColor theme="9"/>
        <bgColor indexed="64"/>
      </patternFill>
    </fill>
    <fill>
      <patternFill patternType="solid">
        <fgColor theme="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3" tint="0.59999389629810485"/>
        <bgColor indexed="64"/>
      </patternFill>
    </fill>
  </fills>
  <borders count="33">
    <border>
      <left/>
      <right/>
      <top/>
      <bottom/>
      <diagonal/>
    </border>
    <border>
      <left/>
      <right/>
      <top/>
      <bottom style="dashDot">
        <color auto="1"/>
      </bottom>
      <diagonal/>
    </border>
    <border>
      <left/>
      <right/>
      <top style="dashDot">
        <color theme="0"/>
      </top>
      <bottom style="dashDot">
        <color theme="0"/>
      </bottom>
      <diagonal/>
    </border>
    <border>
      <left/>
      <right/>
      <top style="dashDot">
        <color auto="1"/>
      </top>
      <bottom style="dashDot">
        <color auto="1"/>
      </bottom>
      <diagonal/>
    </border>
    <border>
      <left/>
      <right/>
      <top style="dashDot">
        <color auto="1"/>
      </top>
      <bottom/>
      <diagonal/>
    </border>
    <border>
      <left/>
      <right/>
      <top/>
      <bottom style="dashDotDot">
        <color auto="1"/>
      </bottom>
      <diagonal/>
    </border>
    <border>
      <left/>
      <right/>
      <top style="dashDotDot">
        <color auto="1"/>
      </top>
      <bottom style="dashDotDot">
        <color auto="1"/>
      </bottom>
      <diagonal/>
    </border>
    <border>
      <left/>
      <right/>
      <top style="dashDotDot">
        <color auto="1"/>
      </top>
      <bottom/>
      <diagonal/>
    </border>
    <border>
      <left style="hair">
        <color rgb="FF005A3C"/>
      </left>
      <right style="hair">
        <color rgb="FF005A3C"/>
      </right>
      <top style="hair">
        <color rgb="FF005A3C"/>
      </top>
      <bottom style="hair">
        <color rgb="FF005A3C"/>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dashDotDot">
        <color auto="1"/>
      </top>
      <bottom style="dashDotDot">
        <color auto="1"/>
      </bottom>
      <diagonal/>
    </border>
    <border>
      <left style="thin">
        <color auto="1"/>
      </left>
      <right style="thin">
        <color auto="1"/>
      </right>
      <top style="dashDotDot">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diagonal/>
    </border>
    <border>
      <left style="thin">
        <color auto="1"/>
      </left>
      <right style="thin">
        <color auto="1"/>
      </right>
      <top style="dashDotDot">
        <color auto="1"/>
      </top>
      <bottom/>
      <diagonal/>
    </border>
    <border>
      <left style="thin">
        <color auto="1"/>
      </left>
      <right/>
      <top style="dashDotDot">
        <color auto="1"/>
      </top>
      <bottom/>
      <diagonal/>
    </border>
    <border>
      <left/>
      <right style="thin">
        <color auto="1"/>
      </right>
      <top style="medium">
        <color auto="1"/>
      </top>
      <bottom style="dashDotDot">
        <color auto="1"/>
      </bottom>
      <diagonal/>
    </border>
    <border>
      <left style="thin">
        <color auto="1"/>
      </left>
      <right style="thin">
        <color auto="1"/>
      </right>
      <top style="medium">
        <color auto="1"/>
      </top>
      <bottom style="dashDotDot">
        <color auto="1"/>
      </bottom>
      <diagonal/>
    </border>
    <border>
      <left style="thin">
        <color auto="1"/>
      </left>
      <right/>
      <top style="medium">
        <color auto="1"/>
      </top>
      <bottom style="dashDotDot">
        <color auto="1"/>
      </bottom>
      <diagonal/>
    </border>
    <border>
      <left/>
      <right/>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medium">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thin">
        <color indexed="64"/>
      </top>
      <bottom style="thin">
        <color indexed="64"/>
      </bottom>
      <diagonal/>
    </border>
  </borders>
  <cellStyleXfs count="33">
    <xf numFmtId="0" fontId="0" fillId="0" borderId="0"/>
    <xf numFmtId="44" fontId="1" fillId="0" borderId="0" applyFont="0" applyFill="0" applyBorder="0" applyAlignment="0" applyProtection="0"/>
    <xf numFmtId="9" fontId="1" fillId="0" borderId="0" applyFont="0" applyFill="0" applyBorder="0" applyAlignment="0" applyProtection="0"/>
    <xf numFmtId="44" fontId="6" fillId="0" borderId="0"/>
    <xf numFmtId="44" fontId="6" fillId="0" borderId="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164" fontId="6" fillId="0" borderId="0" applyBorder="0" applyAlignment="0" applyProtection="0"/>
    <xf numFmtId="44" fontId="7" fillId="0" borderId="0" applyFont="0" applyFill="0" applyBorder="0" applyAlignment="0" applyProtection="0"/>
    <xf numFmtId="0" fontId="7" fillId="0" borderId="0"/>
    <xf numFmtId="0" fontId="8" fillId="0" borderId="0"/>
    <xf numFmtId="0" fontId="9" fillId="0" borderId="0"/>
    <xf numFmtId="0" fontId="1" fillId="0" borderId="0"/>
    <xf numFmtId="0" fontId="6" fillId="0" borderId="0"/>
    <xf numFmtId="0" fontId="7" fillId="0" borderId="0"/>
    <xf numFmtId="0" fontId="6" fillId="0" borderId="0"/>
    <xf numFmtId="0" fontId="1" fillId="0" borderId="0"/>
    <xf numFmtId="0" fontId="6" fillId="0" borderId="0"/>
    <xf numFmtId="0" fontId="6" fillId="0" borderId="0"/>
    <xf numFmtId="0" fontId="6" fillId="0" borderId="0"/>
    <xf numFmtId="0" fontId="1" fillId="0" borderId="0"/>
    <xf numFmtId="0" fontId="10"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6" fillId="0" borderId="0" applyFont="0" applyFill="0" applyBorder="0" applyAlignment="0" applyProtection="0"/>
    <xf numFmtId="43" fontId="11" fillId="0" borderId="0" applyFont="0" applyFill="0" applyBorder="0" applyAlignment="0" applyProtection="0"/>
    <xf numFmtId="0" fontId="16" fillId="0" borderId="0"/>
    <xf numFmtId="0" fontId="1" fillId="0" borderId="0"/>
    <xf numFmtId="0" fontId="1" fillId="0" borderId="0"/>
    <xf numFmtId="0" fontId="18" fillId="0" borderId="0"/>
  </cellStyleXfs>
  <cellXfs count="149">
    <xf numFmtId="0" fontId="0" fillId="0" borderId="0" xfId="0"/>
    <xf numFmtId="0" fontId="2" fillId="2" borderId="0" xfId="0" applyFont="1" applyFill="1" applyAlignment="1">
      <alignment horizontal="center" vertical="center" wrapText="1"/>
    </xf>
    <xf numFmtId="0" fontId="2" fillId="2" borderId="0" xfId="0" applyFont="1" applyFill="1" applyAlignment="1">
      <alignment vertical="center" wrapText="1"/>
    </xf>
    <xf numFmtId="0" fontId="0" fillId="0" borderId="1" xfId="0" applyBorder="1"/>
    <xf numFmtId="43" fontId="0" fillId="3" borderId="1" xfId="0" applyNumberFormat="1" applyFill="1" applyBorder="1"/>
    <xf numFmtId="43" fontId="0" fillId="4" borderId="1" xfId="0" applyNumberFormat="1" applyFill="1" applyBorder="1"/>
    <xf numFmtId="43" fontId="0" fillId="5" borderId="1" xfId="0" applyNumberFormat="1" applyFill="1" applyBorder="1"/>
    <xf numFmtId="43" fontId="3" fillId="6" borderId="1" xfId="0" applyNumberFormat="1" applyFont="1" applyFill="1" applyBorder="1"/>
    <xf numFmtId="43" fontId="0" fillId="7" borderId="1" xfId="0" applyNumberFormat="1" applyFill="1" applyBorder="1"/>
    <xf numFmtId="43" fontId="4" fillId="2" borderId="2" xfId="0" applyNumberFormat="1" applyFont="1" applyFill="1" applyBorder="1"/>
    <xf numFmtId="43" fontId="0" fillId="8" borderId="1" xfId="0" applyNumberFormat="1" applyFill="1" applyBorder="1"/>
    <xf numFmtId="43" fontId="0" fillId="9" borderId="1" xfId="0" applyNumberFormat="1" applyFill="1" applyBorder="1"/>
    <xf numFmtId="0" fontId="0" fillId="0" borderId="3" xfId="0" applyBorder="1"/>
    <xf numFmtId="43" fontId="0" fillId="3" borderId="3" xfId="0" applyNumberFormat="1" applyFill="1" applyBorder="1"/>
    <xf numFmtId="43" fontId="0" fillId="4" borderId="3" xfId="0" applyNumberFormat="1" applyFill="1" applyBorder="1"/>
    <xf numFmtId="43" fontId="0" fillId="5" borderId="3" xfId="0" applyNumberFormat="1" applyFill="1" applyBorder="1"/>
    <xf numFmtId="43" fontId="3" fillId="6" borderId="3" xfId="0" applyNumberFormat="1" applyFont="1" applyFill="1" applyBorder="1"/>
    <xf numFmtId="43" fontId="0" fillId="7" borderId="3" xfId="0" applyNumberFormat="1" applyFill="1" applyBorder="1"/>
    <xf numFmtId="0" fontId="0" fillId="0" borderId="3" xfId="0" applyBorder="1" applyAlignment="1">
      <alignment vertical="center"/>
    </xf>
    <xf numFmtId="43" fontId="0" fillId="0" borderId="0" xfId="0" applyNumberFormat="1"/>
    <xf numFmtId="43" fontId="3" fillId="3" borderId="3" xfId="0" applyNumberFormat="1" applyFont="1" applyFill="1" applyBorder="1"/>
    <xf numFmtId="43" fontId="3" fillId="4" borderId="3" xfId="0" applyNumberFormat="1" applyFont="1" applyFill="1" applyBorder="1"/>
    <xf numFmtId="43" fontId="3" fillId="5" borderId="3" xfId="0" applyNumberFormat="1" applyFont="1" applyFill="1" applyBorder="1"/>
    <xf numFmtId="43" fontId="3" fillId="7" borderId="3" xfId="0" applyNumberFormat="1" applyFont="1" applyFill="1" applyBorder="1"/>
    <xf numFmtId="43" fontId="2" fillId="2" borderId="2" xfId="0" applyNumberFormat="1" applyFont="1" applyFill="1" applyBorder="1"/>
    <xf numFmtId="43" fontId="3" fillId="8" borderId="3" xfId="0" applyNumberFormat="1" applyFont="1" applyFill="1" applyBorder="1"/>
    <xf numFmtId="43" fontId="3" fillId="9" borderId="3" xfId="0" applyNumberFormat="1" applyFont="1" applyFill="1" applyBorder="1"/>
    <xf numFmtId="10" fontId="0" fillId="0" borderId="0" xfId="2" applyNumberFormat="1" applyFont="1"/>
    <xf numFmtId="0" fontId="5" fillId="0" borderId="0" xfId="0" applyFont="1" applyAlignment="1">
      <alignment wrapText="1"/>
    </xf>
    <xf numFmtId="0" fontId="0" fillId="8" borderId="5" xfId="0" applyFill="1" applyBorder="1" applyAlignment="1">
      <alignment wrapText="1"/>
    </xf>
    <xf numFmtId="166" fontId="0" fillId="8" borderId="5" xfId="1" applyNumberFormat="1" applyFont="1" applyFill="1" applyBorder="1"/>
    <xf numFmtId="0" fontId="0" fillId="8" borderId="6" xfId="0" applyFill="1" applyBorder="1" applyAlignment="1">
      <alignment wrapText="1"/>
    </xf>
    <xf numFmtId="166" fontId="0" fillId="8" borderId="6" xfId="1" applyNumberFormat="1" applyFont="1" applyFill="1" applyBorder="1"/>
    <xf numFmtId="0" fontId="4" fillId="10" borderId="6" xfId="0" applyFont="1" applyFill="1" applyBorder="1" applyAlignment="1">
      <alignment horizontal="right" wrapText="1"/>
    </xf>
    <xf numFmtId="166" fontId="4" fillId="10" borderId="6" xfId="1" applyNumberFormat="1" applyFont="1" applyFill="1" applyBorder="1"/>
    <xf numFmtId="0" fontId="0" fillId="0" borderId="6" xfId="0" applyBorder="1" applyAlignment="1">
      <alignment wrapText="1"/>
    </xf>
    <xf numFmtId="166" fontId="0" fillId="0" borderId="6" xfId="1" applyNumberFormat="1" applyFont="1" applyBorder="1"/>
    <xf numFmtId="0" fontId="2" fillId="10" borderId="7" xfId="0" applyFont="1" applyFill="1" applyBorder="1" applyAlignment="1">
      <alignment horizontal="right" wrapText="1"/>
    </xf>
    <xf numFmtId="166" fontId="2" fillId="10" borderId="7" xfId="1" applyNumberFormat="1" applyFont="1" applyFill="1" applyBorder="1"/>
    <xf numFmtId="0" fontId="0" fillId="0" borderId="3" xfId="0" applyBorder="1" applyAlignment="1">
      <alignment wrapText="1"/>
    </xf>
    <xf numFmtId="0" fontId="0" fillId="0" borderId="3" xfId="0" applyBorder="1" applyAlignment="1">
      <alignment vertical="center" wrapText="1"/>
    </xf>
    <xf numFmtId="43" fontId="0" fillId="8" borderId="3" xfId="0" applyNumberFormat="1" applyFill="1" applyBorder="1"/>
    <xf numFmtId="43" fontId="0" fillId="9" borderId="3" xfId="0" applyNumberFormat="1" applyFill="1" applyBorder="1"/>
    <xf numFmtId="43" fontId="0" fillId="11" borderId="3" xfId="0" applyNumberFormat="1" applyFill="1" applyBorder="1"/>
    <xf numFmtId="167" fontId="0" fillId="0" borderId="0" xfId="0" applyNumberFormat="1"/>
    <xf numFmtId="49" fontId="0" fillId="0" borderId="0" xfId="0" applyNumberFormat="1" applyAlignment="1">
      <alignment horizontal="center" vertical="center"/>
    </xf>
    <xf numFmtId="0" fontId="0" fillId="0" borderId="0" xfId="0" applyAlignment="1">
      <alignment horizontal="center" vertical="center"/>
    </xf>
    <xf numFmtId="0" fontId="12" fillId="12" borderId="8" xfId="0" applyFont="1" applyFill="1" applyBorder="1" applyAlignment="1">
      <alignment horizontal="left"/>
    </xf>
    <xf numFmtId="49" fontId="0" fillId="0" borderId="0" xfId="0" applyNumberFormat="1" applyAlignment="1">
      <alignment horizontal="center"/>
    </xf>
    <xf numFmtId="0" fontId="0" fillId="0" borderId="0" xfId="0" applyAlignment="1">
      <alignment horizontal="center"/>
    </xf>
    <xf numFmtId="0" fontId="0" fillId="3" borderId="0" xfId="0" applyFill="1"/>
    <xf numFmtId="0" fontId="4" fillId="2" borderId="0" xfId="0" applyFont="1" applyFill="1"/>
    <xf numFmtId="49" fontId="0" fillId="0" borderId="0" xfId="0" quotePrefix="1" applyNumberFormat="1" applyAlignment="1">
      <alignment horizontal="center" vertical="center"/>
    </xf>
    <xf numFmtId="49" fontId="0" fillId="0" borderId="0" xfId="0" quotePrefix="1" applyNumberFormat="1" applyAlignment="1">
      <alignment horizontal="center"/>
    </xf>
    <xf numFmtId="0" fontId="0" fillId="0" borderId="0" xfId="0" quotePrefix="1"/>
    <xf numFmtId="0" fontId="13" fillId="13" borderId="0" xfId="0" applyFont="1" applyFill="1"/>
    <xf numFmtId="44" fontId="2" fillId="2" borderId="0" xfId="1" applyFont="1" applyFill="1"/>
    <xf numFmtId="0" fontId="2" fillId="2" borderId="0" xfId="0" applyFont="1" applyFill="1" applyAlignment="1">
      <alignment vertical="center"/>
    </xf>
    <xf numFmtId="43" fontId="0" fillId="15" borderId="3" xfId="0" applyNumberFormat="1" applyFill="1" applyBorder="1"/>
    <xf numFmtId="43" fontId="0" fillId="16" borderId="3" xfId="0" applyNumberFormat="1" applyFill="1" applyBorder="1"/>
    <xf numFmtId="0" fontId="15" fillId="18" borderId="9" xfId="0" applyFont="1" applyFill="1" applyBorder="1" applyAlignment="1">
      <alignment horizontal="center" vertical="center" wrapText="1"/>
    </xf>
    <xf numFmtId="0" fontId="15" fillId="17" borderId="9" xfId="0" applyFont="1" applyFill="1" applyBorder="1" applyAlignment="1">
      <alignment horizontal="center" vertical="center" wrapText="1"/>
    </xf>
    <xf numFmtId="0" fontId="15" fillId="17" borderId="10" xfId="0" applyFont="1" applyFill="1" applyBorder="1" applyAlignment="1">
      <alignment horizontal="center" vertical="center"/>
    </xf>
    <xf numFmtId="0" fontId="15" fillId="17" borderId="11" xfId="0" applyFont="1" applyFill="1" applyBorder="1" applyAlignment="1">
      <alignment horizontal="center" vertical="center" wrapText="1"/>
    </xf>
    <xf numFmtId="167" fontId="4" fillId="2" borderId="0" xfId="0" applyNumberFormat="1" applyFont="1" applyFill="1"/>
    <xf numFmtId="0" fontId="3" fillId="0" borderId="0" xfId="0" applyFont="1"/>
    <xf numFmtId="43" fontId="3" fillId="20" borderId="3" xfId="0" applyNumberFormat="1" applyFont="1" applyFill="1" applyBorder="1"/>
    <xf numFmtId="43" fontId="0" fillId="19" borderId="3" xfId="0" applyNumberFormat="1" applyFill="1" applyBorder="1"/>
    <xf numFmtId="0" fontId="14" fillId="2" borderId="0" xfId="0" applyFont="1" applyFill="1" applyAlignment="1">
      <alignment horizontal="center" vertical="center" wrapText="1"/>
    </xf>
    <xf numFmtId="16" fontId="0" fillId="0" borderId="0" xfId="0" applyNumberFormat="1"/>
    <xf numFmtId="0" fontId="0" fillId="21" borderId="0" xfId="0" applyFill="1"/>
    <xf numFmtId="44" fontId="0" fillId="21" borderId="0" xfId="1" applyFont="1" applyFill="1"/>
    <xf numFmtId="0" fontId="16" fillId="0" borderId="0" xfId="29"/>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44" fontId="0" fillId="0" borderId="0" xfId="1" applyFont="1"/>
    <xf numFmtId="168" fontId="0" fillId="0" borderId="0" xfId="2" applyNumberFormat="1" applyFont="1"/>
    <xf numFmtId="0" fontId="5" fillId="13" borderId="0" xfId="0" applyFont="1" applyFill="1" applyAlignment="1">
      <alignment horizontal="center" wrapText="1"/>
    </xf>
    <xf numFmtId="0" fontId="5" fillId="13" borderId="0" xfId="0" applyFont="1" applyFill="1" applyAlignment="1">
      <alignment wrapText="1"/>
    </xf>
    <xf numFmtId="0" fontId="3" fillId="13" borderId="0" xfId="0" applyFont="1" applyFill="1" applyAlignment="1">
      <alignment wrapText="1"/>
    </xf>
    <xf numFmtId="44" fontId="0" fillId="0" borderId="22" xfId="1" applyFont="1" applyBorder="1"/>
    <xf numFmtId="0" fontId="0" fillId="0" borderId="22" xfId="0" applyBorder="1" applyAlignment="1">
      <alignment horizontal="center"/>
    </xf>
    <xf numFmtId="9" fontId="0" fillId="0" borderId="22" xfId="0" applyNumberFormat="1" applyBorder="1" applyAlignment="1">
      <alignment horizontal="center"/>
    </xf>
    <xf numFmtId="44" fontId="0" fillId="0" borderId="22" xfId="1" applyFont="1" applyBorder="1" applyAlignment="1">
      <alignment horizontal="center"/>
    </xf>
    <xf numFmtId="44" fontId="0" fillId="0" borderId="0" xfId="1" applyFont="1" applyBorder="1"/>
    <xf numFmtId="0" fontId="0" fillId="0" borderId="0" xfId="0" applyAlignment="1">
      <alignment horizontal="left"/>
    </xf>
    <xf numFmtId="44" fontId="3" fillId="0" borderId="0" xfId="1" applyFont="1" applyFill="1" applyBorder="1"/>
    <xf numFmtId="0" fontId="3" fillId="0" borderId="0" xfId="0" applyFont="1" applyAlignment="1">
      <alignment horizontal="center"/>
    </xf>
    <xf numFmtId="44" fontId="3" fillId="0" borderId="26" xfId="1" applyFont="1" applyFill="1" applyBorder="1"/>
    <xf numFmtId="0" fontId="3" fillId="0" borderId="26" xfId="0" applyFont="1" applyBorder="1" applyAlignment="1">
      <alignment horizontal="center"/>
    </xf>
    <xf numFmtId="0" fontId="0" fillId="0" borderId="27" xfId="0" applyBorder="1" applyAlignment="1">
      <alignment horizontal="center"/>
    </xf>
    <xf numFmtId="9" fontId="0" fillId="0" borderId="24" xfId="0" applyNumberFormat="1" applyBorder="1" applyAlignment="1">
      <alignment horizontal="center"/>
    </xf>
    <xf numFmtId="44" fontId="0" fillId="0" borderId="0" xfId="0" applyNumberFormat="1"/>
    <xf numFmtId="44" fontId="14" fillId="12" borderId="22" xfId="1" applyFont="1" applyFill="1" applyBorder="1" applyAlignment="1">
      <alignment horizontal="center" vertical="center" wrapText="1"/>
    </xf>
    <xf numFmtId="44" fontId="14" fillId="12" borderId="22" xfId="1" applyFont="1" applyFill="1" applyBorder="1" applyAlignment="1">
      <alignment horizontal="center" vertical="center"/>
    </xf>
    <xf numFmtId="44" fontId="14" fillId="12" borderId="25" xfId="1" applyFont="1" applyFill="1" applyBorder="1" applyAlignment="1">
      <alignment horizontal="center" vertical="center"/>
    </xf>
    <xf numFmtId="0" fontId="14" fillId="12" borderId="25" xfId="0" applyFont="1" applyFill="1" applyBorder="1" applyAlignment="1">
      <alignment horizontal="center" vertical="center"/>
    </xf>
    <xf numFmtId="0" fontId="14" fillId="12" borderId="25" xfId="0" applyFont="1" applyFill="1" applyBorder="1" applyAlignment="1">
      <alignment horizontal="center" vertical="center" wrapText="1"/>
    </xf>
    <xf numFmtId="0" fontId="2" fillId="2" borderId="1" xfId="0" applyFont="1" applyFill="1" applyBorder="1" applyAlignment="1">
      <alignment vertical="center" wrapText="1"/>
    </xf>
    <xf numFmtId="0" fontId="4" fillId="2" borderId="3" xfId="0" applyFont="1" applyFill="1" applyBorder="1" applyAlignment="1">
      <alignment wrapText="1"/>
    </xf>
    <xf numFmtId="43" fontId="2" fillId="2" borderId="3" xfId="0" applyNumberFormat="1" applyFont="1" applyFill="1" applyBorder="1"/>
    <xf numFmtId="0" fontId="14" fillId="14" borderId="0" xfId="0" applyFont="1" applyFill="1" applyAlignment="1">
      <alignment vertical="center" wrapText="1"/>
    </xf>
    <xf numFmtId="0" fontId="14" fillId="10" borderId="0" xfId="0" applyFont="1" applyFill="1" applyAlignment="1">
      <alignment vertical="center" wrapText="1"/>
    </xf>
    <xf numFmtId="0" fontId="0" fillId="0" borderId="0" xfId="0" applyAlignment="1">
      <alignment vertical="center" wrapText="1"/>
    </xf>
    <xf numFmtId="0" fontId="14" fillId="14" borderId="0" xfId="0" applyFont="1" applyFill="1" applyAlignment="1">
      <alignment vertical="top" wrapText="1"/>
    </xf>
    <xf numFmtId="0" fontId="14" fillId="10" borderId="0" xfId="0" applyFont="1" applyFill="1" applyAlignment="1">
      <alignment vertical="top" wrapText="1"/>
    </xf>
    <xf numFmtId="0" fontId="0" fillId="0" borderId="0" xfId="0" applyAlignment="1">
      <alignment vertical="top" wrapText="1"/>
    </xf>
    <xf numFmtId="0" fontId="0" fillId="0" borderId="6" xfId="0" applyBorder="1" applyAlignment="1">
      <alignment horizontal="left" wrapText="1"/>
    </xf>
    <xf numFmtId="0" fontId="0" fillId="0" borderId="28" xfId="0" applyBorder="1"/>
    <xf numFmtId="0" fontId="0" fillId="0" borderId="28" xfId="0" applyBorder="1" applyAlignment="1">
      <alignment horizontal="center"/>
    </xf>
    <xf numFmtId="4" fontId="0" fillId="0" borderId="0" xfId="0" applyNumberFormat="1"/>
    <xf numFmtId="4" fontId="0" fillId="0" borderId="28" xfId="0" applyNumberFormat="1" applyBorder="1"/>
    <xf numFmtId="14" fontId="0" fillId="0" borderId="28" xfId="0" applyNumberFormat="1" applyBorder="1"/>
    <xf numFmtId="4" fontId="0" fillId="0" borderId="28" xfId="0" applyNumberFormat="1" applyBorder="1" applyAlignment="1">
      <alignment horizontal="center"/>
    </xf>
    <xf numFmtId="49" fontId="0" fillId="0" borderId="0" xfId="0" applyNumberFormat="1"/>
    <xf numFmtId="0" fontId="0" fillId="0" borderId="0" xfId="0" applyAlignment="1">
      <alignment horizontal="right"/>
    </xf>
    <xf numFmtId="4" fontId="0" fillId="0" borderId="32" xfId="0" applyNumberFormat="1" applyBorder="1"/>
    <xf numFmtId="0" fontId="0" fillId="0" borderId="28" xfId="0" applyFill="1" applyBorder="1" applyAlignment="1">
      <alignment horizontal="center"/>
    </xf>
    <xf numFmtId="0" fontId="2" fillId="2" borderId="0" xfId="0" applyFont="1" applyFill="1" applyAlignment="1">
      <alignment horizontal="center" vertical="center" wrapText="1"/>
    </xf>
    <xf numFmtId="0" fontId="5" fillId="0" borderId="4" xfId="0" applyFont="1" applyBorder="1" applyAlignment="1">
      <alignment horizontal="right"/>
    </xf>
    <xf numFmtId="14" fontId="3" fillId="0" borderId="25" xfId="0" applyNumberFormat="1" applyFont="1" applyBorder="1" applyAlignment="1">
      <alignment horizontal="center" vertical="center"/>
    </xf>
    <xf numFmtId="14" fontId="3" fillId="0" borderId="24" xfId="0" applyNumberFormat="1" applyFont="1" applyBorder="1" applyAlignment="1">
      <alignment horizontal="center" vertical="center"/>
    </xf>
    <xf numFmtId="14" fontId="3" fillId="0" borderId="23" xfId="0" applyNumberFormat="1"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44" fontId="14" fillId="12" borderId="29" xfId="1" applyFont="1" applyFill="1" applyBorder="1" applyAlignment="1">
      <alignment horizontal="center" vertical="center" wrapText="1"/>
    </xf>
    <xf numFmtId="44" fontId="14" fillId="12" borderId="30" xfId="1" applyFont="1" applyFill="1" applyBorder="1" applyAlignment="1">
      <alignment horizontal="center" vertical="center" wrapText="1"/>
    </xf>
    <xf numFmtId="44" fontId="14" fillId="12" borderId="31" xfId="1" applyFont="1" applyFill="1" applyBorder="1" applyAlignment="1">
      <alignment horizontal="center" vertical="center" wrapText="1"/>
    </xf>
    <xf numFmtId="0" fontId="14" fillId="12" borderId="25" xfId="0" applyFont="1" applyFill="1" applyBorder="1" applyAlignment="1">
      <alignment horizontal="center" vertical="center"/>
    </xf>
    <xf numFmtId="3" fontId="3" fillId="0" borderId="25" xfId="0" applyNumberFormat="1" applyFont="1" applyBorder="1" applyAlignment="1">
      <alignment horizontal="center" vertical="center"/>
    </xf>
    <xf numFmtId="0" fontId="3" fillId="13" borderId="0" xfId="0" applyFont="1" applyFill="1" applyAlignment="1">
      <alignment horizontal="center" wrapText="1"/>
    </xf>
    <xf numFmtId="0" fontId="5" fillId="13" borderId="0" xfId="0" applyFont="1" applyFill="1" applyAlignment="1">
      <alignment horizontal="center" wrapText="1"/>
    </xf>
    <xf numFmtId="0" fontId="13" fillId="13" borderId="0" xfId="0" applyFont="1" applyFill="1" applyAlignment="1">
      <alignment horizontal="center" wrapText="1"/>
    </xf>
    <xf numFmtId="0" fontId="13" fillId="0" borderId="21" xfId="0" applyFont="1" applyBorder="1" applyAlignment="1">
      <alignment horizontal="center"/>
    </xf>
    <xf numFmtId="0" fontId="18" fillId="0" borderId="0" xfId="32"/>
  </cellXfs>
  <cellStyles count="33">
    <cellStyle name="Moeda" xfId="1" builtinId="4"/>
    <cellStyle name="Moeda 2" xfId="3" xr:uid="{00000000-0005-0000-0000-000001000000}"/>
    <cellStyle name="Moeda 2 2" xfId="4" xr:uid="{00000000-0005-0000-0000-000002000000}"/>
    <cellStyle name="Moeda 2 3" xfId="5" xr:uid="{00000000-0005-0000-0000-000003000000}"/>
    <cellStyle name="Moeda 3" xfId="6" xr:uid="{00000000-0005-0000-0000-000004000000}"/>
    <cellStyle name="Moeda 3 2" xfId="7" xr:uid="{00000000-0005-0000-0000-000005000000}"/>
    <cellStyle name="Moeda 4" xfId="8" xr:uid="{00000000-0005-0000-0000-000006000000}"/>
    <cellStyle name="Moeda 5" xfId="9" xr:uid="{00000000-0005-0000-0000-000007000000}"/>
    <cellStyle name="Normal" xfId="0" builtinId="0"/>
    <cellStyle name="Normal 10" xfId="10" xr:uid="{00000000-0005-0000-0000-000009000000}"/>
    <cellStyle name="Normal 11" xfId="11" xr:uid="{00000000-0005-0000-0000-00000A000000}"/>
    <cellStyle name="Normal 12" xfId="12" xr:uid="{00000000-0005-0000-0000-00000B000000}"/>
    <cellStyle name="Normal 13" xfId="29" xr:uid="{00000000-0005-0000-0000-00000C000000}"/>
    <cellStyle name="Normal 14" xfId="32" xr:uid="{CB596B43-B1BC-4F3D-A05B-CB4629D5231A}"/>
    <cellStyle name="Normal 2" xfId="13" xr:uid="{00000000-0005-0000-0000-00000D000000}"/>
    <cellStyle name="Normal 2 2" xfId="14" xr:uid="{00000000-0005-0000-0000-00000E000000}"/>
    <cellStyle name="Normal 2 2 2" xfId="30" xr:uid="{00000000-0005-0000-0000-00000F000000}"/>
    <cellStyle name="Normal 2 3" xfId="15" xr:uid="{00000000-0005-0000-0000-000010000000}"/>
    <cellStyle name="Normal 3" xfId="16" xr:uid="{00000000-0005-0000-0000-000011000000}"/>
    <cellStyle name="Normal 3 2" xfId="17" xr:uid="{00000000-0005-0000-0000-000012000000}"/>
    <cellStyle name="Normal 4" xfId="18" xr:uid="{00000000-0005-0000-0000-000013000000}"/>
    <cellStyle name="Normal 4 2" xfId="31" xr:uid="{00000000-0005-0000-0000-000014000000}"/>
    <cellStyle name="Normal 5" xfId="19" xr:uid="{00000000-0005-0000-0000-000015000000}"/>
    <cellStyle name="Normal 6" xfId="20" xr:uid="{00000000-0005-0000-0000-000016000000}"/>
    <cellStyle name="Normal 6 2" xfId="21" xr:uid="{00000000-0005-0000-0000-000017000000}"/>
    <cellStyle name="Normal 7" xfId="22" xr:uid="{00000000-0005-0000-0000-000018000000}"/>
    <cellStyle name="Normal 8" xfId="23" xr:uid="{00000000-0005-0000-0000-000019000000}"/>
    <cellStyle name="Normal 9" xfId="24" xr:uid="{00000000-0005-0000-0000-00001A000000}"/>
    <cellStyle name="Porcentagem" xfId="2" builtinId="5"/>
    <cellStyle name="Porcentagem 2" xfId="25" xr:uid="{00000000-0005-0000-0000-00001C000000}"/>
    <cellStyle name="Porcentagem 3" xfId="26" xr:uid="{00000000-0005-0000-0000-00001D000000}"/>
    <cellStyle name="Separador de milhares 2" xfId="27" xr:uid="{00000000-0005-0000-0000-00001E000000}"/>
    <cellStyle name="Vírgula 2" xfId="28" xr:uid="{00000000-0005-0000-0000-00001F000000}"/>
  </cellStyles>
  <dxfs count="7">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border outline="0">
        <top style="thin">
          <color auto="1"/>
        </top>
      </border>
    </dxf>
    <dxf>
      <border outline="0">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OPLADI\CPO\Agentes%20de%20Planejamento\2019\Planilha%20dos%20APs%20-%20backups%20e%20testes\AEOs\2019.02.11\ACI\D0%20-%20A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PROPLADI\CPO\Or&#231;amento\2016\Or&#231;amento%202016\Modelo%20PLANILHA%20DE%20PREVIS&#195;O%20OR&#199;AMENT&#193;RIA%20%202016%20-%20DESPESAS%20DE%20USO%20COM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ecução - Custeio"/>
      <sheetName val="2. Execução - Investimento"/>
      <sheetName val="3. Diárias"/>
      <sheetName val="4. Remanejamentos - Custeio"/>
      <sheetName val="5. Remanejamentos -Investimento"/>
      <sheetName val="6. Planejamento x Execução"/>
      <sheetName val="7. Execução - Custeio"/>
      <sheetName val="8. Execução - Investimento"/>
      <sheetName val="9. Diárias"/>
      <sheetName val="10. Pré-Empenhos"/>
      <sheetName val="11. Empenhos"/>
    </sheetNames>
    <sheetDataSet>
      <sheetData sheetId="0">
        <row r="6">
          <cell r="B6" t="str">
            <v>D0</v>
          </cell>
        </row>
      </sheetData>
      <sheetData sheetId="1">
        <row r="9">
          <cell r="I9">
            <v>0</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TA 2016"/>
    </sheetNames>
    <sheetDataSet>
      <sheetData sheetId="0">
        <row r="90">
          <cell r="A90" t="str">
            <v xml:space="preserve">105 - RECURSOS DO TESOURO </v>
          </cell>
        </row>
        <row r="91">
          <cell r="A91" t="str">
            <v>250 - RECURSOS PRÓPRIOS</v>
          </cell>
        </row>
        <row r="92">
          <cell r="A92" t="str">
            <v>281 - RECURSOS DE CONVÊNIOS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G301" totalsRowShown="0" headerRowDxfId="6" headerRowBorderDxfId="5" tableBorderDxfId="4">
  <autoFilter ref="A1:G301" xr:uid="{00000000-0009-0000-0100-000001000000}"/>
  <tableColumns count="7">
    <tableColumn id="1" xr3:uid="{00000000-0010-0000-0000-000001000000}" name="Status do Lançamento"/>
    <tableColumn id="2" xr3:uid="{00000000-0010-0000-0000-000002000000}" name="DATA (dia/mês)"/>
    <tableColumn id="3" xr3:uid="{00000000-0010-0000-0000-000003000000}" name="DE (ÁREA / ORIGEM)" dataDxfId="3"/>
    <tableColumn id="4" xr3:uid="{00000000-0010-0000-0000-000004000000}" name="PARA (ÁREA / DESTINO)" dataDxfId="2"/>
    <tableColumn id="7" xr3:uid="{00000000-0010-0000-0000-000007000000}" name="CUSTEIO ou INVESTIMENTO?" dataDxfId="1"/>
    <tableColumn id="5" xr3:uid="{00000000-0010-0000-0000-000005000000}" name="JUSTIFICATIVA"/>
    <tableColumn id="6" xr3:uid="{00000000-0010-0000-0000-000006000000}" name="VALOR" dataDxfId="0" dataCellStyle="Moeda"/>
  </tableColumns>
  <tableStyleInfo name="TableStyleMedium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F28"/>
  <sheetViews>
    <sheetView workbookViewId="0">
      <selection activeCell="A6" sqref="A6"/>
    </sheetView>
  </sheetViews>
  <sheetFormatPr defaultRowHeight="15" x14ac:dyDescent="0.25"/>
  <cols>
    <col min="1" max="1" width="62.7109375" customWidth="1"/>
    <col min="2" max="2" width="15" customWidth="1"/>
    <col min="3" max="4" width="5.85546875" customWidth="1"/>
    <col min="5" max="5" width="68.42578125" customWidth="1"/>
    <col min="6" max="6" width="15" customWidth="1"/>
  </cols>
  <sheetData>
    <row r="4" spans="1:6" ht="31.5" x14ac:dyDescent="0.25">
      <c r="A4" s="28" t="s">
        <v>529</v>
      </c>
      <c r="E4" s="28" t="s">
        <v>530</v>
      </c>
    </row>
    <row r="5" spans="1:6" x14ac:dyDescent="0.25">
      <c r="A5" s="29" t="s">
        <v>99</v>
      </c>
      <c r="B5" s="30">
        <v>7904658</v>
      </c>
      <c r="E5" s="31" t="s">
        <v>380</v>
      </c>
      <c r="F5" s="32">
        <v>1933412</v>
      </c>
    </row>
    <row r="6" spans="1:6" x14ac:dyDescent="0.25">
      <c r="A6" s="31" t="s">
        <v>100</v>
      </c>
      <c r="B6" s="32">
        <v>2208248</v>
      </c>
      <c r="E6" s="31" t="s">
        <v>102</v>
      </c>
      <c r="F6" s="32">
        <v>550000</v>
      </c>
    </row>
    <row r="7" spans="1:6" x14ac:dyDescent="0.25">
      <c r="A7" s="31" t="s">
        <v>101</v>
      </c>
      <c r="B7" s="32">
        <v>30977208</v>
      </c>
      <c r="E7" s="33" t="s">
        <v>104</v>
      </c>
      <c r="F7" s="34">
        <v>2483412</v>
      </c>
    </row>
    <row r="8" spans="1:6" ht="33" customHeight="1" x14ac:dyDescent="0.25">
      <c r="A8" s="31" t="s">
        <v>102</v>
      </c>
      <c r="B8" s="32">
        <v>1316387</v>
      </c>
      <c r="E8" s="35" t="s">
        <v>381</v>
      </c>
      <c r="F8" s="36">
        <v>10000000</v>
      </c>
    </row>
    <row r="9" spans="1:6" ht="20.25" customHeight="1" x14ac:dyDescent="0.25">
      <c r="A9" s="31" t="s">
        <v>103</v>
      </c>
      <c r="B9" s="32">
        <v>3819511</v>
      </c>
      <c r="E9" s="35" t="s">
        <v>105</v>
      </c>
      <c r="F9" s="36">
        <v>1328847.1099999994</v>
      </c>
    </row>
    <row r="10" spans="1:6" x14ac:dyDescent="0.25">
      <c r="A10" s="33" t="s">
        <v>104</v>
      </c>
      <c r="B10" s="34">
        <v>46226012</v>
      </c>
      <c r="E10" s="33" t="s">
        <v>382</v>
      </c>
      <c r="F10" s="34">
        <v>11328847.109999999</v>
      </c>
    </row>
    <row r="11" spans="1:6" ht="18.75" customHeight="1" x14ac:dyDescent="0.25">
      <c r="A11" s="35" t="s">
        <v>105</v>
      </c>
      <c r="B11" s="36">
        <v>14683753</v>
      </c>
      <c r="E11" s="37" t="s">
        <v>107</v>
      </c>
      <c r="F11" s="38">
        <v>13812259.109999999</v>
      </c>
    </row>
    <row r="12" spans="1:6" x14ac:dyDescent="0.25">
      <c r="A12" s="33" t="s">
        <v>524</v>
      </c>
      <c r="B12" s="34">
        <v>60909765</v>
      </c>
    </row>
    <row r="13" spans="1:6" x14ac:dyDescent="0.25">
      <c r="A13" s="35" t="s">
        <v>106</v>
      </c>
      <c r="B13" s="36">
        <v>8461817</v>
      </c>
    </row>
    <row r="14" spans="1:6" x14ac:dyDescent="0.25">
      <c r="A14" s="37" t="s">
        <v>107</v>
      </c>
      <c r="B14" s="38">
        <v>69371582</v>
      </c>
    </row>
    <row r="16" spans="1:6" x14ac:dyDescent="0.25">
      <c r="E16" s="86"/>
    </row>
    <row r="18" spans="1:6" ht="31.5" x14ac:dyDescent="0.25">
      <c r="A18" s="28" t="s">
        <v>531</v>
      </c>
      <c r="E18" s="28" t="s">
        <v>532</v>
      </c>
    </row>
    <row r="19" spans="1:6" x14ac:dyDescent="0.25">
      <c r="A19" s="29" t="s">
        <v>99</v>
      </c>
      <c r="B19" s="30">
        <v>7904658</v>
      </c>
      <c r="E19" s="31" t="s">
        <v>380</v>
      </c>
      <c r="F19" s="32">
        <v>1933412</v>
      </c>
    </row>
    <row r="20" spans="1:6" x14ac:dyDescent="0.25">
      <c r="A20" s="31" t="s">
        <v>100</v>
      </c>
      <c r="B20" s="32">
        <v>2208248</v>
      </c>
      <c r="E20" s="31" t="s">
        <v>102</v>
      </c>
      <c r="F20" s="32">
        <v>550000</v>
      </c>
    </row>
    <row r="21" spans="1:6" x14ac:dyDescent="0.25">
      <c r="A21" s="31" t="s">
        <v>101</v>
      </c>
      <c r="B21" s="32">
        <v>30977208</v>
      </c>
      <c r="E21" s="33" t="s">
        <v>104</v>
      </c>
      <c r="F21" s="34">
        <v>2483412</v>
      </c>
    </row>
    <row r="22" spans="1:6" ht="30" x14ac:dyDescent="0.25">
      <c r="A22" s="31" t="s">
        <v>102</v>
      </c>
      <c r="B22" s="32">
        <v>1316387</v>
      </c>
      <c r="E22" s="35" t="s">
        <v>381</v>
      </c>
      <c r="F22" s="36">
        <v>10000000</v>
      </c>
    </row>
    <row r="23" spans="1:6" x14ac:dyDescent="0.25">
      <c r="A23" s="31" t="s">
        <v>103</v>
      </c>
      <c r="B23" s="32">
        <v>3819511</v>
      </c>
      <c r="E23" s="117" t="s">
        <v>527</v>
      </c>
      <c r="F23" s="36">
        <v>2917287</v>
      </c>
    </row>
    <row r="24" spans="1:6" ht="30" x14ac:dyDescent="0.25">
      <c r="A24" s="33" t="s">
        <v>104</v>
      </c>
      <c r="B24" s="34">
        <v>46226012</v>
      </c>
      <c r="E24" s="33" t="s">
        <v>528</v>
      </c>
      <c r="F24" s="34">
        <f>F22+F23</f>
        <v>12917287</v>
      </c>
    </row>
    <row r="25" spans="1:6" x14ac:dyDescent="0.25">
      <c r="A25" s="117" t="s">
        <v>525</v>
      </c>
      <c r="B25" s="36">
        <v>9612132</v>
      </c>
      <c r="E25" s="37" t="s">
        <v>107</v>
      </c>
      <c r="F25" s="38">
        <f>F21+F24</f>
        <v>15400699</v>
      </c>
    </row>
    <row r="26" spans="1:6" x14ac:dyDescent="0.25">
      <c r="A26" s="33" t="s">
        <v>526</v>
      </c>
      <c r="B26" s="34">
        <f>B24+B25</f>
        <v>55838144</v>
      </c>
    </row>
    <row r="27" spans="1:6" x14ac:dyDescent="0.25">
      <c r="A27" s="35" t="s">
        <v>106</v>
      </c>
      <c r="B27" s="36">
        <v>8461817</v>
      </c>
    </row>
    <row r="28" spans="1:6" x14ac:dyDescent="0.25">
      <c r="A28" s="37" t="s">
        <v>107</v>
      </c>
      <c r="B28" s="38">
        <f>B26+B27</f>
        <v>64299961</v>
      </c>
    </row>
  </sheetData>
  <sheetProtection algorithmName="SHA-512" hashValue="S1ggfj61KFOPiczQJU5p4Yqqf+0DKckrZHrcHw+zOpPcaVcNfrmDWz0NAO2HpI97Gquvd9awPd+NQU9QCeAwWg==" saltValue="jLxw3qgMAYyFRq5LP0XgnQ==" spinCount="100000" sheet="1" objects="1" scenarios="1"/>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AC1001"/>
  <sheetViews>
    <sheetView topLeftCell="S1" workbookViewId="0">
      <selection activeCell="E4" sqref="E4:XFD7"/>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3.42578125" bestFit="1" customWidth="1"/>
    <col min="18" max="18" width="18.85546875" customWidth="1"/>
    <col min="19" max="19" width="28.85546875" customWidth="1"/>
    <col min="20" max="20" width="20.85546875" customWidth="1"/>
    <col min="21" max="23" width="17.140625" customWidth="1"/>
    <col min="24" max="24" width="19.5703125" customWidth="1"/>
    <col min="25" max="25" width="18.7109375" customWidth="1"/>
    <col min="26" max="26" width="19.28515625" customWidth="1"/>
    <col min="27" max="27" width="26" customWidth="1"/>
    <col min="28" max="28" width="19" customWidth="1"/>
    <col min="29" max="29" width="21" customWidth="1"/>
    <col min="30" max="16384" width="9.140625" hidden="1"/>
  </cols>
  <sheetData>
    <row r="1" spans="1:29" ht="28.5" customHeight="1" x14ac:dyDescent="0.25">
      <c r="A1" s="88" t="s">
        <v>149</v>
      </c>
      <c r="I1" s="89" t="s">
        <v>197</v>
      </c>
      <c r="T1" s="54"/>
      <c r="U1" s="54"/>
      <c r="V1" s="54"/>
      <c r="W1" s="54"/>
      <c r="X1" s="54"/>
    </row>
    <row r="2" spans="1:29" ht="18.75" x14ac:dyDescent="0.3">
      <c r="A2" s="88"/>
      <c r="I2" s="89"/>
      <c r="T2" s="54"/>
      <c r="U2" s="54"/>
      <c r="V2" s="54"/>
      <c r="W2" s="54"/>
      <c r="X2" s="54"/>
      <c r="Z2" s="55" t="s">
        <v>505</v>
      </c>
    </row>
    <row r="3" spans="1:29" s="113" customFormat="1" ht="63" x14ac:dyDescent="0.25">
      <c r="A3" s="111" t="s">
        <v>116</v>
      </c>
      <c r="B3" s="112" t="s">
        <v>260</v>
      </c>
      <c r="C3" s="111" t="s">
        <v>259</v>
      </c>
      <c r="D3" s="112" t="s">
        <v>3</v>
      </c>
      <c r="E3" s="111" t="s">
        <v>117</v>
      </c>
      <c r="F3" s="112" t="s">
        <v>4</v>
      </c>
      <c r="G3" s="112" t="s">
        <v>261</v>
      </c>
      <c r="H3" s="112" t="s">
        <v>377</v>
      </c>
      <c r="I3" s="112" t="s">
        <v>196</v>
      </c>
      <c r="J3" s="112" t="s">
        <v>0</v>
      </c>
      <c r="K3" s="112" t="s">
        <v>156</v>
      </c>
      <c r="L3" s="112" t="s">
        <v>1</v>
      </c>
      <c r="M3" s="112" t="s">
        <v>157</v>
      </c>
      <c r="N3" s="111" t="s">
        <v>158</v>
      </c>
      <c r="O3" s="111" t="s">
        <v>159</v>
      </c>
      <c r="P3" s="111" t="s">
        <v>160</v>
      </c>
      <c r="Q3" s="111" t="s">
        <v>161</v>
      </c>
      <c r="R3" s="111" t="s">
        <v>162</v>
      </c>
      <c r="S3" s="112" t="s">
        <v>122</v>
      </c>
      <c r="T3" s="111" t="s">
        <v>463</v>
      </c>
      <c r="U3" s="111" t="s">
        <v>121</v>
      </c>
      <c r="V3" s="111" t="s">
        <v>445</v>
      </c>
      <c r="W3" s="112" t="s">
        <v>446</v>
      </c>
      <c r="X3" s="111" t="s">
        <v>144</v>
      </c>
      <c r="Y3" s="112" t="s">
        <v>145</v>
      </c>
      <c r="Z3" s="112" t="s">
        <v>251</v>
      </c>
      <c r="AA3" s="112" t="s">
        <v>203</v>
      </c>
      <c r="AB3" s="112" t="s">
        <v>204</v>
      </c>
      <c r="AC3" s="112" t="s">
        <v>205</v>
      </c>
    </row>
    <row r="4" spans="1:29" ht="14.45" customHeight="1" x14ac:dyDescent="0.25">
      <c r="A4" t="s">
        <v>1383</v>
      </c>
      <c r="B4" s="72">
        <v>-8</v>
      </c>
      <c r="C4" s="72"/>
      <c r="F4" s="51" t="str">
        <f>IFERROR(VLOOKUP(D4,'Tabelas auxiliares'!$A$3:$B$61,2,FALSE),"")</f>
        <v/>
      </c>
      <c r="G4" s="51" t="str">
        <f>IFERROR(VLOOKUP($B4,'Tabelas auxiliares'!$A$65:$C$102,2,FALSE),"")</f>
        <v/>
      </c>
      <c r="H4" s="51" t="str">
        <f>IFERROR(VLOOKUP($B4,'Tabelas auxiliares'!$A$65:$C$102,3,FALSE),"")</f>
        <v/>
      </c>
      <c r="I4" t="s">
        <v>1397</v>
      </c>
      <c r="J4" t="s">
        <v>1398</v>
      </c>
      <c r="K4" t="s">
        <v>1399</v>
      </c>
      <c r="L4" t="s">
        <v>1400</v>
      </c>
      <c r="M4" t="s">
        <v>1401</v>
      </c>
      <c r="N4" t="s">
        <v>166</v>
      </c>
      <c r="O4" t="s">
        <v>167</v>
      </c>
      <c r="P4" t="s">
        <v>200</v>
      </c>
      <c r="Q4" t="s">
        <v>1402</v>
      </c>
      <c r="R4" t="s">
        <v>1403</v>
      </c>
      <c r="S4" t="s">
        <v>119</v>
      </c>
      <c r="T4" t="s">
        <v>164</v>
      </c>
      <c r="U4" t="s">
        <v>118</v>
      </c>
      <c r="V4" t="s">
        <v>981</v>
      </c>
      <c r="W4" t="s">
        <v>982</v>
      </c>
      <c r="X4" s="51" t="str">
        <f t="shared" ref="X4:X67" si="0">LEFT(V4,1)</f>
        <v>3</v>
      </c>
      <c r="Y4" s="51" t="str">
        <f>IF(T4="","",IF(AND(T4&lt;&gt;'Tabelas auxiliares'!$B$236,T4&lt;&gt;'Tabelas auxiliares'!$B$237),"FOLHA DE PESSOAL",IF(X4='Tabelas auxiliares'!$A$237,"CUSTEIO",IF(X4='Tabelas auxiliares'!$A$236,"INVESTIMENTO","ERRO - VERIFICAR"))))</f>
        <v>CUSTEIO</v>
      </c>
      <c r="Z4" s="44">
        <v>527.87</v>
      </c>
      <c r="AA4" s="44">
        <v>527.87</v>
      </c>
    </row>
    <row r="5" spans="1:29" ht="14.45" customHeight="1" x14ac:dyDescent="0.25">
      <c r="A5" t="s">
        <v>841</v>
      </c>
      <c r="B5" s="72" t="s">
        <v>269</v>
      </c>
      <c r="C5" s="72" t="s">
        <v>842</v>
      </c>
      <c r="D5" t="s">
        <v>15</v>
      </c>
      <c r="E5" t="s">
        <v>117</v>
      </c>
      <c r="F5" s="51" t="str">
        <f>IFERROR(VLOOKUP(D5,'Tabelas auxiliares'!$A$3:$B$61,2,FALSE),"")</f>
        <v>PROPES - PRÓ-REITORIA DE PESQUISA / CEM</v>
      </c>
      <c r="G5" s="51" t="str">
        <f>IFERROR(VLOOKUP($B5,'Tabelas auxiliares'!$A$65:$C$102,2,FALSE),"")</f>
        <v>Assistência - Pesquisa</v>
      </c>
      <c r="H5" s="51" t="str">
        <f>IFERROR(VLOOKUP($B5,'Tabelas auxiliares'!$A$65:$C$102,3,FALSE),"")</f>
        <v>BOLSAS DE INICIACAO CIENTIFICA / BOLSAS PROJETOS DE PESQUISA E/OU EDITAIS LIGADOS A PESQUISA</v>
      </c>
      <c r="I5" t="s">
        <v>1404</v>
      </c>
      <c r="J5" t="s">
        <v>848</v>
      </c>
      <c r="K5" t="s">
        <v>1405</v>
      </c>
      <c r="L5" t="s">
        <v>1406</v>
      </c>
      <c r="M5" t="s">
        <v>165</v>
      </c>
      <c r="N5" t="s">
        <v>169</v>
      </c>
      <c r="O5" t="s">
        <v>851</v>
      </c>
      <c r="P5" t="s">
        <v>852</v>
      </c>
      <c r="Q5" t="s">
        <v>168</v>
      </c>
      <c r="R5" t="s">
        <v>165</v>
      </c>
      <c r="S5" t="s">
        <v>119</v>
      </c>
      <c r="T5" t="s">
        <v>164</v>
      </c>
      <c r="U5" t="s">
        <v>1407</v>
      </c>
      <c r="V5" t="s">
        <v>854</v>
      </c>
      <c r="W5" t="s">
        <v>855</v>
      </c>
      <c r="X5" s="51" t="str">
        <f t="shared" si="0"/>
        <v>3</v>
      </c>
      <c r="Y5" s="51" t="str">
        <f>IF(T5="","",IF(AND(T5&lt;&gt;'Tabelas auxiliares'!$B$236,T5&lt;&gt;'Tabelas auxiliares'!$B$237),"FOLHA DE PESSOAL",IF(X5='Tabelas auxiliares'!$A$237,"CUSTEIO",IF(X5='Tabelas auxiliares'!$A$236,"INVESTIMENTO","ERRO - VERIFICAR"))))</f>
        <v>CUSTEIO</v>
      </c>
      <c r="Z5" s="44">
        <v>6600</v>
      </c>
      <c r="AC5" s="44">
        <v>6600</v>
      </c>
    </row>
    <row r="6" spans="1:29" ht="14.45" customHeight="1" x14ac:dyDescent="0.25">
      <c r="A6" t="s">
        <v>714</v>
      </c>
      <c r="B6" s="72" t="s">
        <v>266</v>
      </c>
      <c r="C6" s="72" t="s">
        <v>717</v>
      </c>
      <c r="D6" t="s">
        <v>69</v>
      </c>
      <c r="E6" t="s">
        <v>117</v>
      </c>
      <c r="F6" s="51" t="str">
        <f>IFERROR(VLOOKUP(D6,'Tabelas auxiliares'!$A$3:$B$61,2,FALSE),"")</f>
        <v>PROAP - PNAES</v>
      </c>
      <c r="G6" s="51" t="str">
        <f>IFERROR(VLOOKUP($B6,'Tabelas auxiliares'!$A$65:$C$102,2,FALSE),"")</f>
        <v>Assistência - Sociais</v>
      </c>
      <c r="H6" s="51" t="str">
        <f>IFERROR(VLOOKUP($B6,'Tabelas auxiliares'!$A$65:$C$102,3,FALSE),"")</f>
        <v>AUXILIO MORADIA / AUXILIO CRECHE / AUXILIO TRANSPORTE / BOLSA PERMANENCIA / BOLSA AUXILIO ALIMENTACAO AOS ESTUDANTES DE GRADUACAO / MONITORIA DE AÇÕES AFIRMATIVAS</v>
      </c>
      <c r="I6" t="s">
        <v>1408</v>
      </c>
      <c r="J6" t="s">
        <v>1409</v>
      </c>
      <c r="K6" t="s">
        <v>1410</v>
      </c>
      <c r="L6" t="s">
        <v>1411</v>
      </c>
      <c r="M6" t="s">
        <v>165</v>
      </c>
      <c r="N6" t="s">
        <v>860</v>
      </c>
      <c r="O6" t="s">
        <v>861</v>
      </c>
      <c r="P6" t="s">
        <v>862</v>
      </c>
      <c r="Q6" t="s">
        <v>168</v>
      </c>
      <c r="R6" t="s">
        <v>165</v>
      </c>
      <c r="S6" t="s">
        <v>119</v>
      </c>
      <c r="T6" t="s">
        <v>164</v>
      </c>
      <c r="U6" t="s">
        <v>1412</v>
      </c>
      <c r="V6" t="s">
        <v>854</v>
      </c>
      <c r="W6" t="s">
        <v>855</v>
      </c>
      <c r="X6" s="51" t="str">
        <f t="shared" si="0"/>
        <v>3</v>
      </c>
      <c r="Y6" s="51" t="str">
        <f>IF(T6="","",IF(AND(T6&lt;&gt;'Tabelas auxiliares'!$B$236,T6&lt;&gt;'Tabelas auxiliares'!$B$237),"FOLHA DE PESSOAL",IF(X6='Tabelas auxiliares'!$A$237,"CUSTEIO",IF(X6='Tabelas auxiliares'!$A$236,"INVESTIMENTO","ERRO - VERIFICAR"))))</f>
        <v>CUSTEIO</v>
      </c>
      <c r="Z6" s="44">
        <v>5600</v>
      </c>
      <c r="AB6" s="44">
        <v>1400</v>
      </c>
      <c r="AC6" s="44">
        <v>4200</v>
      </c>
    </row>
    <row r="7" spans="1:29" ht="14.45" customHeight="1" x14ac:dyDescent="0.25">
      <c r="A7" t="s">
        <v>714</v>
      </c>
      <c r="B7" s="72" t="s">
        <v>266</v>
      </c>
      <c r="C7" s="72" t="s">
        <v>717</v>
      </c>
      <c r="D7" t="s">
        <v>69</v>
      </c>
      <c r="E7" t="s">
        <v>117</v>
      </c>
      <c r="F7" s="51" t="str">
        <f>IFERROR(VLOOKUP(D7,'Tabelas auxiliares'!$A$3:$B$61,2,FALSE),"")</f>
        <v>PROAP - PNAES</v>
      </c>
      <c r="G7" s="51" t="str">
        <f>IFERROR(VLOOKUP($B7,'Tabelas auxiliares'!$A$65:$C$102,2,FALSE),"")</f>
        <v>Assistência - Sociais</v>
      </c>
      <c r="H7" s="51" t="str">
        <f>IFERROR(VLOOKUP($B7,'Tabelas auxiliares'!$A$65:$C$102,3,FALSE),"")</f>
        <v>AUXILIO MORADIA / AUXILIO CRECHE / AUXILIO TRANSPORTE / BOLSA PERMANENCIA / BOLSA AUXILIO ALIMENTACAO AOS ESTUDANTES DE GRADUACAO / MONITORIA DE AÇÕES AFIRMATIVAS</v>
      </c>
      <c r="I7" t="s">
        <v>1413</v>
      </c>
      <c r="J7" t="s">
        <v>1414</v>
      </c>
      <c r="K7" t="s">
        <v>1415</v>
      </c>
      <c r="L7" t="s">
        <v>1416</v>
      </c>
      <c r="M7" t="s">
        <v>165</v>
      </c>
      <c r="N7" t="s">
        <v>860</v>
      </c>
      <c r="O7" t="s">
        <v>851</v>
      </c>
      <c r="P7" t="s">
        <v>1417</v>
      </c>
      <c r="Q7" t="s">
        <v>168</v>
      </c>
      <c r="R7" t="s">
        <v>165</v>
      </c>
      <c r="S7" t="s">
        <v>119</v>
      </c>
      <c r="T7" t="s">
        <v>164</v>
      </c>
      <c r="U7" t="s">
        <v>1418</v>
      </c>
      <c r="V7" t="s">
        <v>854</v>
      </c>
      <c r="W7" t="s">
        <v>855</v>
      </c>
      <c r="X7" s="51" t="str">
        <f t="shared" si="0"/>
        <v>3</v>
      </c>
      <c r="Y7" s="51" t="str">
        <f>IF(T7="","",IF(AND(T7&lt;&gt;'Tabelas auxiliares'!$B$236,T7&lt;&gt;'Tabelas auxiliares'!$B$237),"FOLHA DE PESSOAL",IF(X7='Tabelas auxiliares'!$A$237,"CUSTEIO",IF(X7='Tabelas auxiliares'!$A$236,"INVESTIMENTO","ERRO - VERIFICAR"))))</f>
        <v>CUSTEIO</v>
      </c>
      <c r="Z7" s="44">
        <v>100800</v>
      </c>
      <c r="AA7" s="44">
        <v>75600</v>
      </c>
      <c r="AB7" s="44">
        <v>12600</v>
      </c>
      <c r="AC7" s="44">
        <v>12600</v>
      </c>
    </row>
    <row r="8" spans="1:29" ht="14.45" customHeight="1" x14ac:dyDescent="0.25">
      <c r="A8" t="s">
        <v>714</v>
      </c>
      <c r="B8" s="72" t="s">
        <v>266</v>
      </c>
      <c r="C8" s="72" t="s">
        <v>715</v>
      </c>
      <c r="D8" t="s">
        <v>69</v>
      </c>
      <c r="E8" t="s">
        <v>117</v>
      </c>
      <c r="F8" s="51" t="str">
        <f>IFERROR(VLOOKUP(D8,'Tabelas auxiliares'!$A$3:$B$61,2,FALSE),"")</f>
        <v>PROAP - PNAES</v>
      </c>
      <c r="G8" s="51" t="str">
        <f>IFERROR(VLOOKUP($B8,'Tabelas auxiliares'!$A$65:$C$102,2,FALSE),"")</f>
        <v>Assistência - Sociais</v>
      </c>
      <c r="H8" s="51" t="str">
        <f>IFERROR(VLOOKUP($B8,'Tabelas auxiliares'!$A$65:$C$102,3,FALSE),"")</f>
        <v>AUXILIO MORADIA / AUXILIO CRECHE / AUXILIO TRANSPORTE / BOLSA PERMANENCIA / BOLSA AUXILIO ALIMENTACAO AOS ESTUDANTES DE GRADUACAO / MONITORIA DE AÇÕES AFIRMATIVAS</v>
      </c>
      <c r="I8" t="s">
        <v>1419</v>
      </c>
      <c r="J8" t="s">
        <v>857</v>
      </c>
      <c r="K8" t="s">
        <v>1420</v>
      </c>
      <c r="L8" t="s">
        <v>1421</v>
      </c>
      <c r="M8" t="s">
        <v>165</v>
      </c>
      <c r="N8" t="s">
        <v>860</v>
      </c>
      <c r="O8" t="s">
        <v>861</v>
      </c>
      <c r="P8" t="s">
        <v>862</v>
      </c>
      <c r="Q8" t="s">
        <v>168</v>
      </c>
      <c r="R8" t="s">
        <v>165</v>
      </c>
      <c r="S8" t="s">
        <v>119</v>
      </c>
      <c r="T8" t="s">
        <v>164</v>
      </c>
      <c r="U8" t="s">
        <v>1412</v>
      </c>
      <c r="V8" t="s">
        <v>854</v>
      </c>
      <c r="W8" t="s">
        <v>855</v>
      </c>
      <c r="X8" s="51" t="str">
        <f t="shared" si="0"/>
        <v>3</v>
      </c>
      <c r="Y8" s="51" t="str">
        <f>IF(T8="","",IF(AND(T8&lt;&gt;'Tabelas auxiliares'!$B$236,T8&lt;&gt;'Tabelas auxiliares'!$B$237),"FOLHA DE PESSOAL",IF(X8='Tabelas auxiliares'!$A$237,"CUSTEIO",IF(X8='Tabelas auxiliares'!$A$236,"INVESTIMENTO","ERRO - VERIFICAR"))))</f>
        <v>CUSTEIO</v>
      </c>
      <c r="Z8" s="44">
        <v>24600</v>
      </c>
      <c r="AA8" s="44">
        <v>100</v>
      </c>
      <c r="AB8" s="44">
        <v>11900</v>
      </c>
      <c r="AC8" s="44">
        <v>12600</v>
      </c>
    </row>
    <row r="9" spans="1:29" ht="14.45" customHeight="1" x14ac:dyDescent="0.25">
      <c r="A9" t="s">
        <v>714</v>
      </c>
      <c r="B9" s="72" t="s">
        <v>266</v>
      </c>
      <c r="C9" s="72" t="s">
        <v>843</v>
      </c>
      <c r="D9" t="s">
        <v>69</v>
      </c>
      <c r="E9" t="s">
        <v>117</v>
      </c>
      <c r="F9" s="51" t="str">
        <f>IFERROR(VLOOKUP(D9,'Tabelas auxiliares'!$A$3:$B$61,2,FALSE),"")</f>
        <v>PROAP - PNAES</v>
      </c>
      <c r="G9" s="51" t="str">
        <f>IFERROR(VLOOKUP($B9,'Tabelas auxiliares'!$A$65:$C$102,2,FALSE),"")</f>
        <v>Assistência - Sociais</v>
      </c>
      <c r="H9" s="51" t="str">
        <f>IFERROR(VLOOKUP($B9,'Tabelas auxiliares'!$A$65:$C$102,3,FALSE),"")</f>
        <v>AUXILIO MORADIA / AUXILIO CRECHE / AUXILIO TRANSPORTE / BOLSA PERMANENCIA / BOLSA AUXILIO ALIMENTACAO AOS ESTUDANTES DE GRADUACAO / MONITORIA DE AÇÕES AFIRMATIVAS</v>
      </c>
      <c r="I9" t="s">
        <v>1422</v>
      </c>
      <c r="J9" t="s">
        <v>1423</v>
      </c>
      <c r="K9" t="s">
        <v>1424</v>
      </c>
      <c r="L9" t="s">
        <v>1425</v>
      </c>
      <c r="M9" t="s">
        <v>165</v>
      </c>
      <c r="N9" t="s">
        <v>860</v>
      </c>
      <c r="O9" t="s">
        <v>167</v>
      </c>
      <c r="P9" t="s">
        <v>1426</v>
      </c>
      <c r="Q9" t="s">
        <v>168</v>
      </c>
      <c r="R9" t="s">
        <v>165</v>
      </c>
      <c r="S9" t="s">
        <v>119</v>
      </c>
      <c r="T9" t="s">
        <v>164</v>
      </c>
      <c r="U9" t="s">
        <v>1427</v>
      </c>
      <c r="V9" t="s">
        <v>854</v>
      </c>
      <c r="W9" t="s">
        <v>855</v>
      </c>
      <c r="X9" s="51" t="str">
        <f t="shared" si="0"/>
        <v>3</v>
      </c>
      <c r="Y9" s="51" t="str">
        <f>IF(T9="","",IF(AND(T9&lt;&gt;'Tabelas auxiliares'!$B$236,T9&lt;&gt;'Tabelas auxiliares'!$B$237),"FOLHA DE PESSOAL",IF(X9='Tabelas auxiliares'!$A$237,"CUSTEIO",IF(X9='Tabelas auxiliares'!$A$236,"INVESTIMENTO","ERRO - VERIFICAR"))))</f>
        <v>CUSTEIO</v>
      </c>
      <c r="Z9" s="44">
        <v>5200</v>
      </c>
      <c r="AA9" s="44">
        <v>5200</v>
      </c>
    </row>
    <row r="10" spans="1:29" ht="14.45" customHeight="1" x14ac:dyDescent="0.25">
      <c r="A10" t="s">
        <v>714</v>
      </c>
      <c r="B10" s="72" t="s">
        <v>266</v>
      </c>
      <c r="C10" s="72" t="s">
        <v>843</v>
      </c>
      <c r="D10" t="s">
        <v>69</v>
      </c>
      <c r="E10" t="s">
        <v>117</v>
      </c>
      <c r="F10" s="51" t="str">
        <f>IFERROR(VLOOKUP(D10,'Tabelas auxiliares'!$A$3:$B$61,2,FALSE),"")</f>
        <v>PROAP - PNAES</v>
      </c>
      <c r="G10" s="51" t="str">
        <f>IFERROR(VLOOKUP($B10,'Tabelas auxiliares'!$A$65:$C$102,2,FALSE),"")</f>
        <v>Assistência - Sociais</v>
      </c>
      <c r="H10" s="51" t="str">
        <f>IFERROR(VLOOKUP($B10,'Tabelas auxiliares'!$A$65:$C$102,3,FALSE),"")</f>
        <v>AUXILIO MORADIA / AUXILIO CRECHE / AUXILIO TRANSPORTE / BOLSA PERMANENCIA / BOLSA AUXILIO ALIMENTACAO AOS ESTUDANTES DE GRADUACAO / MONITORIA DE AÇÕES AFIRMATIVAS</v>
      </c>
      <c r="I10" t="s">
        <v>1428</v>
      </c>
      <c r="J10" t="s">
        <v>1429</v>
      </c>
      <c r="K10" t="s">
        <v>1430</v>
      </c>
      <c r="L10" t="s">
        <v>1431</v>
      </c>
      <c r="M10" t="s">
        <v>165</v>
      </c>
      <c r="N10" t="s">
        <v>166</v>
      </c>
      <c r="O10" t="s">
        <v>167</v>
      </c>
      <c r="P10" t="s">
        <v>200</v>
      </c>
      <c r="Q10" t="s">
        <v>168</v>
      </c>
      <c r="R10" t="s">
        <v>165</v>
      </c>
      <c r="S10" t="s">
        <v>119</v>
      </c>
      <c r="T10" t="s">
        <v>164</v>
      </c>
      <c r="U10" t="s">
        <v>118</v>
      </c>
      <c r="V10" t="s">
        <v>854</v>
      </c>
      <c r="W10" t="s">
        <v>855</v>
      </c>
      <c r="X10" s="51" t="str">
        <f t="shared" si="0"/>
        <v>3</v>
      </c>
      <c r="Y10" s="51" t="str">
        <f>IF(T10="","",IF(AND(T10&lt;&gt;'Tabelas auxiliares'!$B$236,T10&lt;&gt;'Tabelas auxiliares'!$B$237),"FOLHA DE PESSOAL",IF(X10='Tabelas auxiliares'!$A$237,"CUSTEIO",IF(X10='Tabelas auxiliares'!$A$236,"INVESTIMENTO","ERRO - VERIFICAR"))))</f>
        <v>CUSTEIO</v>
      </c>
      <c r="Z10" s="44">
        <v>1200</v>
      </c>
      <c r="AA10" s="44">
        <v>1200</v>
      </c>
    </row>
    <row r="11" spans="1:29" x14ac:dyDescent="0.25">
      <c r="A11" t="s">
        <v>714</v>
      </c>
      <c r="B11" s="72" t="s">
        <v>266</v>
      </c>
      <c r="C11" s="72" t="s">
        <v>843</v>
      </c>
      <c r="D11" t="s">
        <v>69</v>
      </c>
      <c r="E11" t="s">
        <v>117</v>
      </c>
      <c r="F11" s="51" t="str">
        <f>IFERROR(VLOOKUP(D11,'Tabelas auxiliares'!$A$3:$B$61,2,FALSE),"")</f>
        <v>PROAP - PNAES</v>
      </c>
      <c r="G11" s="51" t="str">
        <f>IFERROR(VLOOKUP($B11,'Tabelas auxiliares'!$A$65:$C$102,2,FALSE),"")</f>
        <v>Assistência - Sociais</v>
      </c>
      <c r="H11" s="51" t="str">
        <f>IFERROR(VLOOKUP($B11,'Tabelas auxiliares'!$A$65:$C$102,3,FALSE),"")</f>
        <v>AUXILIO MORADIA / AUXILIO CRECHE / AUXILIO TRANSPORTE / BOLSA PERMANENCIA / BOLSA AUXILIO ALIMENTACAO AOS ESTUDANTES DE GRADUACAO / MONITORIA DE AÇÕES AFIRMATIVAS</v>
      </c>
      <c r="I11" t="s">
        <v>1432</v>
      </c>
      <c r="J11" t="s">
        <v>1433</v>
      </c>
      <c r="K11" t="s">
        <v>1434</v>
      </c>
      <c r="L11" t="s">
        <v>1435</v>
      </c>
      <c r="M11" t="s">
        <v>165</v>
      </c>
      <c r="N11" t="s">
        <v>166</v>
      </c>
      <c r="O11" t="s">
        <v>167</v>
      </c>
      <c r="P11" t="s">
        <v>200</v>
      </c>
      <c r="Q11" t="s">
        <v>168</v>
      </c>
      <c r="R11" t="s">
        <v>165</v>
      </c>
      <c r="S11" t="s">
        <v>119</v>
      </c>
      <c r="T11" t="s">
        <v>164</v>
      </c>
      <c r="U11" t="s">
        <v>118</v>
      </c>
      <c r="V11" t="s">
        <v>854</v>
      </c>
      <c r="W11" t="s">
        <v>855</v>
      </c>
      <c r="X11" s="51" t="str">
        <f t="shared" si="0"/>
        <v>3</v>
      </c>
      <c r="Y11" s="51" t="str">
        <f>IF(T11="","",IF(AND(T11&lt;&gt;'Tabelas auxiliares'!$B$236,T11&lt;&gt;'Tabelas auxiliares'!$B$237),"FOLHA DE PESSOAL",IF(X11='Tabelas auxiliares'!$A$237,"CUSTEIO",IF(X11='Tabelas auxiliares'!$A$236,"INVESTIMENTO","ERRO - VERIFICAR"))))</f>
        <v>CUSTEIO</v>
      </c>
      <c r="Z11" s="44">
        <v>4800</v>
      </c>
      <c r="AA11" s="44">
        <v>4800</v>
      </c>
    </row>
    <row r="12" spans="1:29" ht="14.45" customHeight="1" x14ac:dyDescent="0.25">
      <c r="A12" t="s">
        <v>714</v>
      </c>
      <c r="B12" s="72" t="s">
        <v>266</v>
      </c>
      <c r="C12" s="72" t="s">
        <v>843</v>
      </c>
      <c r="D12" t="s">
        <v>69</v>
      </c>
      <c r="E12" t="s">
        <v>117</v>
      </c>
      <c r="F12" s="51" t="str">
        <f>IFERROR(VLOOKUP(D12,'Tabelas auxiliares'!$A$3:$B$61,2,FALSE),"")</f>
        <v>PROAP - PNAES</v>
      </c>
      <c r="G12" s="51" t="str">
        <f>IFERROR(VLOOKUP($B12,'Tabelas auxiliares'!$A$65:$C$102,2,FALSE),"")</f>
        <v>Assistência - Sociais</v>
      </c>
      <c r="H12" s="51" t="str">
        <f>IFERROR(VLOOKUP($B12,'Tabelas auxiliares'!$A$65:$C$102,3,FALSE),"")</f>
        <v>AUXILIO MORADIA / AUXILIO CRECHE / AUXILIO TRANSPORTE / BOLSA PERMANENCIA / BOLSA AUXILIO ALIMENTACAO AOS ESTUDANTES DE GRADUACAO / MONITORIA DE AÇÕES AFIRMATIVAS</v>
      </c>
      <c r="I12" t="s">
        <v>1432</v>
      </c>
      <c r="J12" t="s">
        <v>1433</v>
      </c>
      <c r="K12" t="s">
        <v>1436</v>
      </c>
      <c r="L12" t="s">
        <v>1435</v>
      </c>
      <c r="M12" t="s">
        <v>165</v>
      </c>
      <c r="N12" t="s">
        <v>860</v>
      </c>
      <c r="O12" t="s">
        <v>861</v>
      </c>
      <c r="P12" t="s">
        <v>862</v>
      </c>
      <c r="Q12" t="s">
        <v>168</v>
      </c>
      <c r="R12" t="s">
        <v>165</v>
      </c>
      <c r="S12" t="s">
        <v>119</v>
      </c>
      <c r="T12" t="s">
        <v>164</v>
      </c>
      <c r="U12" t="s">
        <v>1412</v>
      </c>
      <c r="V12" t="s">
        <v>854</v>
      </c>
      <c r="W12" t="s">
        <v>855</v>
      </c>
      <c r="X12" s="51" t="str">
        <f t="shared" si="0"/>
        <v>3</v>
      </c>
      <c r="Y12" s="51" t="str">
        <f>IF(T12="","",IF(AND(T12&lt;&gt;'Tabelas auxiliares'!$B$236,T12&lt;&gt;'Tabelas auxiliares'!$B$237),"FOLHA DE PESSOAL",IF(X12='Tabelas auxiliares'!$A$237,"CUSTEIO",IF(X12='Tabelas auxiliares'!$A$236,"INVESTIMENTO","ERRO - VERIFICAR"))))</f>
        <v>CUSTEIO</v>
      </c>
      <c r="Z12" s="44">
        <v>1600</v>
      </c>
      <c r="AA12" s="44">
        <v>1600</v>
      </c>
    </row>
    <row r="13" spans="1:29" ht="14.45" customHeight="1" x14ac:dyDescent="0.25">
      <c r="A13" t="s">
        <v>714</v>
      </c>
      <c r="B13" s="72" t="s">
        <v>266</v>
      </c>
      <c r="C13" s="72" t="s">
        <v>843</v>
      </c>
      <c r="D13" t="s">
        <v>69</v>
      </c>
      <c r="E13" t="s">
        <v>117</v>
      </c>
      <c r="F13" s="51" t="str">
        <f>IFERROR(VLOOKUP(D13,'Tabelas auxiliares'!$A$3:$B$61,2,FALSE),"")</f>
        <v>PROAP - PNAES</v>
      </c>
      <c r="G13" s="51" t="str">
        <f>IFERROR(VLOOKUP($B13,'Tabelas auxiliares'!$A$65:$C$102,2,FALSE),"")</f>
        <v>Assistência - Sociais</v>
      </c>
      <c r="H13" s="51" t="str">
        <f>IFERROR(VLOOKUP($B13,'Tabelas auxiliares'!$A$65:$C$102,3,FALSE),"")</f>
        <v>AUXILIO MORADIA / AUXILIO CRECHE / AUXILIO TRANSPORTE / BOLSA PERMANENCIA / BOLSA AUXILIO ALIMENTACAO AOS ESTUDANTES DE GRADUACAO / MONITORIA DE AÇÕES AFIRMATIVAS</v>
      </c>
      <c r="I13" t="s">
        <v>1432</v>
      </c>
      <c r="J13" t="s">
        <v>1437</v>
      </c>
      <c r="K13" t="s">
        <v>1438</v>
      </c>
      <c r="L13" t="s">
        <v>1439</v>
      </c>
      <c r="M13" t="s">
        <v>165</v>
      </c>
      <c r="N13" t="s">
        <v>860</v>
      </c>
      <c r="O13" t="s">
        <v>167</v>
      </c>
      <c r="P13" t="s">
        <v>1426</v>
      </c>
      <c r="Q13" t="s">
        <v>168</v>
      </c>
      <c r="R13" t="s">
        <v>165</v>
      </c>
      <c r="S13" t="s">
        <v>119</v>
      </c>
      <c r="T13" t="s">
        <v>164</v>
      </c>
      <c r="U13" t="s">
        <v>1427</v>
      </c>
      <c r="V13" t="s">
        <v>854</v>
      </c>
      <c r="W13" t="s">
        <v>855</v>
      </c>
      <c r="X13" s="51" t="str">
        <f t="shared" si="0"/>
        <v>3</v>
      </c>
      <c r="Y13" s="51" t="str">
        <f>IF(T13="","",IF(AND(T13&lt;&gt;'Tabelas auxiliares'!$B$236,T13&lt;&gt;'Tabelas auxiliares'!$B$237),"FOLHA DE PESSOAL",IF(X13='Tabelas auxiliares'!$A$237,"CUSTEIO",IF(X13='Tabelas auxiliares'!$A$236,"INVESTIMENTO","ERRO - VERIFICAR"))))</f>
        <v>CUSTEIO</v>
      </c>
      <c r="Z13" s="44">
        <v>12500</v>
      </c>
      <c r="AA13" s="44">
        <v>12500</v>
      </c>
    </row>
    <row r="14" spans="1:29" ht="14.45" customHeight="1" x14ac:dyDescent="0.25">
      <c r="A14" t="s">
        <v>714</v>
      </c>
      <c r="B14" s="72" t="s">
        <v>266</v>
      </c>
      <c r="C14" s="72" t="s">
        <v>843</v>
      </c>
      <c r="D14" t="s">
        <v>69</v>
      </c>
      <c r="E14" t="s">
        <v>117</v>
      </c>
      <c r="F14" s="51" t="str">
        <f>IFERROR(VLOOKUP(D14,'Tabelas auxiliares'!$A$3:$B$61,2,FALSE),"")</f>
        <v>PROAP - PNAES</v>
      </c>
      <c r="G14" s="51" t="str">
        <f>IFERROR(VLOOKUP($B14,'Tabelas auxiliares'!$A$65:$C$102,2,FALSE),"")</f>
        <v>Assistência - Sociais</v>
      </c>
      <c r="H14" s="51" t="str">
        <f>IFERROR(VLOOKUP($B14,'Tabelas auxiliares'!$A$65:$C$102,3,FALSE),"")</f>
        <v>AUXILIO MORADIA / AUXILIO CRECHE / AUXILIO TRANSPORTE / BOLSA PERMANENCIA / BOLSA AUXILIO ALIMENTACAO AOS ESTUDANTES DE GRADUACAO / MONITORIA DE AÇÕES AFIRMATIVAS</v>
      </c>
      <c r="I14" t="s">
        <v>1440</v>
      </c>
      <c r="J14" t="s">
        <v>1441</v>
      </c>
      <c r="K14" t="s">
        <v>1442</v>
      </c>
      <c r="L14" t="s">
        <v>1443</v>
      </c>
      <c r="M14" t="s">
        <v>165</v>
      </c>
      <c r="N14" t="s">
        <v>169</v>
      </c>
      <c r="O14" t="s">
        <v>167</v>
      </c>
      <c r="P14" t="s">
        <v>586</v>
      </c>
      <c r="Q14" t="s">
        <v>168</v>
      </c>
      <c r="R14" t="s">
        <v>165</v>
      </c>
      <c r="S14" t="s">
        <v>119</v>
      </c>
      <c r="T14" t="s">
        <v>228</v>
      </c>
      <c r="U14" t="s">
        <v>1444</v>
      </c>
      <c r="V14" t="s">
        <v>854</v>
      </c>
      <c r="W14" t="s">
        <v>855</v>
      </c>
      <c r="X14" s="51" t="str">
        <f t="shared" si="0"/>
        <v>3</v>
      </c>
      <c r="Y14" s="51" t="str">
        <f>IF(T14="","",IF(AND(T14&lt;&gt;'Tabelas auxiliares'!$B$236,T14&lt;&gt;'Tabelas auxiliares'!$B$237),"FOLHA DE PESSOAL",IF(X14='Tabelas auxiliares'!$A$237,"CUSTEIO",IF(X14='Tabelas auxiliares'!$A$236,"INVESTIMENTO","ERRO - VERIFICAR"))))</f>
        <v>CUSTEIO</v>
      </c>
      <c r="Z14" s="44">
        <v>42400</v>
      </c>
      <c r="AA14" s="44">
        <v>42400</v>
      </c>
    </row>
    <row r="15" spans="1:29" x14ac:dyDescent="0.25">
      <c r="A15" t="s">
        <v>714</v>
      </c>
      <c r="B15" s="72" t="s">
        <v>266</v>
      </c>
      <c r="C15" s="72" t="s">
        <v>843</v>
      </c>
      <c r="D15" t="s">
        <v>69</v>
      </c>
      <c r="E15" t="s">
        <v>117</v>
      </c>
      <c r="F15" s="51" t="str">
        <f>IFERROR(VLOOKUP(D15,'Tabelas auxiliares'!$A$3:$B$61,2,FALSE),"")</f>
        <v>PROAP - PNAES</v>
      </c>
      <c r="G15" s="51" t="str">
        <f>IFERROR(VLOOKUP($B15,'Tabelas auxiliares'!$A$65:$C$102,2,FALSE),"")</f>
        <v>Assistência - Sociais</v>
      </c>
      <c r="H15" s="51" t="str">
        <f>IFERROR(VLOOKUP($B15,'Tabelas auxiliares'!$A$65:$C$102,3,FALSE),"")</f>
        <v>AUXILIO MORADIA / AUXILIO CRECHE / AUXILIO TRANSPORTE / BOLSA PERMANENCIA / BOLSA AUXILIO ALIMENTACAO AOS ESTUDANTES DE GRADUACAO / MONITORIA DE AÇÕES AFIRMATIVAS</v>
      </c>
      <c r="I15" t="s">
        <v>1445</v>
      </c>
      <c r="J15" t="s">
        <v>1446</v>
      </c>
      <c r="K15" t="s">
        <v>1447</v>
      </c>
      <c r="L15" t="s">
        <v>1448</v>
      </c>
      <c r="M15" t="s">
        <v>165</v>
      </c>
      <c r="N15" t="s">
        <v>166</v>
      </c>
      <c r="O15" t="s">
        <v>167</v>
      </c>
      <c r="P15" t="s">
        <v>200</v>
      </c>
      <c r="Q15" t="s">
        <v>168</v>
      </c>
      <c r="R15" t="s">
        <v>165</v>
      </c>
      <c r="S15" t="s">
        <v>119</v>
      </c>
      <c r="T15" t="s">
        <v>164</v>
      </c>
      <c r="U15" t="s">
        <v>118</v>
      </c>
      <c r="V15" t="s">
        <v>854</v>
      </c>
      <c r="W15" t="s">
        <v>855</v>
      </c>
      <c r="X15" s="51" t="str">
        <f t="shared" si="0"/>
        <v>3</v>
      </c>
      <c r="Y15" s="51" t="str">
        <f>IF(T15="","",IF(AND(T15&lt;&gt;'Tabelas auxiliares'!$B$236,T15&lt;&gt;'Tabelas auxiliares'!$B$237),"FOLHA DE PESSOAL",IF(X15='Tabelas auxiliares'!$A$237,"CUSTEIO",IF(X15='Tabelas auxiliares'!$A$236,"INVESTIMENTO","ERRO - VERIFICAR"))))</f>
        <v>CUSTEIO</v>
      </c>
      <c r="Z15" s="44">
        <v>4366</v>
      </c>
      <c r="AA15" s="44">
        <v>4366</v>
      </c>
    </row>
    <row r="16" spans="1:29" ht="14.45" customHeight="1" x14ac:dyDescent="0.25">
      <c r="A16" t="s">
        <v>714</v>
      </c>
      <c r="B16" s="72" t="s">
        <v>266</v>
      </c>
      <c r="C16" s="72" t="s">
        <v>843</v>
      </c>
      <c r="D16" t="s">
        <v>69</v>
      </c>
      <c r="E16" t="s">
        <v>117</v>
      </c>
      <c r="F16" s="51" t="str">
        <f>IFERROR(VLOOKUP(D16,'Tabelas auxiliares'!$A$3:$B$61,2,FALSE),"")</f>
        <v>PROAP - PNAES</v>
      </c>
      <c r="G16" s="51" t="str">
        <f>IFERROR(VLOOKUP($B16,'Tabelas auxiliares'!$A$65:$C$102,2,FALSE),"")</f>
        <v>Assistência - Sociais</v>
      </c>
      <c r="H16" s="51" t="str">
        <f>IFERROR(VLOOKUP($B16,'Tabelas auxiliares'!$A$65:$C$102,3,FALSE),"")</f>
        <v>AUXILIO MORADIA / AUXILIO CRECHE / AUXILIO TRANSPORTE / BOLSA PERMANENCIA / BOLSA AUXILIO ALIMENTACAO AOS ESTUDANTES DE GRADUACAO / MONITORIA DE AÇÕES AFIRMATIVAS</v>
      </c>
      <c r="I16" t="s">
        <v>545</v>
      </c>
      <c r="J16" t="s">
        <v>1449</v>
      </c>
      <c r="K16" t="s">
        <v>1450</v>
      </c>
      <c r="L16" t="s">
        <v>1451</v>
      </c>
      <c r="M16" t="s">
        <v>1452</v>
      </c>
      <c r="N16" t="s">
        <v>860</v>
      </c>
      <c r="O16" t="s">
        <v>167</v>
      </c>
      <c r="P16" t="s">
        <v>1426</v>
      </c>
      <c r="Q16" t="s">
        <v>168</v>
      </c>
      <c r="R16" t="s">
        <v>165</v>
      </c>
      <c r="S16" t="s">
        <v>119</v>
      </c>
      <c r="T16" t="s">
        <v>164</v>
      </c>
      <c r="U16" t="s">
        <v>1427</v>
      </c>
      <c r="V16" t="s">
        <v>1453</v>
      </c>
      <c r="W16" t="s">
        <v>1454</v>
      </c>
      <c r="X16" s="51" t="str">
        <f t="shared" si="0"/>
        <v>3</v>
      </c>
      <c r="Y16" s="51" t="str">
        <f>IF(T16="","",IF(AND(T16&lt;&gt;'Tabelas auxiliares'!$B$236,T16&lt;&gt;'Tabelas auxiliares'!$B$237),"FOLHA DE PESSOAL",IF(X16='Tabelas auxiliares'!$A$237,"CUSTEIO",IF(X16='Tabelas auxiliares'!$A$236,"INVESTIMENTO","ERRO - VERIFICAR"))))</f>
        <v>CUSTEIO</v>
      </c>
      <c r="Z16" s="44">
        <v>4763.13</v>
      </c>
      <c r="AA16" s="44">
        <v>3912.28</v>
      </c>
      <c r="AB16" s="44">
        <v>850.85</v>
      </c>
    </row>
    <row r="17" spans="1:29" ht="14.45" customHeight="1" x14ac:dyDescent="0.25">
      <c r="A17" t="s">
        <v>714</v>
      </c>
      <c r="B17" s="72" t="s">
        <v>266</v>
      </c>
      <c r="C17" s="72" t="s">
        <v>843</v>
      </c>
      <c r="D17" t="s">
        <v>69</v>
      </c>
      <c r="E17" t="s">
        <v>117</v>
      </c>
      <c r="F17" s="51" t="str">
        <f>IFERROR(VLOOKUP(D17,'Tabelas auxiliares'!$A$3:$B$61,2,FALSE),"")</f>
        <v>PROAP - PNAES</v>
      </c>
      <c r="G17" s="51" t="str">
        <f>IFERROR(VLOOKUP($B17,'Tabelas auxiliares'!$A$65:$C$102,2,FALSE),"")</f>
        <v>Assistência - Sociais</v>
      </c>
      <c r="H17" s="51" t="str">
        <f>IFERROR(VLOOKUP($B17,'Tabelas auxiliares'!$A$65:$C$102,3,FALSE),"")</f>
        <v>AUXILIO MORADIA / AUXILIO CRECHE / AUXILIO TRANSPORTE / BOLSA PERMANENCIA / BOLSA AUXILIO ALIMENTACAO AOS ESTUDANTES DE GRADUACAO / MONITORIA DE AÇÕES AFIRMATIVAS</v>
      </c>
      <c r="I17" t="s">
        <v>545</v>
      </c>
      <c r="J17" t="s">
        <v>1449</v>
      </c>
      <c r="K17" t="s">
        <v>1455</v>
      </c>
      <c r="L17" t="s">
        <v>1451</v>
      </c>
      <c r="M17" t="s">
        <v>1452</v>
      </c>
      <c r="N17" t="s">
        <v>860</v>
      </c>
      <c r="O17" t="s">
        <v>167</v>
      </c>
      <c r="P17" t="s">
        <v>1426</v>
      </c>
      <c r="Q17" t="s">
        <v>168</v>
      </c>
      <c r="R17" t="s">
        <v>165</v>
      </c>
      <c r="S17" t="s">
        <v>119</v>
      </c>
      <c r="T17" t="s">
        <v>164</v>
      </c>
      <c r="U17" t="s">
        <v>1427</v>
      </c>
      <c r="V17" t="s">
        <v>1453</v>
      </c>
      <c r="W17" t="s">
        <v>1454</v>
      </c>
      <c r="X17" s="51" t="str">
        <f t="shared" si="0"/>
        <v>3</v>
      </c>
      <c r="Y17" s="51" t="str">
        <f>IF(T17="","",IF(AND(T17&lt;&gt;'Tabelas auxiliares'!$B$236,T17&lt;&gt;'Tabelas auxiliares'!$B$237),"FOLHA DE PESSOAL",IF(X17='Tabelas auxiliares'!$A$237,"CUSTEIO",IF(X17='Tabelas auxiliares'!$A$236,"INVESTIMENTO","ERRO - VERIFICAR"))))</f>
        <v>CUSTEIO</v>
      </c>
      <c r="Z17" s="44">
        <v>39280.230000000003</v>
      </c>
      <c r="AA17" s="44">
        <v>35180.68</v>
      </c>
      <c r="AB17" s="44">
        <v>1400.77</v>
      </c>
      <c r="AC17" s="44">
        <v>2698.78</v>
      </c>
    </row>
    <row r="18" spans="1:29" ht="14.45" customHeight="1" x14ac:dyDescent="0.25">
      <c r="A18" t="s">
        <v>714</v>
      </c>
      <c r="B18" s="72" t="s">
        <v>266</v>
      </c>
      <c r="C18" s="72" t="s">
        <v>843</v>
      </c>
      <c r="D18" t="s">
        <v>69</v>
      </c>
      <c r="E18" t="s">
        <v>117</v>
      </c>
      <c r="F18" s="51" t="str">
        <f>IFERROR(VLOOKUP(D18,'Tabelas auxiliares'!$A$3:$B$61,2,FALSE),"")</f>
        <v>PROAP - PNAES</v>
      </c>
      <c r="G18" s="51" t="str">
        <f>IFERROR(VLOOKUP($B18,'Tabelas auxiliares'!$A$65:$C$102,2,FALSE),"")</f>
        <v>Assistência - Sociais</v>
      </c>
      <c r="H18" s="51" t="str">
        <f>IFERROR(VLOOKUP($B18,'Tabelas auxiliares'!$A$65:$C$102,3,FALSE),"")</f>
        <v>AUXILIO MORADIA / AUXILIO CRECHE / AUXILIO TRANSPORTE / BOLSA PERMANENCIA / BOLSA AUXILIO ALIMENTACAO AOS ESTUDANTES DE GRADUACAO / MONITORIA DE AÇÕES AFIRMATIVAS</v>
      </c>
      <c r="I18" t="s">
        <v>545</v>
      </c>
      <c r="J18" t="s">
        <v>1449</v>
      </c>
      <c r="K18" t="s">
        <v>1456</v>
      </c>
      <c r="L18" t="s">
        <v>1451</v>
      </c>
      <c r="M18" t="s">
        <v>1452</v>
      </c>
      <c r="N18" t="s">
        <v>860</v>
      </c>
      <c r="O18" t="s">
        <v>167</v>
      </c>
      <c r="P18" t="s">
        <v>1426</v>
      </c>
      <c r="Q18" t="s">
        <v>168</v>
      </c>
      <c r="R18" t="s">
        <v>165</v>
      </c>
      <c r="S18" t="s">
        <v>119</v>
      </c>
      <c r="T18" t="s">
        <v>164</v>
      </c>
      <c r="U18" t="s">
        <v>1427</v>
      </c>
      <c r="V18" t="s">
        <v>1453</v>
      </c>
      <c r="W18" t="s">
        <v>1454</v>
      </c>
      <c r="X18" s="51" t="str">
        <f t="shared" si="0"/>
        <v>3</v>
      </c>
      <c r="Y18" s="51" t="str">
        <f>IF(T18="","",IF(AND(T18&lt;&gt;'Tabelas auxiliares'!$B$236,T18&lt;&gt;'Tabelas auxiliares'!$B$237),"FOLHA DE PESSOAL",IF(X18='Tabelas auxiliares'!$A$237,"CUSTEIO",IF(X18='Tabelas auxiliares'!$A$236,"INVESTIMENTO","ERRO - VERIFICAR"))))</f>
        <v>CUSTEIO</v>
      </c>
      <c r="Z18" s="44">
        <v>39026.480000000003</v>
      </c>
      <c r="AA18" s="44">
        <v>32451.73</v>
      </c>
      <c r="AC18" s="44">
        <v>6574.75</v>
      </c>
    </row>
    <row r="19" spans="1:29" ht="14.45" customHeight="1" x14ac:dyDescent="0.25">
      <c r="A19" t="s">
        <v>714</v>
      </c>
      <c r="B19" s="72" t="s">
        <v>266</v>
      </c>
      <c r="C19" s="72" t="s">
        <v>843</v>
      </c>
      <c r="D19" t="s">
        <v>69</v>
      </c>
      <c r="E19" t="s">
        <v>117</v>
      </c>
      <c r="F19" s="51" t="str">
        <f>IFERROR(VLOOKUP(D19,'Tabelas auxiliares'!$A$3:$B$61,2,FALSE),"")</f>
        <v>PROAP - PNAES</v>
      </c>
      <c r="G19" s="51" t="str">
        <f>IFERROR(VLOOKUP($B19,'Tabelas auxiliares'!$A$65:$C$102,2,FALSE),"")</f>
        <v>Assistência - Sociais</v>
      </c>
      <c r="H19" s="51" t="str">
        <f>IFERROR(VLOOKUP($B19,'Tabelas auxiliares'!$A$65:$C$102,3,FALSE),"")</f>
        <v>AUXILIO MORADIA / AUXILIO CRECHE / AUXILIO TRANSPORTE / BOLSA PERMANENCIA / BOLSA AUXILIO ALIMENTACAO AOS ESTUDANTES DE GRADUACAO / MONITORIA DE AÇÕES AFIRMATIVAS</v>
      </c>
      <c r="I19" t="s">
        <v>545</v>
      </c>
      <c r="J19" t="s">
        <v>1449</v>
      </c>
      <c r="K19" t="s">
        <v>1457</v>
      </c>
      <c r="L19" t="s">
        <v>1451</v>
      </c>
      <c r="M19" t="s">
        <v>1452</v>
      </c>
      <c r="N19" t="s">
        <v>860</v>
      </c>
      <c r="O19" t="s">
        <v>167</v>
      </c>
      <c r="P19" t="s">
        <v>1426</v>
      </c>
      <c r="Q19" t="s">
        <v>168</v>
      </c>
      <c r="R19" t="s">
        <v>165</v>
      </c>
      <c r="S19" t="s">
        <v>119</v>
      </c>
      <c r="T19" t="s">
        <v>164</v>
      </c>
      <c r="U19" t="s">
        <v>1427</v>
      </c>
      <c r="V19" t="s">
        <v>1453</v>
      </c>
      <c r="W19" t="s">
        <v>1454</v>
      </c>
      <c r="X19" s="51" t="str">
        <f t="shared" si="0"/>
        <v>3</v>
      </c>
      <c r="Y19" s="51" t="str">
        <f>IF(T19="","",IF(AND(T19&lt;&gt;'Tabelas auxiliares'!$B$236,T19&lt;&gt;'Tabelas auxiliares'!$B$237),"FOLHA DE PESSOAL",IF(X19='Tabelas auxiliares'!$A$237,"CUSTEIO",IF(X19='Tabelas auxiliares'!$A$236,"INVESTIMENTO","ERRO - VERIFICAR"))))</f>
        <v>CUSTEIO</v>
      </c>
      <c r="Z19" s="44">
        <v>28489.43</v>
      </c>
      <c r="AA19" s="44">
        <v>17892.48</v>
      </c>
      <c r="AC19" s="44">
        <v>10596.95</v>
      </c>
    </row>
    <row r="20" spans="1:29" ht="14.45" customHeight="1" x14ac:dyDescent="0.25">
      <c r="A20" t="s">
        <v>714</v>
      </c>
      <c r="B20" s="72" t="s">
        <v>266</v>
      </c>
      <c r="C20" s="72" t="s">
        <v>843</v>
      </c>
      <c r="D20" t="s">
        <v>69</v>
      </c>
      <c r="E20" t="s">
        <v>117</v>
      </c>
      <c r="F20" s="51" t="str">
        <f>IFERROR(VLOOKUP(D20,'Tabelas auxiliares'!$A$3:$B$61,2,FALSE),"")</f>
        <v>PROAP - PNAES</v>
      </c>
      <c r="G20" s="51" t="str">
        <f>IFERROR(VLOOKUP($B20,'Tabelas auxiliares'!$A$65:$C$102,2,FALSE),"")</f>
        <v>Assistência - Sociais</v>
      </c>
      <c r="H20" s="51" t="str">
        <f>IFERROR(VLOOKUP($B20,'Tabelas auxiliares'!$A$65:$C$102,3,FALSE),"")</f>
        <v>AUXILIO MORADIA / AUXILIO CRECHE / AUXILIO TRANSPORTE / BOLSA PERMANENCIA / BOLSA AUXILIO ALIMENTACAO AOS ESTUDANTES DE GRADUACAO / MONITORIA DE AÇÕES AFIRMATIVAS</v>
      </c>
      <c r="I20" t="s">
        <v>545</v>
      </c>
      <c r="J20" t="s">
        <v>1449</v>
      </c>
      <c r="K20" t="s">
        <v>1458</v>
      </c>
      <c r="L20" t="s">
        <v>1451</v>
      </c>
      <c r="M20" t="s">
        <v>1452</v>
      </c>
      <c r="N20" t="s">
        <v>860</v>
      </c>
      <c r="O20" t="s">
        <v>167</v>
      </c>
      <c r="P20" t="s">
        <v>1426</v>
      </c>
      <c r="Q20" t="s">
        <v>168</v>
      </c>
      <c r="R20" t="s">
        <v>165</v>
      </c>
      <c r="S20" t="s">
        <v>119</v>
      </c>
      <c r="T20" t="s">
        <v>164</v>
      </c>
      <c r="U20" t="s">
        <v>1427</v>
      </c>
      <c r="V20" t="s">
        <v>1453</v>
      </c>
      <c r="W20" t="s">
        <v>1454</v>
      </c>
      <c r="X20" s="51" t="str">
        <f t="shared" si="0"/>
        <v>3</v>
      </c>
      <c r="Y20" s="51" t="str">
        <f>IF(T20="","",IF(AND(T20&lt;&gt;'Tabelas auxiliares'!$B$236,T20&lt;&gt;'Tabelas auxiliares'!$B$237),"FOLHA DE PESSOAL",IF(X20='Tabelas auxiliares'!$A$237,"CUSTEIO",IF(X20='Tabelas auxiliares'!$A$236,"INVESTIMENTO","ERRO - VERIFICAR"))))</f>
        <v>CUSTEIO</v>
      </c>
      <c r="Z20" s="44">
        <v>66168.800000000003</v>
      </c>
      <c r="AA20" s="44">
        <v>54705.53</v>
      </c>
      <c r="AC20" s="44">
        <v>11463.27</v>
      </c>
    </row>
    <row r="21" spans="1:29" ht="14.45" customHeight="1" x14ac:dyDescent="0.25">
      <c r="A21" t="s">
        <v>714</v>
      </c>
      <c r="B21" s="72" t="s">
        <v>266</v>
      </c>
      <c r="C21" s="72" t="s">
        <v>843</v>
      </c>
      <c r="D21" t="s">
        <v>69</v>
      </c>
      <c r="E21" t="s">
        <v>117</v>
      </c>
      <c r="F21" s="51" t="str">
        <f>IFERROR(VLOOKUP(D21,'Tabelas auxiliares'!$A$3:$B$61,2,FALSE),"")</f>
        <v>PROAP - PNAES</v>
      </c>
      <c r="G21" s="51" t="str">
        <f>IFERROR(VLOOKUP($B21,'Tabelas auxiliares'!$A$65:$C$102,2,FALSE),"")</f>
        <v>Assistência - Sociais</v>
      </c>
      <c r="H21" s="51" t="str">
        <f>IFERROR(VLOOKUP($B21,'Tabelas auxiliares'!$A$65:$C$102,3,FALSE),"")</f>
        <v>AUXILIO MORADIA / AUXILIO CRECHE / AUXILIO TRANSPORTE / BOLSA PERMANENCIA / BOLSA AUXILIO ALIMENTACAO AOS ESTUDANTES DE GRADUACAO / MONITORIA DE AÇÕES AFIRMATIVAS</v>
      </c>
      <c r="I21" t="s">
        <v>545</v>
      </c>
      <c r="J21" t="s">
        <v>1449</v>
      </c>
      <c r="K21" t="s">
        <v>1459</v>
      </c>
      <c r="L21" t="s">
        <v>1451</v>
      </c>
      <c r="M21" t="s">
        <v>1452</v>
      </c>
      <c r="N21" t="s">
        <v>860</v>
      </c>
      <c r="O21" t="s">
        <v>167</v>
      </c>
      <c r="P21" t="s">
        <v>1426</v>
      </c>
      <c r="Q21" t="s">
        <v>168</v>
      </c>
      <c r="R21" t="s">
        <v>165</v>
      </c>
      <c r="S21" t="s">
        <v>119</v>
      </c>
      <c r="T21" t="s">
        <v>164</v>
      </c>
      <c r="U21" t="s">
        <v>1427</v>
      </c>
      <c r="V21" t="s">
        <v>1453</v>
      </c>
      <c r="W21" t="s">
        <v>1454</v>
      </c>
      <c r="X21" s="51" t="str">
        <f t="shared" si="0"/>
        <v>3</v>
      </c>
      <c r="Y21" s="51" t="str">
        <f>IF(T21="","",IF(AND(T21&lt;&gt;'Tabelas auxiliares'!$B$236,T21&lt;&gt;'Tabelas auxiliares'!$B$237),"FOLHA DE PESSOAL",IF(X21='Tabelas auxiliares'!$A$237,"CUSTEIO",IF(X21='Tabelas auxiliares'!$A$236,"INVESTIMENTO","ERRO - VERIFICAR"))))</f>
        <v>CUSTEIO</v>
      </c>
      <c r="Z21" s="44">
        <v>22096.77</v>
      </c>
      <c r="AA21" s="44">
        <v>17192.78</v>
      </c>
      <c r="AC21" s="44">
        <v>4903.99</v>
      </c>
    </row>
    <row r="22" spans="1:29" ht="14.45" customHeight="1" x14ac:dyDescent="0.25">
      <c r="A22" t="s">
        <v>714</v>
      </c>
      <c r="B22" s="72" t="s">
        <v>266</v>
      </c>
      <c r="C22" s="72" t="s">
        <v>843</v>
      </c>
      <c r="D22" t="s">
        <v>69</v>
      </c>
      <c r="E22" t="s">
        <v>117</v>
      </c>
      <c r="F22" s="51" t="str">
        <f>IFERROR(VLOOKUP(D22,'Tabelas auxiliares'!$A$3:$B$61,2,FALSE),"")</f>
        <v>PROAP - PNAES</v>
      </c>
      <c r="G22" s="51" t="str">
        <f>IFERROR(VLOOKUP($B22,'Tabelas auxiliares'!$A$65:$C$102,2,FALSE),"")</f>
        <v>Assistência - Sociais</v>
      </c>
      <c r="H22" s="51" t="str">
        <f>IFERROR(VLOOKUP($B22,'Tabelas auxiliares'!$A$65:$C$102,3,FALSE),"")</f>
        <v>AUXILIO MORADIA / AUXILIO CRECHE / AUXILIO TRANSPORTE / BOLSA PERMANENCIA / BOLSA AUXILIO ALIMENTACAO AOS ESTUDANTES DE GRADUACAO / MONITORIA DE AÇÕES AFIRMATIVAS</v>
      </c>
      <c r="I22" t="s">
        <v>1460</v>
      </c>
      <c r="J22" t="s">
        <v>867</v>
      </c>
      <c r="K22" t="s">
        <v>1461</v>
      </c>
      <c r="L22" t="s">
        <v>869</v>
      </c>
      <c r="M22" t="s">
        <v>165</v>
      </c>
      <c r="N22" t="s">
        <v>860</v>
      </c>
      <c r="O22" t="s">
        <v>861</v>
      </c>
      <c r="P22" t="s">
        <v>862</v>
      </c>
      <c r="Q22" t="s">
        <v>168</v>
      </c>
      <c r="R22" t="s">
        <v>165</v>
      </c>
      <c r="S22" t="s">
        <v>119</v>
      </c>
      <c r="T22" t="s">
        <v>164</v>
      </c>
      <c r="U22" t="s">
        <v>1412</v>
      </c>
      <c r="V22" t="s">
        <v>854</v>
      </c>
      <c r="W22" t="s">
        <v>855</v>
      </c>
      <c r="X22" s="51" t="str">
        <f t="shared" si="0"/>
        <v>3</v>
      </c>
      <c r="Y22" s="51" t="str">
        <f>IF(T22="","",IF(AND(T22&lt;&gt;'Tabelas auxiliares'!$B$236,T22&lt;&gt;'Tabelas auxiliares'!$B$237),"FOLHA DE PESSOAL",IF(X22='Tabelas auxiliares'!$A$237,"CUSTEIO",IF(X22='Tabelas auxiliares'!$A$236,"INVESTIMENTO","ERRO - VERIFICAR"))))</f>
        <v>CUSTEIO</v>
      </c>
      <c r="Z22" s="44">
        <v>491700</v>
      </c>
      <c r="AB22" s="44">
        <v>64000</v>
      </c>
      <c r="AC22" s="44">
        <v>427700</v>
      </c>
    </row>
    <row r="23" spans="1:29" ht="14.45" customHeight="1" x14ac:dyDescent="0.25">
      <c r="A23" t="s">
        <v>714</v>
      </c>
      <c r="B23" s="72" t="s">
        <v>266</v>
      </c>
      <c r="C23" s="72" t="s">
        <v>843</v>
      </c>
      <c r="D23" t="s">
        <v>69</v>
      </c>
      <c r="E23" t="s">
        <v>117</v>
      </c>
      <c r="F23" s="51" t="str">
        <f>IFERROR(VLOOKUP(D23,'Tabelas auxiliares'!$A$3:$B$61,2,FALSE),"")</f>
        <v>PROAP - PNAES</v>
      </c>
      <c r="G23" s="51" t="str">
        <f>IFERROR(VLOOKUP($B23,'Tabelas auxiliares'!$A$65:$C$102,2,FALSE),"")</f>
        <v>Assistência - Sociais</v>
      </c>
      <c r="H23" s="51" t="str">
        <f>IFERROR(VLOOKUP($B23,'Tabelas auxiliares'!$A$65:$C$102,3,FALSE),"")</f>
        <v>AUXILIO MORADIA / AUXILIO CRECHE / AUXILIO TRANSPORTE / BOLSA PERMANENCIA / BOLSA AUXILIO ALIMENTACAO AOS ESTUDANTES DE GRADUACAO / MONITORIA DE AÇÕES AFIRMATIVAS</v>
      </c>
      <c r="I23" t="s">
        <v>1460</v>
      </c>
      <c r="J23" t="s">
        <v>1462</v>
      </c>
      <c r="K23" t="s">
        <v>1463</v>
      </c>
      <c r="L23" t="s">
        <v>1464</v>
      </c>
      <c r="M23" t="s">
        <v>165</v>
      </c>
      <c r="N23" t="s">
        <v>860</v>
      </c>
      <c r="O23" t="s">
        <v>861</v>
      </c>
      <c r="P23" t="s">
        <v>862</v>
      </c>
      <c r="Q23" t="s">
        <v>168</v>
      </c>
      <c r="R23" t="s">
        <v>165</v>
      </c>
      <c r="S23" t="s">
        <v>119</v>
      </c>
      <c r="T23" t="s">
        <v>164</v>
      </c>
      <c r="U23" t="s">
        <v>1412</v>
      </c>
      <c r="V23" t="s">
        <v>854</v>
      </c>
      <c r="W23" t="s">
        <v>855</v>
      </c>
      <c r="X23" s="51" t="str">
        <f t="shared" si="0"/>
        <v>3</v>
      </c>
      <c r="Y23" s="51" t="str">
        <f>IF(T23="","",IF(AND(T23&lt;&gt;'Tabelas auxiliares'!$B$236,T23&lt;&gt;'Tabelas auxiliares'!$B$237),"FOLHA DE PESSOAL",IF(X23='Tabelas auxiliares'!$A$237,"CUSTEIO",IF(X23='Tabelas auxiliares'!$A$236,"INVESTIMENTO","ERRO - VERIFICAR"))))</f>
        <v>CUSTEIO</v>
      </c>
      <c r="Z23" s="44">
        <v>35406</v>
      </c>
      <c r="AA23" s="44">
        <v>18546</v>
      </c>
      <c r="AB23" s="44">
        <v>8430</v>
      </c>
      <c r="AC23" s="44">
        <v>8430</v>
      </c>
    </row>
    <row r="24" spans="1:29" ht="14.45" customHeight="1" x14ac:dyDescent="0.25">
      <c r="A24" t="s">
        <v>714</v>
      </c>
      <c r="B24" s="72" t="s">
        <v>266</v>
      </c>
      <c r="C24" s="72" t="s">
        <v>843</v>
      </c>
      <c r="D24" t="s">
        <v>69</v>
      </c>
      <c r="E24" t="s">
        <v>117</v>
      </c>
      <c r="F24" s="51" t="str">
        <f>IFERROR(VLOOKUP(D24,'Tabelas auxiliares'!$A$3:$B$61,2,FALSE),"")</f>
        <v>PROAP - PNAES</v>
      </c>
      <c r="G24" s="51" t="str">
        <f>IFERROR(VLOOKUP($B24,'Tabelas auxiliares'!$A$65:$C$102,2,FALSE),"")</f>
        <v>Assistência - Sociais</v>
      </c>
      <c r="H24" s="51" t="str">
        <f>IFERROR(VLOOKUP($B24,'Tabelas auxiliares'!$A$65:$C$102,3,FALSE),"")</f>
        <v>AUXILIO MORADIA / AUXILIO CRECHE / AUXILIO TRANSPORTE / BOLSA PERMANENCIA / BOLSA AUXILIO ALIMENTACAO AOS ESTUDANTES DE GRADUACAO / MONITORIA DE AÇÕES AFIRMATIVAS</v>
      </c>
      <c r="I24" t="s">
        <v>1465</v>
      </c>
      <c r="J24" t="s">
        <v>864</v>
      </c>
      <c r="K24" t="s">
        <v>1466</v>
      </c>
      <c r="L24" t="s">
        <v>866</v>
      </c>
      <c r="M24" t="s">
        <v>165</v>
      </c>
      <c r="N24" t="s">
        <v>860</v>
      </c>
      <c r="O24" t="s">
        <v>861</v>
      </c>
      <c r="P24" t="s">
        <v>862</v>
      </c>
      <c r="Q24" t="s">
        <v>168</v>
      </c>
      <c r="R24" t="s">
        <v>165</v>
      </c>
      <c r="S24" t="s">
        <v>119</v>
      </c>
      <c r="T24" t="s">
        <v>164</v>
      </c>
      <c r="U24" t="s">
        <v>1412</v>
      </c>
      <c r="V24" t="s">
        <v>854</v>
      </c>
      <c r="W24" t="s">
        <v>855</v>
      </c>
      <c r="X24" s="51" t="str">
        <f t="shared" si="0"/>
        <v>3</v>
      </c>
      <c r="Y24" s="51" t="str">
        <f>IF(T24="","",IF(AND(T24&lt;&gt;'Tabelas auxiliares'!$B$236,T24&lt;&gt;'Tabelas auxiliares'!$B$237),"FOLHA DE PESSOAL",IF(X24='Tabelas auxiliares'!$A$237,"CUSTEIO",IF(X24='Tabelas auxiliares'!$A$236,"INVESTIMENTO","ERRO - VERIFICAR"))))</f>
        <v>CUSTEIO</v>
      </c>
      <c r="Z24" s="44">
        <v>21000</v>
      </c>
      <c r="AC24" s="44">
        <v>21000</v>
      </c>
    </row>
    <row r="25" spans="1:29" x14ac:dyDescent="0.25">
      <c r="A25" t="s">
        <v>714</v>
      </c>
      <c r="B25" s="72" t="s">
        <v>266</v>
      </c>
      <c r="C25" s="72" t="s">
        <v>843</v>
      </c>
      <c r="D25" t="s">
        <v>69</v>
      </c>
      <c r="E25" t="s">
        <v>117</v>
      </c>
      <c r="F25" s="51" t="str">
        <f>IFERROR(VLOOKUP(D25,'Tabelas auxiliares'!$A$3:$B$61,2,FALSE),"")</f>
        <v>PROAP - PNAES</v>
      </c>
      <c r="G25" s="51" t="str">
        <f>IFERROR(VLOOKUP($B25,'Tabelas auxiliares'!$A$65:$C$102,2,FALSE),"")</f>
        <v>Assistência - Sociais</v>
      </c>
      <c r="H25" s="51" t="str">
        <f>IFERROR(VLOOKUP($B25,'Tabelas auxiliares'!$A$65:$C$102,3,FALSE),"")</f>
        <v>AUXILIO MORADIA / AUXILIO CRECHE / AUXILIO TRANSPORTE / BOLSA PERMANENCIA / BOLSA AUXILIO ALIMENTACAO AOS ESTUDANTES DE GRADUACAO / MONITORIA DE AÇÕES AFIRMATIVAS</v>
      </c>
      <c r="I25" t="s">
        <v>1467</v>
      </c>
      <c r="J25" t="s">
        <v>864</v>
      </c>
      <c r="K25" t="s">
        <v>1468</v>
      </c>
      <c r="L25" t="s">
        <v>866</v>
      </c>
      <c r="M25" t="s">
        <v>165</v>
      </c>
      <c r="N25" t="s">
        <v>860</v>
      </c>
      <c r="O25" t="s">
        <v>167</v>
      </c>
      <c r="P25" t="s">
        <v>1426</v>
      </c>
      <c r="Q25" t="s">
        <v>168</v>
      </c>
      <c r="R25" t="s">
        <v>165</v>
      </c>
      <c r="S25" t="s">
        <v>119</v>
      </c>
      <c r="T25" t="s">
        <v>164</v>
      </c>
      <c r="U25" t="s">
        <v>1427</v>
      </c>
      <c r="V25" t="s">
        <v>854</v>
      </c>
      <c r="W25" t="s">
        <v>855</v>
      </c>
      <c r="X25" s="51" t="str">
        <f t="shared" si="0"/>
        <v>3</v>
      </c>
      <c r="Y25" s="51" t="str">
        <f>IF(T25="","",IF(AND(T25&lt;&gt;'Tabelas auxiliares'!$B$236,T25&lt;&gt;'Tabelas auxiliares'!$B$237),"FOLHA DE PESSOAL",IF(X25='Tabelas auxiliares'!$A$237,"CUSTEIO",IF(X25='Tabelas auxiliares'!$A$236,"INVESTIMENTO","ERRO - VERIFICAR"))))</f>
        <v>CUSTEIO</v>
      </c>
      <c r="Z25" s="44">
        <v>84000</v>
      </c>
      <c r="AA25" s="44">
        <v>11025</v>
      </c>
      <c r="AC25" s="44">
        <v>72975</v>
      </c>
    </row>
    <row r="26" spans="1:29" x14ac:dyDescent="0.25">
      <c r="A26" t="s">
        <v>714</v>
      </c>
      <c r="B26" s="72" t="s">
        <v>266</v>
      </c>
      <c r="C26" s="72" t="s">
        <v>843</v>
      </c>
      <c r="D26" t="s">
        <v>69</v>
      </c>
      <c r="E26" t="s">
        <v>117</v>
      </c>
      <c r="F26" s="51" t="str">
        <f>IFERROR(VLOOKUP(D26,'Tabelas auxiliares'!$A$3:$B$61,2,FALSE),"")</f>
        <v>PROAP - PNAES</v>
      </c>
      <c r="G26" s="51" t="str">
        <f>IFERROR(VLOOKUP($B26,'Tabelas auxiliares'!$A$65:$C$102,2,FALSE),"")</f>
        <v>Assistência - Sociais</v>
      </c>
      <c r="H26" s="51" t="str">
        <f>IFERROR(VLOOKUP($B26,'Tabelas auxiliares'!$A$65:$C$102,3,FALSE),"")</f>
        <v>AUXILIO MORADIA / AUXILIO CRECHE / AUXILIO TRANSPORTE / BOLSA PERMANENCIA / BOLSA AUXILIO ALIMENTACAO AOS ESTUDANTES DE GRADUACAO / MONITORIA DE AÇÕES AFIRMATIVAS</v>
      </c>
      <c r="I26" t="s">
        <v>1413</v>
      </c>
      <c r="J26" t="s">
        <v>864</v>
      </c>
      <c r="K26" t="s">
        <v>1469</v>
      </c>
      <c r="L26" t="s">
        <v>866</v>
      </c>
      <c r="M26" t="s">
        <v>165</v>
      </c>
      <c r="N26" t="s">
        <v>860</v>
      </c>
      <c r="O26" t="s">
        <v>861</v>
      </c>
      <c r="P26" t="s">
        <v>862</v>
      </c>
      <c r="Q26" t="s">
        <v>168</v>
      </c>
      <c r="R26" t="s">
        <v>165</v>
      </c>
      <c r="S26" t="s">
        <v>119</v>
      </c>
      <c r="T26" t="s">
        <v>164</v>
      </c>
      <c r="U26" t="s">
        <v>1412</v>
      </c>
      <c r="V26" t="s">
        <v>854</v>
      </c>
      <c r="W26" t="s">
        <v>855</v>
      </c>
      <c r="X26" s="51" t="str">
        <f t="shared" si="0"/>
        <v>3</v>
      </c>
      <c r="Y26" s="51" t="str">
        <f>IF(T26="","",IF(AND(T26&lt;&gt;'Tabelas auxiliares'!$B$236,T26&lt;&gt;'Tabelas auxiliares'!$B$237),"FOLHA DE PESSOAL",IF(X26='Tabelas auxiliares'!$A$237,"CUSTEIO",IF(X26='Tabelas auxiliares'!$A$236,"INVESTIMENTO","ERRO - VERIFICAR"))))</f>
        <v>CUSTEIO</v>
      </c>
      <c r="Z26" s="44">
        <v>96600</v>
      </c>
      <c r="AA26" s="44">
        <v>5775</v>
      </c>
      <c r="AB26" s="44">
        <v>90825</v>
      </c>
    </row>
    <row r="27" spans="1:29" ht="14.45" customHeight="1" x14ac:dyDescent="0.25">
      <c r="A27" t="s">
        <v>714</v>
      </c>
      <c r="B27" s="72" t="s">
        <v>266</v>
      </c>
      <c r="C27" s="72" t="s">
        <v>843</v>
      </c>
      <c r="D27" t="s">
        <v>69</v>
      </c>
      <c r="E27" t="s">
        <v>117</v>
      </c>
      <c r="F27" s="51" t="str">
        <f>IFERROR(VLOOKUP(D27,'Tabelas auxiliares'!$A$3:$B$61,2,FALSE),"")</f>
        <v>PROAP - PNAES</v>
      </c>
      <c r="G27" s="51" t="str">
        <f>IFERROR(VLOOKUP($B27,'Tabelas auxiliares'!$A$65:$C$102,2,FALSE),"")</f>
        <v>Assistência - Sociais</v>
      </c>
      <c r="H27" s="51" t="str">
        <f>IFERROR(VLOOKUP($B27,'Tabelas auxiliares'!$A$65:$C$102,3,FALSE),"")</f>
        <v>AUXILIO MORADIA / AUXILIO CRECHE / AUXILIO TRANSPORTE / BOLSA PERMANENCIA / BOLSA AUXILIO ALIMENTACAO AOS ESTUDANTES DE GRADUACAO / MONITORIA DE AÇÕES AFIRMATIVAS</v>
      </c>
      <c r="I27" t="s">
        <v>1470</v>
      </c>
      <c r="J27" t="s">
        <v>867</v>
      </c>
      <c r="K27" t="s">
        <v>1471</v>
      </c>
      <c r="L27" t="s">
        <v>1472</v>
      </c>
      <c r="M27" t="s">
        <v>165</v>
      </c>
      <c r="N27" t="s">
        <v>166</v>
      </c>
      <c r="O27" t="s">
        <v>167</v>
      </c>
      <c r="P27" t="s">
        <v>200</v>
      </c>
      <c r="Q27" t="s">
        <v>168</v>
      </c>
      <c r="R27" t="s">
        <v>165</v>
      </c>
      <c r="S27" t="s">
        <v>119</v>
      </c>
      <c r="T27" t="s">
        <v>164</v>
      </c>
      <c r="U27" t="s">
        <v>118</v>
      </c>
      <c r="V27" t="s">
        <v>854</v>
      </c>
      <c r="W27" t="s">
        <v>855</v>
      </c>
      <c r="X27" s="51" t="str">
        <f t="shared" si="0"/>
        <v>3</v>
      </c>
      <c r="Y27" s="51" t="str">
        <f>IF(T27="","",IF(AND(T27&lt;&gt;'Tabelas auxiliares'!$B$236,T27&lt;&gt;'Tabelas auxiliares'!$B$237),"FOLHA DE PESSOAL",IF(X27='Tabelas auxiliares'!$A$237,"CUSTEIO",IF(X27='Tabelas auxiliares'!$A$236,"INVESTIMENTO","ERRO - VERIFICAR"))))</f>
        <v>CUSTEIO</v>
      </c>
      <c r="Z27" s="44">
        <v>92000</v>
      </c>
      <c r="AB27" s="44">
        <v>92000</v>
      </c>
    </row>
    <row r="28" spans="1:29" ht="14.45" customHeight="1" x14ac:dyDescent="0.25">
      <c r="A28" t="s">
        <v>714</v>
      </c>
      <c r="B28" s="72" t="s">
        <v>266</v>
      </c>
      <c r="C28" s="72" t="s">
        <v>843</v>
      </c>
      <c r="D28" t="s">
        <v>69</v>
      </c>
      <c r="E28" t="s">
        <v>117</v>
      </c>
      <c r="F28" s="51" t="str">
        <f>IFERROR(VLOOKUP(D28,'Tabelas auxiliares'!$A$3:$B$61,2,FALSE),"")</f>
        <v>PROAP - PNAES</v>
      </c>
      <c r="G28" s="51" t="str">
        <f>IFERROR(VLOOKUP($B28,'Tabelas auxiliares'!$A$65:$C$102,2,FALSE),"")</f>
        <v>Assistência - Sociais</v>
      </c>
      <c r="H28" s="51" t="str">
        <f>IFERROR(VLOOKUP($B28,'Tabelas auxiliares'!$A$65:$C$102,3,FALSE),"")</f>
        <v>AUXILIO MORADIA / AUXILIO CRECHE / AUXILIO TRANSPORTE / BOLSA PERMANENCIA / BOLSA AUXILIO ALIMENTACAO AOS ESTUDANTES DE GRADUACAO / MONITORIA DE AÇÕES AFIRMATIVAS</v>
      </c>
      <c r="I28" t="s">
        <v>1470</v>
      </c>
      <c r="J28" t="s">
        <v>867</v>
      </c>
      <c r="K28" t="s">
        <v>1473</v>
      </c>
      <c r="L28" t="s">
        <v>1472</v>
      </c>
      <c r="M28" t="s">
        <v>165</v>
      </c>
      <c r="N28" t="s">
        <v>166</v>
      </c>
      <c r="O28" t="s">
        <v>167</v>
      </c>
      <c r="P28" t="s">
        <v>200</v>
      </c>
      <c r="Q28" t="s">
        <v>168</v>
      </c>
      <c r="R28" t="s">
        <v>165</v>
      </c>
      <c r="S28" t="s">
        <v>543</v>
      </c>
      <c r="T28" t="s">
        <v>164</v>
      </c>
      <c r="U28" t="s">
        <v>118</v>
      </c>
      <c r="V28" t="s">
        <v>854</v>
      </c>
      <c r="W28" t="s">
        <v>855</v>
      </c>
      <c r="X28" s="51" t="str">
        <f t="shared" si="0"/>
        <v>3</v>
      </c>
      <c r="Y28" s="51" t="str">
        <f>IF(T28="","",IF(AND(T28&lt;&gt;'Tabelas auxiliares'!$B$236,T28&lt;&gt;'Tabelas auxiliares'!$B$237),"FOLHA DE PESSOAL",IF(X28='Tabelas auxiliares'!$A$237,"CUSTEIO",IF(X28='Tabelas auxiliares'!$A$236,"INVESTIMENTO","ERRO - VERIFICAR"))))</f>
        <v>CUSTEIO</v>
      </c>
      <c r="Z28" s="44">
        <v>302400</v>
      </c>
      <c r="AA28" s="44">
        <v>39100</v>
      </c>
      <c r="AB28" s="44">
        <v>263300</v>
      </c>
    </row>
    <row r="29" spans="1:29" ht="14.45" customHeight="1" x14ac:dyDescent="0.25">
      <c r="A29" t="s">
        <v>714</v>
      </c>
      <c r="B29" s="72" t="s">
        <v>269</v>
      </c>
      <c r="C29" s="72" t="s">
        <v>715</v>
      </c>
      <c r="D29" t="s">
        <v>15</v>
      </c>
      <c r="E29" t="s">
        <v>117</v>
      </c>
      <c r="F29" s="51" t="str">
        <f>IFERROR(VLOOKUP(D29,'Tabelas auxiliares'!$A$3:$B$61,2,FALSE),"")</f>
        <v>PROPES - PRÓ-REITORIA DE PESQUISA / CEM</v>
      </c>
      <c r="G29" s="51" t="str">
        <f>IFERROR(VLOOKUP($B29,'Tabelas auxiliares'!$A$65:$C$102,2,FALSE),"")</f>
        <v>Assistência - Pesquisa</v>
      </c>
      <c r="H29" s="51" t="str">
        <f>IFERROR(VLOOKUP($B29,'Tabelas auxiliares'!$A$65:$C$102,3,FALSE),"")</f>
        <v>BOLSAS DE INICIACAO CIENTIFICA / BOLSAS PROJETOS DE PESQUISA E/OU EDITAIS LIGADOS A PESQUISA</v>
      </c>
      <c r="I29" t="s">
        <v>1474</v>
      </c>
      <c r="J29" t="s">
        <v>1475</v>
      </c>
      <c r="K29" t="s">
        <v>1476</v>
      </c>
      <c r="L29" t="s">
        <v>1477</v>
      </c>
      <c r="M29" t="s">
        <v>165</v>
      </c>
      <c r="N29" t="s">
        <v>166</v>
      </c>
      <c r="O29" t="s">
        <v>167</v>
      </c>
      <c r="P29" t="s">
        <v>200</v>
      </c>
      <c r="Q29" t="s">
        <v>168</v>
      </c>
      <c r="R29" t="s">
        <v>165</v>
      </c>
      <c r="S29" t="s">
        <v>119</v>
      </c>
      <c r="T29" t="s">
        <v>164</v>
      </c>
      <c r="U29" t="s">
        <v>118</v>
      </c>
      <c r="V29" t="s">
        <v>854</v>
      </c>
      <c r="W29" t="s">
        <v>855</v>
      </c>
      <c r="X29" s="51" t="str">
        <f t="shared" si="0"/>
        <v>3</v>
      </c>
      <c r="Y29" s="51" t="str">
        <f>IF(T29="","",IF(AND(T29&lt;&gt;'Tabelas auxiliares'!$B$236,T29&lt;&gt;'Tabelas auxiliares'!$B$237),"FOLHA DE PESSOAL",IF(X29='Tabelas auxiliares'!$A$237,"CUSTEIO",IF(X29='Tabelas auxiliares'!$A$236,"INVESTIMENTO","ERRO - VERIFICAR"))))</f>
        <v>CUSTEIO</v>
      </c>
      <c r="Z29" s="44">
        <v>1600</v>
      </c>
      <c r="AA29" s="44">
        <v>1600</v>
      </c>
    </row>
    <row r="30" spans="1:29" ht="14.45" customHeight="1" x14ac:dyDescent="0.25">
      <c r="A30" t="s">
        <v>714</v>
      </c>
      <c r="B30" s="72" t="s">
        <v>269</v>
      </c>
      <c r="C30" s="72" t="s">
        <v>715</v>
      </c>
      <c r="D30" t="s">
        <v>15</v>
      </c>
      <c r="E30" t="s">
        <v>117</v>
      </c>
      <c r="F30" s="51" t="str">
        <f>IFERROR(VLOOKUP(D30,'Tabelas auxiliares'!$A$3:$B$61,2,FALSE),"")</f>
        <v>PROPES - PRÓ-REITORIA DE PESQUISA / CEM</v>
      </c>
      <c r="G30" s="51" t="str">
        <f>IFERROR(VLOOKUP($B30,'Tabelas auxiliares'!$A$65:$C$102,2,FALSE),"")</f>
        <v>Assistência - Pesquisa</v>
      </c>
      <c r="H30" s="51" t="str">
        <f>IFERROR(VLOOKUP($B30,'Tabelas auxiliares'!$A$65:$C$102,3,FALSE),"")</f>
        <v>BOLSAS DE INICIACAO CIENTIFICA / BOLSAS PROJETOS DE PESQUISA E/OU EDITAIS LIGADOS A PESQUISA</v>
      </c>
      <c r="I30" t="s">
        <v>1478</v>
      </c>
      <c r="J30" t="s">
        <v>1479</v>
      </c>
      <c r="K30" t="s">
        <v>1480</v>
      </c>
      <c r="L30" t="s">
        <v>1481</v>
      </c>
      <c r="M30" t="s">
        <v>165</v>
      </c>
      <c r="N30" t="s">
        <v>169</v>
      </c>
      <c r="O30" t="s">
        <v>167</v>
      </c>
      <c r="P30" t="s">
        <v>586</v>
      </c>
      <c r="Q30" t="s">
        <v>168</v>
      </c>
      <c r="R30" t="s">
        <v>165</v>
      </c>
      <c r="S30" t="s">
        <v>119</v>
      </c>
      <c r="T30" t="s">
        <v>164</v>
      </c>
      <c r="U30" t="s">
        <v>1482</v>
      </c>
      <c r="V30" t="s">
        <v>854</v>
      </c>
      <c r="W30" t="s">
        <v>855</v>
      </c>
      <c r="X30" s="51" t="str">
        <f t="shared" si="0"/>
        <v>3</v>
      </c>
      <c r="Y30" s="51" t="str">
        <f>IF(T30="","",IF(AND(T30&lt;&gt;'Tabelas auxiliares'!$B$236,T30&lt;&gt;'Tabelas auxiliares'!$B$237),"FOLHA DE PESSOAL",IF(X30='Tabelas auxiliares'!$A$237,"CUSTEIO",IF(X30='Tabelas auxiliares'!$A$236,"INVESTIMENTO","ERRO - VERIFICAR"))))</f>
        <v>CUSTEIO</v>
      </c>
      <c r="Z30" s="44">
        <v>24100</v>
      </c>
      <c r="AA30" s="44">
        <v>24100</v>
      </c>
    </row>
    <row r="31" spans="1:29" ht="14.45" customHeight="1" x14ac:dyDescent="0.25">
      <c r="A31" t="s">
        <v>714</v>
      </c>
      <c r="B31" s="72" t="s">
        <v>269</v>
      </c>
      <c r="C31" s="72" t="s">
        <v>715</v>
      </c>
      <c r="D31" t="s">
        <v>15</v>
      </c>
      <c r="E31" t="s">
        <v>117</v>
      </c>
      <c r="F31" s="51" t="str">
        <f>IFERROR(VLOOKUP(D31,'Tabelas auxiliares'!$A$3:$B$61,2,FALSE),"")</f>
        <v>PROPES - PRÓ-REITORIA DE PESQUISA / CEM</v>
      </c>
      <c r="G31" s="51" t="str">
        <f>IFERROR(VLOOKUP($B31,'Tabelas auxiliares'!$A$65:$C$102,2,FALSE),"")</f>
        <v>Assistência - Pesquisa</v>
      </c>
      <c r="H31" s="51" t="str">
        <f>IFERROR(VLOOKUP($B31,'Tabelas auxiliares'!$A$65:$C$102,3,FALSE),"")</f>
        <v>BOLSAS DE INICIACAO CIENTIFICA / BOLSAS PROJETOS DE PESQUISA E/OU EDITAIS LIGADOS A PESQUISA</v>
      </c>
      <c r="I31" t="s">
        <v>1478</v>
      </c>
      <c r="J31" t="s">
        <v>1475</v>
      </c>
      <c r="K31" t="s">
        <v>1483</v>
      </c>
      <c r="L31" t="s">
        <v>1484</v>
      </c>
      <c r="M31" t="s">
        <v>165</v>
      </c>
      <c r="N31" t="s">
        <v>169</v>
      </c>
      <c r="O31" t="s">
        <v>167</v>
      </c>
      <c r="P31" t="s">
        <v>586</v>
      </c>
      <c r="Q31" t="s">
        <v>168</v>
      </c>
      <c r="R31" t="s">
        <v>165</v>
      </c>
      <c r="S31" t="s">
        <v>119</v>
      </c>
      <c r="T31" t="s">
        <v>164</v>
      </c>
      <c r="U31" t="s">
        <v>1482</v>
      </c>
      <c r="V31" t="s">
        <v>854</v>
      </c>
      <c r="W31" t="s">
        <v>855</v>
      </c>
      <c r="X31" s="51" t="str">
        <f t="shared" si="0"/>
        <v>3</v>
      </c>
      <c r="Y31" s="51" t="str">
        <f>IF(T31="","",IF(AND(T31&lt;&gt;'Tabelas auxiliares'!$B$236,T31&lt;&gt;'Tabelas auxiliares'!$B$237),"FOLHA DE PESSOAL",IF(X31='Tabelas auxiliares'!$A$237,"CUSTEIO",IF(X31='Tabelas auxiliares'!$A$236,"INVESTIMENTO","ERRO - VERIFICAR"))))</f>
        <v>CUSTEIO</v>
      </c>
      <c r="Z31" s="44">
        <v>900</v>
      </c>
      <c r="AA31" s="44">
        <v>900</v>
      </c>
    </row>
    <row r="32" spans="1:29" ht="14.45" customHeight="1" x14ac:dyDescent="0.25">
      <c r="A32" t="s">
        <v>714</v>
      </c>
      <c r="B32" s="72" t="s">
        <v>269</v>
      </c>
      <c r="C32" s="72" t="s">
        <v>715</v>
      </c>
      <c r="D32" t="s">
        <v>15</v>
      </c>
      <c r="E32" t="s">
        <v>117</v>
      </c>
      <c r="F32" s="51" t="str">
        <f>IFERROR(VLOOKUP(D32,'Tabelas auxiliares'!$A$3:$B$61,2,FALSE),"")</f>
        <v>PROPES - PRÓ-REITORIA DE PESQUISA / CEM</v>
      </c>
      <c r="G32" s="51" t="str">
        <f>IFERROR(VLOOKUP($B32,'Tabelas auxiliares'!$A$65:$C$102,2,FALSE),"")</f>
        <v>Assistência - Pesquisa</v>
      </c>
      <c r="H32" s="51" t="str">
        <f>IFERROR(VLOOKUP($B32,'Tabelas auxiliares'!$A$65:$C$102,3,FALSE),"")</f>
        <v>BOLSAS DE INICIACAO CIENTIFICA / BOLSAS PROJETOS DE PESQUISA E/OU EDITAIS LIGADOS A PESQUISA</v>
      </c>
      <c r="I32" t="s">
        <v>1478</v>
      </c>
      <c r="J32" t="s">
        <v>1485</v>
      </c>
      <c r="K32" t="s">
        <v>1486</v>
      </c>
      <c r="L32" t="s">
        <v>1487</v>
      </c>
      <c r="M32" t="s">
        <v>165</v>
      </c>
      <c r="N32" t="s">
        <v>169</v>
      </c>
      <c r="O32" t="s">
        <v>167</v>
      </c>
      <c r="P32" t="s">
        <v>586</v>
      </c>
      <c r="Q32" t="s">
        <v>168</v>
      </c>
      <c r="R32" t="s">
        <v>165</v>
      </c>
      <c r="S32" t="s">
        <v>119</v>
      </c>
      <c r="T32" t="s">
        <v>164</v>
      </c>
      <c r="U32" t="s">
        <v>1482</v>
      </c>
      <c r="V32" t="s">
        <v>854</v>
      </c>
      <c r="W32" t="s">
        <v>855</v>
      </c>
      <c r="X32" s="51" t="str">
        <f t="shared" si="0"/>
        <v>3</v>
      </c>
      <c r="Y32" s="51" t="str">
        <f>IF(T32="","",IF(AND(T32&lt;&gt;'Tabelas auxiliares'!$B$236,T32&lt;&gt;'Tabelas auxiliares'!$B$237),"FOLHA DE PESSOAL",IF(X32='Tabelas auxiliares'!$A$237,"CUSTEIO",IF(X32='Tabelas auxiliares'!$A$236,"INVESTIMENTO","ERRO - VERIFICAR"))))</f>
        <v>CUSTEIO</v>
      </c>
      <c r="Z32" s="44">
        <v>800</v>
      </c>
      <c r="AA32" s="44">
        <v>800</v>
      </c>
    </row>
    <row r="33" spans="1:29" ht="14.45" customHeight="1" x14ac:dyDescent="0.25">
      <c r="A33" t="s">
        <v>714</v>
      </c>
      <c r="B33" s="72" t="s">
        <v>269</v>
      </c>
      <c r="C33" s="72" t="s">
        <v>715</v>
      </c>
      <c r="D33" t="s">
        <v>15</v>
      </c>
      <c r="E33" t="s">
        <v>117</v>
      </c>
      <c r="F33" s="51" t="str">
        <f>IFERROR(VLOOKUP(D33,'Tabelas auxiliares'!$A$3:$B$61,2,FALSE),"")</f>
        <v>PROPES - PRÓ-REITORIA DE PESQUISA / CEM</v>
      </c>
      <c r="G33" s="51" t="str">
        <f>IFERROR(VLOOKUP($B33,'Tabelas auxiliares'!$A$65:$C$102,2,FALSE),"")</f>
        <v>Assistência - Pesquisa</v>
      </c>
      <c r="H33" s="51" t="str">
        <f>IFERROR(VLOOKUP($B33,'Tabelas auxiliares'!$A$65:$C$102,3,FALSE),"")</f>
        <v>BOLSAS DE INICIACAO CIENTIFICA / BOLSAS PROJETOS DE PESQUISA E/OU EDITAIS LIGADOS A PESQUISA</v>
      </c>
      <c r="I33" t="s">
        <v>1488</v>
      </c>
      <c r="J33" t="s">
        <v>720</v>
      </c>
      <c r="K33" t="s">
        <v>1489</v>
      </c>
      <c r="L33" t="s">
        <v>722</v>
      </c>
      <c r="M33" t="s">
        <v>165</v>
      </c>
      <c r="N33" t="s">
        <v>166</v>
      </c>
      <c r="O33" t="s">
        <v>167</v>
      </c>
      <c r="P33" t="s">
        <v>200</v>
      </c>
      <c r="Q33" t="s">
        <v>168</v>
      </c>
      <c r="R33" t="s">
        <v>165</v>
      </c>
      <c r="S33" t="s">
        <v>723</v>
      </c>
      <c r="T33" t="s">
        <v>164</v>
      </c>
      <c r="U33" t="s">
        <v>118</v>
      </c>
      <c r="V33" t="s">
        <v>854</v>
      </c>
      <c r="W33" t="s">
        <v>855</v>
      </c>
      <c r="X33" s="51" t="str">
        <f t="shared" si="0"/>
        <v>3</v>
      </c>
      <c r="Y33" s="51" t="str">
        <f>IF(T33="","",IF(AND(T33&lt;&gt;'Tabelas auxiliares'!$B$236,T33&lt;&gt;'Tabelas auxiliares'!$B$237),"FOLHA DE PESSOAL",IF(X33='Tabelas auxiliares'!$A$237,"CUSTEIO",IF(X33='Tabelas auxiliares'!$A$236,"INVESTIMENTO","ERRO - VERIFICAR"))))</f>
        <v>CUSTEIO</v>
      </c>
      <c r="Z33" s="44">
        <v>2456.8000000000002</v>
      </c>
      <c r="AC33" s="44">
        <v>2456.8000000000002</v>
      </c>
    </row>
    <row r="34" spans="1:29" ht="14.45" customHeight="1" x14ac:dyDescent="0.25">
      <c r="A34" t="s">
        <v>714</v>
      </c>
      <c r="B34" s="72" t="s">
        <v>269</v>
      </c>
      <c r="C34" s="72" t="s">
        <v>715</v>
      </c>
      <c r="D34" t="s">
        <v>15</v>
      </c>
      <c r="E34" t="s">
        <v>117</v>
      </c>
      <c r="F34" s="51" t="str">
        <f>IFERROR(VLOOKUP(D34,'Tabelas auxiliares'!$A$3:$B$61,2,FALSE),"")</f>
        <v>PROPES - PRÓ-REITORIA DE PESQUISA / CEM</v>
      </c>
      <c r="G34" s="51" t="str">
        <f>IFERROR(VLOOKUP($B34,'Tabelas auxiliares'!$A$65:$C$102,2,FALSE),"")</f>
        <v>Assistência - Pesquisa</v>
      </c>
      <c r="H34" s="51" t="str">
        <f>IFERROR(VLOOKUP($B34,'Tabelas auxiliares'!$A$65:$C$102,3,FALSE),"")</f>
        <v>BOLSAS DE INICIACAO CIENTIFICA / BOLSAS PROJETOS DE PESQUISA E/OU EDITAIS LIGADOS A PESQUISA</v>
      </c>
      <c r="I34" t="s">
        <v>562</v>
      </c>
      <c r="J34" t="s">
        <v>870</v>
      </c>
      <c r="K34" t="s">
        <v>1490</v>
      </c>
      <c r="L34" t="s">
        <v>1491</v>
      </c>
      <c r="M34" t="s">
        <v>165</v>
      </c>
      <c r="N34" t="s">
        <v>169</v>
      </c>
      <c r="O34" t="s">
        <v>851</v>
      </c>
      <c r="P34" t="s">
        <v>852</v>
      </c>
      <c r="Q34" t="s">
        <v>168</v>
      </c>
      <c r="R34" t="s">
        <v>165</v>
      </c>
      <c r="S34" t="s">
        <v>119</v>
      </c>
      <c r="T34" t="s">
        <v>164</v>
      </c>
      <c r="U34" t="s">
        <v>1407</v>
      </c>
      <c r="V34" t="s">
        <v>854</v>
      </c>
      <c r="W34" t="s">
        <v>855</v>
      </c>
      <c r="X34" s="51" t="str">
        <f t="shared" si="0"/>
        <v>3</v>
      </c>
      <c r="Y34" s="51" t="str">
        <f>IF(T34="","",IF(AND(T34&lt;&gt;'Tabelas auxiliares'!$B$236,T34&lt;&gt;'Tabelas auxiliares'!$B$237),"FOLHA DE PESSOAL",IF(X34='Tabelas auxiliares'!$A$237,"CUSTEIO",IF(X34='Tabelas auxiliares'!$A$236,"INVESTIMENTO","ERRO - VERIFICAR"))))</f>
        <v>CUSTEIO</v>
      </c>
      <c r="Z34" s="44">
        <v>3200</v>
      </c>
      <c r="AC34" s="44">
        <v>3200</v>
      </c>
    </row>
    <row r="35" spans="1:29" ht="14.45" customHeight="1" x14ac:dyDescent="0.25">
      <c r="A35" t="s">
        <v>714</v>
      </c>
      <c r="B35" s="72" t="s">
        <v>269</v>
      </c>
      <c r="C35" s="72" t="s">
        <v>715</v>
      </c>
      <c r="D35" t="s">
        <v>15</v>
      </c>
      <c r="E35" t="s">
        <v>117</v>
      </c>
      <c r="F35" s="51" t="str">
        <f>IFERROR(VLOOKUP(D35,'Tabelas auxiliares'!$A$3:$B$61,2,FALSE),"")</f>
        <v>PROPES - PRÓ-REITORIA DE PESQUISA / CEM</v>
      </c>
      <c r="G35" s="51" t="str">
        <f>IFERROR(VLOOKUP($B35,'Tabelas auxiliares'!$A$65:$C$102,2,FALSE),"")</f>
        <v>Assistência - Pesquisa</v>
      </c>
      <c r="H35" s="51" t="str">
        <f>IFERROR(VLOOKUP($B35,'Tabelas auxiliares'!$A$65:$C$102,3,FALSE),"")</f>
        <v>BOLSAS DE INICIACAO CIENTIFICA / BOLSAS PROJETOS DE PESQUISA E/OU EDITAIS LIGADOS A PESQUISA</v>
      </c>
      <c r="I35" t="s">
        <v>563</v>
      </c>
      <c r="J35" t="s">
        <v>879</v>
      </c>
      <c r="K35" t="s">
        <v>1492</v>
      </c>
      <c r="L35" t="s">
        <v>881</v>
      </c>
      <c r="M35" t="s">
        <v>165</v>
      </c>
      <c r="N35" t="s">
        <v>166</v>
      </c>
      <c r="O35" t="s">
        <v>167</v>
      </c>
      <c r="P35" t="s">
        <v>200</v>
      </c>
      <c r="Q35" t="s">
        <v>168</v>
      </c>
      <c r="R35" t="s">
        <v>165</v>
      </c>
      <c r="S35" t="s">
        <v>119</v>
      </c>
      <c r="T35" t="s">
        <v>164</v>
      </c>
      <c r="U35" t="s">
        <v>118</v>
      </c>
      <c r="V35" t="s">
        <v>854</v>
      </c>
      <c r="W35" t="s">
        <v>855</v>
      </c>
      <c r="X35" s="51" t="str">
        <f t="shared" si="0"/>
        <v>3</v>
      </c>
      <c r="Y35" s="51" t="str">
        <f>IF(T35="","",IF(AND(T35&lt;&gt;'Tabelas auxiliares'!$B$236,T35&lt;&gt;'Tabelas auxiliares'!$B$237),"FOLHA DE PESSOAL",IF(X35='Tabelas auxiliares'!$A$237,"CUSTEIO",IF(X35='Tabelas auxiliares'!$A$236,"INVESTIMENTO","ERRO - VERIFICAR"))))</f>
        <v>CUSTEIO</v>
      </c>
      <c r="Z35" s="44">
        <v>16100</v>
      </c>
      <c r="AC35" s="44">
        <v>16100</v>
      </c>
    </row>
    <row r="36" spans="1:29" ht="14.45" customHeight="1" x14ac:dyDescent="0.25">
      <c r="A36" t="s">
        <v>714</v>
      </c>
      <c r="B36" s="72" t="s">
        <v>269</v>
      </c>
      <c r="C36" s="72" t="s">
        <v>715</v>
      </c>
      <c r="D36" t="s">
        <v>15</v>
      </c>
      <c r="E36" t="s">
        <v>117</v>
      </c>
      <c r="F36" s="51" t="str">
        <f>IFERROR(VLOOKUP(D36,'Tabelas auxiliares'!$A$3:$B$61,2,FALSE),"")</f>
        <v>PROPES - PRÓ-REITORIA DE PESQUISA / CEM</v>
      </c>
      <c r="G36" s="51" t="str">
        <f>IFERROR(VLOOKUP($B36,'Tabelas auxiliares'!$A$65:$C$102,2,FALSE),"")</f>
        <v>Assistência - Pesquisa</v>
      </c>
      <c r="H36" s="51" t="str">
        <f>IFERROR(VLOOKUP($B36,'Tabelas auxiliares'!$A$65:$C$102,3,FALSE),"")</f>
        <v>BOLSAS DE INICIACAO CIENTIFICA / BOLSAS PROJETOS DE PESQUISA E/OU EDITAIS LIGADOS A PESQUISA</v>
      </c>
      <c r="I36" t="s">
        <v>1493</v>
      </c>
      <c r="J36" t="s">
        <v>876</v>
      </c>
      <c r="K36" t="s">
        <v>1494</v>
      </c>
      <c r="L36" t="s">
        <v>1495</v>
      </c>
      <c r="M36" t="s">
        <v>165</v>
      </c>
      <c r="N36" t="s">
        <v>166</v>
      </c>
      <c r="O36" t="s">
        <v>167</v>
      </c>
      <c r="P36" t="s">
        <v>200</v>
      </c>
      <c r="Q36" t="s">
        <v>168</v>
      </c>
      <c r="R36" t="s">
        <v>165</v>
      </c>
      <c r="S36" t="s">
        <v>119</v>
      </c>
      <c r="T36" t="s">
        <v>164</v>
      </c>
      <c r="U36" t="s">
        <v>118</v>
      </c>
      <c r="V36" t="s">
        <v>854</v>
      </c>
      <c r="W36" t="s">
        <v>855</v>
      </c>
      <c r="X36" s="51" t="str">
        <f t="shared" si="0"/>
        <v>3</v>
      </c>
      <c r="Y36" s="51" t="str">
        <f>IF(T36="","",IF(AND(T36&lt;&gt;'Tabelas auxiliares'!$B$236,T36&lt;&gt;'Tabelas auxiliares'!$B$237),"FOLHA DE PESSOAL",IF(X36='Tabelas auxiliares'!$A$237,"CUSTEIO",IF(X36='Tabelas auxiliares'!$A$236,"INVESTIMENTO","ERRO - VERIFICAR"))))</f>
        <v>CUSTEIO</v>
      </c>
      <c r="Z36" s="44">
        <v>62300</v>
      </c>
      <c r="AC36" s="44">
        <v>62300</v>
      </c>
    </row>
    <row r="37" spans="1:29" ht="14.45" customHeight="1" x14ac:dyDescent="0.25">
      <c r="A37" t="s">
        <v>714</v>
      </c>
      <c r="B37" s="72" t="s">
        <v>269</v>
      </c>
      <c r="C37" s="72" t="s">
        <v>715</v>
      </c>
      <c r="D37" t="s">
        <v>15</v>
      </c>
      <c r="E37" t="s">
        <v>117</v>
      </c>
      <c r="F37" s="51" t="str">
        <f>IFERROR(VLOOKUP(D37,'Tabelas auxiliares'!$A$3:$B$61,2,FALSE),"")</f>
        <v>PROPES - PRÓ-REITORIA DE PESQUISA / CEM</v>
      </c>
      <c r="G37" s="51" t="str">
        <f>IFERROR(VLOOKUP($B37,'Tabelas auxiliares'!$A$65:$C$102,2,FALSE),"")</f>
        <v>Assistência - Pesquisa</v>
      </c>
      <c r="H37" s="51" t="str">
        <f>IFERROR(VLOOKUP($B37,'Tabelas auxiliares'!$A$65:$C$102,3,FALSE),"")</f>
        <v>BOLSAS DE INICIACAO CIENTIFICA / BOLSAS PROJETOS DE PESQUISA E/OU EDITAIS LIGADOS A PESQUISA</v>
      </c>
      <c r="I37" t="s">
        <v>1404</v>
      </c>
      <c r="J37" t="s">
        <v>870</v>
      </c>
      <c r="K37" t="s">
        <v>1496</v>
      </c>
      <c r="L37" t="s">
        <v>1491</v>
      </c>
      <c r="M37" t="s">
        <v>165</v>
      </c>
      <c r="N37" t="s">
        <v>166</v>
      </c>
      <c r="O37" t="s">
        <v>167</v>
      </c>
      <c r="P37" t="s">
        <v>200</v>
      </c>
      <c r="Q37" t="s">
        <v>168</v>
      </c>
      <c r="R37" t="s">
        <v>165</v>
      </c>
      <c r="S37" t="s">
        <v>543</v>
      </c>
      <c r="T37" t="s">
        <v>164</v>
      </c>
      <c r="U37" t="s">
        <v>118</v>
      </c>
      <c r="V37" t="s">
        <v>854</v>
      </c>
      <c r="W37" t="s">
        <v>855</v>
      </c>
      <c r="X37" s="51" t="str">
        <f t="shared" si="0"/>
        <v>3</v>
      </c>
      <c r="Y37" s="51" t="str">
        <f>IF(T37="","",IF(AND(T37&lt;&gt;'Tabelas auxiliares'!$B$236,T37&lt;&gt;'Tabelas auxiliares'!$B$237),"FOLHA DE PESSOAL",IF(X37='Tabelas auxiliares'!$A$237,"CUSTEIO",IF(X37='Tabelas auxiliares'!$A$236,"INVESTIMENTO","ERRO - VERIFICAR"))))</f>
        <v>CUSTEIO</v>
      </c>
      <c r="Z37" s="44">
        <v>3200</v>
      </c>
      <c r="AC37" s="44">
        <v>3200</v>
      </c>
    </row>
    <row r="38" spans="1:29" ht="14.45" customHeight="1" x14ac:dyDescent="0.25">
      <c r="A38" t="s">
        <v>714</v>
      </c>
      <c r="B38" s="72" t="s">
        <v>269</v>
      </c>
      <c r="C38" s="72" t="s">
        <v>715</v>
      </c>
      <c r="D38" t="s">
        <v>15</v>
      </c>
      <c r="E38" t="s">
        <v>117</v>
      </c>
      <c r="F38" s="51" t="str">
        <f>IFERROR(VLOOKUP(D38,'Tabelas auxiliares'!$A$3:$B$61,2,FALSE),"")</f>
        <v>PROPES - PRÓ-REITORIA DE PESQUISA / CEM</v>
      </c>
      <c r="G38" s="51" t="str">
        <f>IFERROR(VLOOKUP($B38,'Tabelas auxiliares'!$A$65:$C$102,2,FALSE),"")</f>
        <v>Assistência - Pesquisa</v>
      </c>
      <c r="H38" s="51" t="str">
        <f>IFERROR(VLOOKUP($B38,'Tabelas auxiliares'!$A$65:$C$102,3,FALSE),"")</f>
        <v>BOLSAS DE INICIACAO CIENTIFICA / BOLSAS PROJETOS DE PESQUISA E/OU EDITAIS LIGADOS A PESQUISA</v>
      </c>
      <c r="I38" t="s">
        <v>1404</v>
      </c>
      <c r="J38" t="s">
        <v>873</v>
      </c>
      <c r="K38" t="s">
        <v>1497</v>
      </c>
      <c r="L38" t="s">
        <v>1498</v>
      </c>
      <c r="M38" t="s">
        <v>165</v>
      </c>
      <c r="N38" t="s">
        <v>166</v>
      </c>
      <c r="O38" t="s">
        <v>167</v>
      </c>
      <c r="P38" t="s">
        <v>200</v>
      </c>
      <c r="Q38" t="s">
        <v>168</v>
      </c>
      <c r="R38" t="s">
        <v>165</v>
      </c>
      <c r="S38" t="s">
        <v>543</v>
      </c>
      <c r="T38" t="s">
        <v>164</v>
      </c>
      <c r="U38" t="s">
        <v>118</v>
      </c>
      <c r="V38" t="s">
        <v>854</v>
      </c>
      <c r="W38" t="s">
        <v>855</v>
      </c>
      <c r="X38" s="51" t="str">
        <f t="shared" si="0"/>
        <v>3</v>
      </c>
      <c r="Y38" s="51" t="str">
        <f>IF(T38="","",IF(AND(T38&lt;&gt;'Tabelas auxiliares'!$B$236,T38&lt;&gt;'Tabelas auxiliares'!$B$237),"FOLHA DE PESSOAL",IF(X38='Tabelas auxiliares'!$A$237,"CUSTEIO",IF(X38='Tabelas auxiliares'!$A$236,"INVESTIMENTO","ERRO - VERIFICAR"))))</f>
        <v>CUSTEIO</v>
      </c>
      <c r="Z38" s="44">
        <v>2100</v>
      </c>
      <c r="AC38" s="44">
        <v>2100</v>
      </c>
    </row>
    <row r="39" spans="1:29" ht="14.45" customHeight="1" x14ac:dyDescent="0.25">
      <c r="A39" t="s">
        <v>714</v>
      </c>
      <c r="B39" s="72" t="s">
        <v>269</v>
      </c>
      <c r="C39" s="72" t="s">
        <v>715</v>
      </c>
      <c r="D39" t="s">
        <v>15</v>
      </c>
      <c r="E39" t="s">
        <v>117</v>
      </c>
      <c r="F39" s="51" t="str">
        <f>IFERROR(VLOOKUP(D39,'Tabelas auxiliares'!$A$3:$B$61,2,FALSE),"")</f>
        <v>PROPES - PRÓ-REITORIA DE PESQUISA / CEM</v>
      </c>
      <c r="G39" s="51" t="str">
        <f>IFERROR(VLOOKUP($B39,'Tabelas auxiliares'!$A$65:$C$102,2,FALSE),"")</f>
        <v>Assistência - Pesquisa</v>
      </c>
      <c r="H39" s="51" t="str">
        <f>IFERROR(VLOOKUP($B39,'Tabelas auxiliares'!$A$65:$C$102,3,FALSE),"")</f>
        <v>BOLSAS DE INICIACAO CIENTIFICA / BOLSAS PROJETOS DE PESQUISA E/OU EDITAIS LIGADOS A PESQUISA</v>
      </c>
      <c r="I39" t="s">
        <v>1404</v>
      </c>
      <c r="J39" t="s">
        <v>876</v>
      </c>
      <c r="K39" t="s">
        <v>1499</v>
      </c>
      <c r="L39" t="s">
        <v>878</v>
      </c>
      <c r="M39" t="s">
        <v>165</v>
      </c>
      <c r="N39" t="s">
        <v>166</v>
      </c>
      <c r="O39" t="s">
        <v>167</v>
      </c>
      <c r="P39" t="s">
        <v>200</v>
      </c>
      <c r="Q39" t="s">
        <v>168</v>
      </c>
      <c r="R39" t="s">
        <v>165</v>
      </c>
      <c r="S39" t="s">
        <v>543</v>
      </c>
      <c r="T39" t="s">
        <v>164</v>
      </c>
      <c r="U39" t="s">
        <v>118</v>
      </c>
      <c r="V39" t="s">
        <v>854</v>
      </c>
      <c r="W39" t="s">
        <v>855</v>
      </c>
      <c r="X39" s="51" t="str">
        <f t="shared" si="0"/>
        <v>3</v>
      </c>
      <c r="Y39" s="51" t="str">
        <f>IF(T39="","",IF(AND(T39&lt;&gt;'Tabelas auxiliares'!$B$236,T39&lt;&gt;'Tabelas auxiliares'!$B$237),"FOLHA DE PESSOAL",IF(X39='Tabelas auxiliares'!$A$237,"CUSTEIO",IF(X39='Tabelas auxiliares'!$A$236,"INVESTIMENTO","ERRO - VERIFICAR"))))</f>
        <v>CUSTEIO</v>
      </c>
      <c r="Z39" s="44">
        <v>3500</v>
      </c>
      <c r="AA39" s="44">
        <v>2100</v>
      </c>
      <c r="AC39" s="44">
        <v>1400</v>
      </c>
    </row>
    <row r="40" spans="1:29" ht="14.45" customHeight="1" x14ac:dyDescent="0.25">
      <c r="A40" t="s">
        <v>714</v>
      </c>
      <c r="B40" s="72" t="s">
        <v>269</v>
      </c>
      <c r="C40" s="72" t="s">
        <v>715</v>
      </c>
      <c r="D40" t="s">
        <v>15</v>
      </c>
      <c r="E40" t="s">
        <v>117</v>
      </c>
      <c r="F40" s="51" t="str">
        <f>IFERROR(VLOOKUP(D40,'Tabelas auxiliares'!$A$3:$B$61,2,FALSE),"")</f>
        <v>PROPES - PRÓ-REITORIA DE PESQUISA / CEM</v>
      </c>
      <c r="G40" s="51" t="str">
        <f>IFERROR(VLOOKUP($B40,'Tabelas auxiliares'!$A$65:$C$102,2,FALSE),"")</f>
        <v>Assistência - Pesquisa</v>
      </c>
      <c r="H40" s="51" t="str">
        <f>IFERROR(VLOOKUP($B40,'Tabelas auxiliares'!$A$65:$C$102,3,FALSE),"")</f>
        <v>BOLSAS DE INICIACAO CIENTIFICA / BOLSAS PROJETOS DE PESQUISA E/OU EDITAIS LIGADOS A PESQUISA</v>
      </c>
      <c r="I40" t="s">
        <v>1470</v>
      </c>
      <c r="J40" t="s">
        <v>876</v>
      </c>
      <c r="K40" t="s">
        <v>1500</v>
      </c>
      <c r="L40" t="s">
        <v>878</v>
      </c>
      <c r="M40" t="s">
        <v>165</v>
      </c>
      <c r="N40" t="s">
        <v>166</v>
      </c>
      <c r="O40" t="s">
        <v>167</v>
      </c>
      <c r="P40" t="s">
        <v>200</v>
      </c>
      <c r="Q40" t="s">
        <v>168</v>
      </c>
      <c r="R40" t="s">
        <v>165</v>
      </c>
      <c r="S40" t="s">
        <v>119</v>
      </c>
      <c r="T40" t="s">
        <v>164</v>
      </c>
      <c r="U40" t="s">
        <v>118</v>
      </c>
      <c r="V40" t="s">
        <v>854</v>
      </c>
      <c r="W40" t="s">
        <v>855</v>
      </c>
      <c r="X40" s="51" t="str">
        <f t="shared" si="0"/>
        <v>3</v>
      </c>
      <c r="Y40" s="51" t="str">
        <f>IF(T40="","",IF(AND(T40&lt;&gt;'Tabelas auxiliares'!$B$236,T40&lt;&gt;'Tabelas auxiliares'!$B$237),"FOLHA DE PESSOAL",IF(X40='Tabelas auxiliares'!$A$237,"CUSTEIO",IF(X40='Tabelas auxiliares'!$A$236,"INVESTIMENTO","ERRO - VERIFICAR"))))</f>
        <v>CUSTEIO</v>
      </c>
      <c r="Z40" s="44">
        <v>128800</v>
      </c>
      <c r="AA40" s="44">
        <v>60900</v>
      </c>
      <c r="AB40" s="44">
        <v>700</v>
      </c>
      <c r="AC40" s="44">
        <v>67200</v>
      </c>
    </row>
    <row r="41" spans="1:29" ht="14.45" customHeight="1" x14ac:dyDescent="0.25">
      <c r="A41" t="s">
        <v>714</v>
      </c>
      <c r="B41" s="72" t="s">
        <v>269</v>
      </c>
      <c r="C41" s="72" t="s">
        <v>715</v>
      </c>
      <c r="D41" t="s">
        <v>15</v>
      </c>
      <c r="E41" t="s">
        <v>117</v>
      </c>
      <c r="F41" s="51" t="str">
        <f>IFERROR(VLOOKUP(D41,'Tabelas auxiliares'!$A$3:$B$61,2,FALSE),"")</f>
        <v>PROPES - PRÓ-REITORIA DE PESQUISA / CEM</v>
      </c>
      <c r="G41" s="51" t="str">
        <f>IFERROR(VLOOKUP($B41,'Tabelas auxiliares'!$A$65:$C$102,2,FALSE),"")</f>
        <v>Assistência - Pesquisa</v>
      </c>
      <c r="H41" s="51" t="str">
        <f>IFERROR(VLOOKUP($B41,'Tabelas auxiliares'!$A$65:$C$102,3,FALSE),"")</f>
        <v>BOLSAS DE INICIACAO CIENTIFICA / BOLSAS PROJETOS DE PESQUISA E/OU EDITAIS LIGADOS A PESQUISA</v>
      </c>
      <c r="I41" t="s">
        <v>1470</v>
      </c>
      <c r="J41" t="s">
        <v>879</v>
      </c>
      <c r="K41" t="s">
        <v>1501</v>
      </c>
      <c r="L41" t="s">
        <v>881</v>
      </c>
      <c r="M41" t="s">
        <v>165</v>
      </c>
      <c r="N41" t="s">
        <v>166</v>
      </c>
      <c r="O41" t="s">
        <v>167</v>
      </c>
      <c r="P41" t="s">
        <v>200</v>
      </c>
      <c r="Q41" t="s">
        <v>168</v>
      </c>
      <c r="R41" t="s">
        <v>165</v>
      </c>
      <c r="S41" t="s">
        <v>543</v>
      </c>
      <c r="T41" t="s">
        <v>164</v>
      </c>
      <c r="U41" t="s">
        <v>118</v>
      </c>
      <c r="V41" t="s">
        <v>854</v>
      </c>
      <c r="W41" t="s">
        <v>855</v>
      </c>
      <c r="X41" s="51" t="str">
        <f t="shared" si="0"/>
        <v>3</v>
      </c>
      <c r="Y41" s="51" t="str">
        <f>IF(T41="","",IF(AND(T41&lt;&gt;'Tabelas auxiliares'!$B$236,T41&lt;&gt;'Tabelas auxiliares'!$B$237),"FOLHA DE PESSOAL",IF(X41='Tabelas auxiliares'!$A$237,"CUSTEIO",IF(X41='Tabelas auxiliares'!$A$236,"INVESTIMENTO","ERRO - VERIFICAR"))))</f>
        <v>CUSTEIO</v>
      </c>
      <c r="Z41" s="44">
        <v>55300</v>
      </c>
      <c r="AB41" s="44">
        <v>24500</v>
      </c>
      <c r="AC41" s="44">
        <v>30800</v>
      </c>
    </row>
    <row r="42" spans="1:29" x14ac:dyDescent="0.25">
      <c r="A42" t="s">
        <v>714</v>
      </c>
      <c r="B42" s="72" t="s">
        <v>269</v>
      </c>
      <c r="C42" s="72" t="s">
        <v>715</v>
      </c>
      <c r="D42" t="s">
        <v>84</v>
      </c>
      <c r="E42" t="s">
        <v>117</v>
      </c>
      <c r="F42" s="51" t="str">
        <f>IFERROR(VLOOKUP(D42,'Tabelas auxiliares'!$A$3:$B$61,2,FALSE),"")</f>
        <v>AGÊNCIA DE INOVAÇÃO</v>
      </c>
      <c r="G42" s="51" t="str">
        <f>IFERROR(VLOOKUP($B42,'Tabelas auxiliares'!$A$65:$C$102,2,FALSE),"")</f>
        <v>Assistência - Pesquisa</v>
      </c>
      <c r="H42" s="51" t="str">
        <f>IFERROR(VLOOKUP($B42,'Tabelas auxiliares'!$A$65:$C$102,3,FALSE),"")</f>
        <v>BOLSAS DE INICIACAO CIENTIFICA / BOLSAS PROJETOS DE PESQUISA E/OU EDITAIS LIGADOS A PESQUISA</v>
      </c>
      <c r="I42" t="s">
        <v>1502</v>
      </c>
      <c r="J42" t="s">
        <v>883</v>
      </c>
      <c r="K42" t="s">
        <v>1503</v>
      </c>
      <c r="L42" t="s">
        <v>885</v>
      </c>
      <c r="M42" t="s">
        <v>165</v>
      </c>
      <c r="N42" t="s">
        <v>166</v>
      </c>
      <c r="O42" t="s">
        <v>167</v>
      </c>
      <c r="P42" t="s">
        <v>200</v>
      </c>
      <c r="Q42" t="s">
        <v>168</v>
      </c>
      <c r="R42" t="s">
        <v>165</v>
      </c>
      <c r="S42" t="s">
        <v>119</v>
      </c>
      <c r="T42" t="s">
        <v>164</v>
      </c>
      <c r="U42" t="s">
        <v>118</v>
      </c>
      <c r="V42" t="s">
        <v>854</v>
      </c>
      <c r="W42" t="s">
        <v>855</v>
      </c>
      <c r="X42" s="51" t="str">
        <f t="shared" si="0"/>
        <v>3</v>
      </c>
      <c r="Y42" s="51" t="str">
        <f>IF(T42="","",IF(AND(T42&lt;&gt;'Tabelas auxiliares'!$B$236,T42&lt;&gt;'Tabelas auxiliares'!$B$237),"FOLHA DE PESSOAL",IF(X42='Tabelas auxiliares'!$A$237,"CUSTEIO",IF(X42='Tabelas auxiliares'!$A$236,"INVESTIMENTO","ERRO - VERIFICAR"))))</f>
        <v>CUSTEIO</v>
      </c>
      <c r="Z42" s="44">
        <v>2800</v>
      </c>
      <c r="AC42" s="44">
        <v>2800</v>
      </c>
    </row>
    <row r="43" spans="1:29" x14ac:dyDescent="0.25">
      <c r="A43" t="s">
        <v>714</v>
      </c>
      <c r="B43" s="72" t="s">
        <v>271</v>
      </c>
      <c r="C43" s="72" t="s">
        <v>716</v>
      </c>
      <c r="D43" t="s">
        <v>55</v>
      </c>
      <c r="E43" t="s">
        <v>117</v>
      </c>
      <c r="F43" s="51" t="str">
        <f>IFERROR(VLOOKUP(D43,'Tabelas auxiliares'!$A$3:$B$61,2,FALSE),"")</f>
        <v>PROEC - PRÓ-REITORIA DE EXTENSÃO E CULTURA</v>
      </c>
      <c r="G43" s="51" t="str">
        <f>IFERROR(VLOOKUP($B43,'Tabelas auxiliares'!$A$65:$C$102,2,FALSE),"")</f>
        <v>Assistência - Extensão</v>
      </c>
      <c r="H43" s="51" t="str">
        <f>IFERROR(VLOOKUP($B43,'Tabelas auxiliares'!$A$65:$C$102,3,FALSE),"")</f>
        <v>BOLSAS DE EXTENSAO / PROJETOS EXTENSIONISTAS</v>
      </c>
      <c r="I43" t="s">
        <v>564</v>
      </c>
      <c r="J43" t="s">
        <v>1504</v>
      </c>
      <c r="K43" t="s">
        <v>1505</v>
      </c>
      <c r="L43" t="s">
        <v>1506</v>
      </c>
      <c r="M43" t="s">
        <v>165</v>
      </c>
      <c r="N43" t="s">
        <v>166</v>
      </c>
      <c r="O43" t="s">
        <v>167</v>
      </c>
      <c r="P43" t="s">
        <v>200</v>
      </c>
      <c r="Q43" t="s">
        <v>168</v>
      </c>
      <c r="R43" t="s">
        <v>165</v>
      </c>
      <c r="S43" t="s">
        <v>119</v>
      </c>
      <c r="T43" t="s">
        <v>164</v>
      </c>
      <c r="U43" t="s">
        <v>118</v>
      </c>
      <c r="V43" t="s">
        <v>854</v>
      </c>
      <c r="W43" t="s">
        <v>855</v>
      </c>
      <c r="X43" s="51" t="str">
        <f t="shared" si="0"/>
        <v>3</v>
      </c>
      <c r="Y43" s="51" t="str">
        <f>IF(T43="","",IF(AND(T43&lt;&gt;'Tabelas auxiliares'!$B$236,T43&lt;&gt;'Tabelas auxiliares'!$B$237),"FOLHA DE PESSOAL",IF(X43='Tabelas auxiliares'!$A$237,"CUSTEIO",IF(X43='Tabelas auxiliares'!$A$236,"INVESTIMENTO","ERRO - VERIFICAR"))))</f>
        <v>CUSTEIO</v>
      </c>
      <c r="Z43" s="44">
        <v>1400</v>
      </c>
      <c r="AA43" s="44">
        <v>1400</v>
      </c>
    </row>
    <row r="44" spans="1:29" x14ac:dyDescent="0.25">
      <c r="A44" t="s">
        <v>714</v>
      </c>
      <c r="B44" s="72" t="s">
        <v>271</v>
      </c>
      <c r="C44" s="72" t="s">
        <v>716</v>
      </c>
      <c r="D44" t="s">
        <v>55</v>
      </c>
      <c r="E44" t="s">
        <v>117</v>
      </c>
      <c r="F44" s="51" t="str">
        <f>IFERROR(VLOOKUP(D44,'Tabelas auxiliares'!$A$3:$B$61,2,FALSE),"")</f>
        <v>PROEC - PRÓ-REITORIA DE EXTENSÃO E CULTURA</v>
      </c>
      <c r="G44" s="51" t="str">
        <f>IFERROR(VLOOKUP($B44,'Tabelas auxiliares'!$A$65:$C$102,2,FALSE),"")</f>
        <v>Assistência - Extensão</v>
      </c>
      <c r="H44" s="51" t="str">
        <f>IFERROR(VLOOKUP($B44,'Tabelas auxiliares'!$A$65:$C$102,3,FALSE),"")</f>
        <v>BOLSAS DE EXTENSAO / PROJETOS EXTENSIONISTAS</v>
      </c>
      <c r="I44" t="s">
        <v>1507</v>
      </c>
      <c r="J44" t="s">
        <v>1508</v>
      </c>
      <c r="K44" t="s">
        <v>1509</v>
      </c>
      <c r="L44" t="s">
        <v>1510</v>
      </c>
      <c r="M44" t="s">
        <v>165</v>
      </c>
      <c r="N44" t="s">
        <v>166</v>
      </c>
      <c r="O44" t="s">
        <v>167</v>
      </c>
      <c r="P44" t="s">
        <v>200</v>
      </c>
      <c r="Q44" t="s">
        <v>168</v>
      </c>
      <c r="R44" t="s">
        <v>165</v>
      </c>
      <c r="S44" t="s">
        <v>119</v>
      </c>
      <c r="T44" t="s">
        <v>164</v>
      </c>
      <c r="U44" t="s">
        <v>118</v>
      </c>
      <c r="V44" t="s">
        <v>854</v>
      </c>
      <c r="W44" t="s">
        <v>855</v>
      </c>
      <c r="X44" s="51" t="str">
        <f t="shared" si="0"/>
        <v>3</v>
      </c>
      <c r="Y44" s="51" t="str">
        <f>IF(T44="","",IF(AND(T44&lt;&gt;'Tabelas auxiliares'!$B$236,T44&lt;&gt;'Tabelas auxiliares'!$B$237),"FOLHA DE PESSOAL",IF(X44='Tabelas auxiliares'!$A$237,"CUSTEIO",IF(X44='Tabelas auxiliares'!$A$236,"INVESTIMENTO","ERRO - VERIFICAR"))))</f>
        <v>CUSTEIO</v>
      </c>
      <c r="Z44" s="44">
        <v>8400</v>
      </c>
      <c r="AA44" s="44">
        <v>8400</v>
      </c>
    </row>
    <row r="45" spans="1:29" x14ac:dyDescent="0.25">
      <c r="A45" t="s">
        <v>714</v>
      </c>
      <c r="B45" s="72" t="s">
        <v>271</v>
      </c>
      <c r="C45" s="72" t="s">
        <v>716</v>
      </c>
      <c r="D45" t="s">
        <v>55</v>
      </c>
      <c r="E45" t="s">
        <v>117</v>
      </c>
      <c r="F45" s="51" t="str">
        <f>IFERROR(VLOOKUP(D45,'Tabelas auxiliares'!$A$3:$B$61,2,FALSE),"")</f>
        <v>PROEC - PRÓ-REITORIA DE EXTENSÃO E CULTURA</v>
      </c>
      <c r="G45" s="51" t="str">
        <f>IFERROR(VLOOKUP($B45,'Tabelas auxiliares'!$A$65:$C$102,2,FALSE),"")</f>
        <v>Assistência - Extensão</v>
      </c>
      <c r="H45" s="51" t="str">
        <f>IFERROR(VLOOKUP($B45,'Tabelas auxiliares'!$A$65:$C$102,3,FALSE),"")</f>
        <v>BOLSAS DE EXTENSAO / PROJETOS EXTENSIONISTAS</v>
      </c>
      <c r="I45" t="s">
        <v>1507</v>
      </c>
      <c r="J45" t="s">
        <v>1511</v>
      </c>
      <c r="K45" t="s">
        <v>1512</v>
      </c>
      <c r="L45" t="s">
        <v>1513</v>
      </c>
      <c r="M45" t="s">
        <v>165</v>
      </c>
      <c r="N45" t="s">
        <v>166</v>
      </c>
      <c r="O45" t="s">
        <v>167</v>
      </c>
      <c r="P45" t="s">
        <v>200</v>
      </c>
      <c r="Q45" t="s">
        <v>168</v>
      </c>
      <c r="R45" t="s">
        <v>165</v>
      </c>
      <c r="S45" t="s">
        <v>119</v>
      </c>
      <c r="T45" t="s">
        <v>164</v>
      </c>
      <c r="U45" t="s">
        <v>118</v>
      </c>
      <c r="V45" t="s">
        <v>854</v>
      </c>
      <c r="W45" t="s">
        <v>855</v>
      </c>
      <c r="X45" s="51" t="str">
        <f t="shared" si="0"/>
        <v>3</v>
      </c>
      <c r="Y45" s="51" t="str">
        <f>IF(T45="","",IF(AND(T45&lt;&gt;'Tabelas auxiliares'!$B$236,T45&lt;&gt;'Tabelas auxiliares'!$B$237),"FOLHA DE PESSOAL",IF(X45='Tabelas auxiliares'!$A$237,"CUSTEIO",IF(X45='Tabelas auxiliares'!$A$236,"INVESTIMENTO","ERRO - VERIFICAR"))))</f>
        <v>CUSTEIO</v>
      </c>
      <c r="Z45" s="44">
        <v>2800</v>
      </c>
      <c r="AA45" s="44">
        <v>2800</v>
      </c>
    </row>
    <row r="46" spans="1:29" x14ac:dyDescent="0.25">
      <c r="A46" t="s">
        <v>714</v>
      </c>
      <c r="B46" s="72" t="s">
        <v>271</v>
      </c>
      <c r="C46" s="72" t="s">
        <v>716</v>
      </c>
      <c r="D46" t="s">
        <v>55</v>
      </c>
      <c r="E46" t="s">
        <v>117</v>
      </c>
      <c r="F46" s="51" t="str">
        <f>IFERROR(VLOOKUP(D46,'Tabelas auxiliares'!$A$3:$B$61,2,FALSE),"")</f>
        <v>PROEC - PRÓ-REITORIA DE EXTENSÃO E CULTURA</v>
      </c>
      <c r="G46" s="51" t="str">
        <f>IFERROR(VLOOKUP($B46,'Tabelas auxiliares'!$A$65:$C$102,2,FALSE),"")</f>
        <v>Assistência - Extensão</v>
      </c>
      <c r="H46" s="51" t="str">
        <f>IFERROR(VLOOKUP($B46,'Tabelas auxiliares'!$A$65:$C$102,3,FALSE),"")</f>
        <v>BOLSAS DE EXTENSAO / PROJETOS EXTENSIONISTAS</v>
      </c>
      <c r="I46" t="s">
        <v>1514</v>
      </c>
      <c r="J46" t="s">
        <v>1515</v>
      </c>
      <c r="K46" t="s">
        <v>1516</v>
      </c>
      <c r="L46" t="s">
        <v>1517</v>
      </c>
      <c r="M46" t="s">
        <v>165</v>
      </c>
      <c r="N46" t="s">
        <v>166</v>
      </c>
      <c r="O46" t="s">
        <v>167</v>
      </c>
      <c r="P46" t="s">
        <v>200</v>
      </c>
      <c r="Q46" t="s">
        <v>168</v>
      </c>
      <c r="R46" t="s">
        <v>165</v>
      </c>
      <c r="S46" t="s">
        <v>119</v>
      </c>
      <c r="T46" t="s">
        <v>164</v>
      </c>
      <c r="U46" t="s">
        <v>118</v>
      </c>
      <c r="V46" t="s">
        <v>854</v>
      </c>
      <c r="W46" t="s">
        <v>855</v>
      </c>
      <c r="X46" s="51" t="str">
        <f t="shared" si="0"/>
        <v>3</v>
      </c>
      <c r="Y46" s="51" t="str">
        <f>IF(T46="","",IF(AND(T46&lt;&gt;'Tabelas auxiliares'!$B$236,T46&lt;&gt;'Tabelas auxiliares'!$B$237),"FOLHA DE PESSOAL",IF(X46='Tabelas auxiliares'!$A$237,"CUSTEIO",IF(X46='Tabelas auxiliares'!$A$236,"INVESTIMENTO","ERRO - VERIFICAR"))))</f>
        <v>CUSTEIO</v>
      </c>
      <c r="Z46" s="44">
        <v>2100</v>
      </c>
      <c r="AA46" s="44">
        <v>2100</v>
      </c>
    </row>
    <row r="47" spans="1:29" x14ac:dyDescent="0.25">
      <c r="A47" t="s">
        <v>714</v>
      </c>
      <c r="B47" s="72" t="s">
        <v>271</v>
      </c>
      <c r="C47" s="72" t="s">
        <v>843</v>
      </c>
      <c r="D47" t="s">
        <v>69</v>
      </c>
      <c r="E47" t="s">
        <v>117</v>
      </c>
      <c r="F47" s="51" t="str">
        <f>IFERROR(VLOOKUP(D47,'Tabelas auxiliares'!$A$3:$B$61,2,FALSE),"")</f>
        <v>PROAP - PNAES</v>
      </c>
      <c r="G47" s="51" t="str">
        <f>IFERROR(VLOOKUP($B47,'Tabelas auxiliares'!$A$65:$C$102,2,FALSE),"")</f>
        <v>Assistência - Extensão</v>
      </c>
      <c r="H47" s="51" t="str">
        <f>IFERROR(VLOOKUP($B47,'Tabelas auxiliares'!$A$65:$C$102,3,FALSE),"")</f>
        <v>BOLSAS DE EXTENSAO / PROJETOS EXTENSIONISTAS</v>
      </c>
      <c r="I47" t="s">
        <v>1518</v>
      </c>
      <c r="J47" t="s">
        <v>1519</v>
      </c>
      <c r="K47" t="s">
        <v>1520</v>
      </c>
      <c r="L47" t="s">
        <v>1521</v>
      </c>
      <c r="M47" t="s">
        <v>165</v>
      </c>
      <c r="N47" t="s">
        <v>860</v>
      </c>
      <c r="O47" t="s">
        <v>861</v>
      </c>
      <c r="P47" t="s">
        <v>862</v>
      </c>
      <c r="Q47" t="s">
        <v>168</v>
      </c>
      <c r="R47" t="s">
        <v>165</v>
      </c>
      <c r="S47" t="s">
        <v>119</v>
      </c>
      <c r="T47" t="s">
        <v>164</v>
      </c>
      <c r="U47" t="s">
        <v>1412</v>
      </c>
      <c r="V47" t="s">
        <v>854</v>
      </c>
      <c r="W47" t="s">
        <v>855</v>
      </c>
      <c r="X47" s="51" t="str">
        <f t="shared" si="0"/>
        <v>3</v>
      </c>
      <c r="Y47" s="51" t="str">
        <f>IF(T47="","",IF(AND(T47&lt;&gt;'Tabelas auxiliares'!$B$236,T47&lt;&gt;'Tabelas auxiliares'!$B$237),"FOLHA DE PESSOAL",IF(X47='Tabelas auxiliares'!$A$237,"CUSTEIO",IF(X47='Tabelas auxiliares'!$A$236,"INVESTIMENTO","ERRO - VERIFICAR"))))</f>
        <v>CUSTEIO</v>
      </c>
      <c r="Z47" s="44">
        <v>1200</v>
      </c>
      <c r="AA47" s="44">
        <v>1200</v>
      </c>
    </row>
    <row r="48" spans="1:29" x14ac:dyDescent="0.25">
      <c r="A48" t="s">
        <v>714</v>
      </c>
      <c r="B48" s="72" t="s">
        <v>274</v>
      </c>
      <c r="C48" s="72" t="s">
        <v>717</v>
      </c>
      <c r="D48" t="s">
        <v>53</v>
      </c>
      <c r="E48" t="s">
        <v>117</v>
      </c>
      <c r="F48" s="51" t="str">
        <f>IFERROR(VLOOKUP(D48,'Tabelas auxiliares'!$A$3:$B$61,2,FALSE),"")</f>
        <v>PROGRAD - PRÓ-REITORIA DE GRADUAÇÃO</v>
      </c>
      <c r="G48" s="51" t="str">
        <f>IFERROR(VLOOKUP($B48,'Tabelas auxiliares'!$A$65:$C$102,2,FALSE),"")</f>
        <v>Assistência - Graduação</v>
      </c>
      <c r="H48" s="51" t="str">
        <f>IFERROR(VLOOKUP($B48,'Tabelas auxiliares'!$A$65:$C$102,3,FALSE),"")</f>
        <v>MONITORIA ACADEMICA DA GRADUACAO / MONITORIA SEMIPRESENCIAL / AUXILIO ACESSIBILIDADE / MONITORIA INCLUSIVA</v>
      </c>
      <c r="I48" t="s">
        <v>1522</v>
      </c>
      <c r="J48" t="s">
        <v>1523</v>
      </c>
      <c r="K48" t="s">
        <v>1524</v>
      </c>
      <c r="L48" t="s">
        <v>1525</v>
      </c>
      <c r="M48" t="s">
        <v>165</v>
      </c>
      <c r="N48" t="s">
        <v>166</v>
      </c>
      <c r="O48" t="s">
        <v>167</v>
      </c>
      <c r="P48" t="s">
        <v>200</v>
      </c>
      <c r="Q48" t="s">
        <v>168</v>
      </c>
      <c r="R48" t="s">
        <v>165</v>
      </c>
      <c r="S48" t="s">
        <v>119</v>
      </c>
      <c r="T48" t="s">
        <v>164</v>
      </c>
      <c r="U48" t="s">
        <v>118</v>
      </c>
      <c r="V48" t="s">
        <v>854</v>
      </c>
      <c r="W48" t="s">
        <v>855</v>
      </c>
      <c r="X48" s="51" t="str">
        <f t="shared" si="0"/>
        <v>3</v>
      </c>
      <c r="Y48" s="51" t="str">
        <f>IF(T48="","",IF(AND(T48&lt;&gt;'Tabelas auxiliares'!$B$236,T48&lt;&gt;'Tabelas auxiliares'!$B$237),"FOLHA DE PESSOAL",IF(X48='Tabelas auxiliares'!$A$237,"CUSTEIO",IF(X48='Tabelas auxiliares'!$A$236,"INVESTIMENTO","ERRO - VERIFICAR"))))</f>
        <v>CUSTEIO</v>
      </c>
      <c r="Z48" s="44">
        <v>2400</v>
      </c>
      <c r="AA48" s="44">
        <v>2400</v>
      </c>
    </row>
    <row r="49" spans="1:29" x14ac:dyDescent="0.25">
      <c r="A49" t="s">
        <v>714</v>
      </c>
      <c r="B49" s="72" t="s">
        <v>274</v>
      </c>
      <c r="C49" s="72" t="s">
        <v>717</v>
      </c>
      <c r="D49" t="s">
        <v>53</v>
      </c>
      <c r="E49" t="s">
        <v>117</v>
      </c>
      <c r="F49" s="51" t="str">
        <f>IFERROR(VLOOKUP(D49,'Tabelas auxiliares'!$A$3:$B$61,2,FALSE),"")</f>
        <v>PROGRAD - PRÓ-REITORIA DE GRADUAÇÃO</v>
      </c>
      <c r="G49" s="51" t="str">
        <f>IFERROR(VLOOKUP($B49,'Tabelas auxiliares'!$A$65:$C$102,2,FALSE),"")</f>
        <v>Assistência - Graduação</v>
      </c>
      <c r="H49" s="51" t="str">
        <f>IFERROR(VLOOKUP($B49,'Tabelas auxiliares'!$A$65:$C$102,3,FALSE),"")</f>
        <v>MONITORIA ACADEMICA DA GRADUACAO / MONITORIA SEMIPRESENCIAL / AUXILIO ACESSIBILIDADE / MONITORIA INCLUSIVA</v>
      </c>
      <c r="I49" t="s">
        <v>1526</v>
      </c>
      <c r="J49" t="s">
        <v>1409</v>
      </c>
      <c r="K49" t="s">
        <v>1527</v>
      </c>
      <c r="L49" t="s">
        <v>1411</v>
      </c>
      <c r="M49" t="s">
        <v>165</v>
      </c>
      <c r="N49" t="s">
        <v>166</v>
      </c>
      <c r="O49" t="s">
        <v>167</v>
      </c>
      <c r="P49" t="s">
        <v>200</v>
      </c>
      <c r="Q49" t="s">
        <v>168</v>
      </c>
      <c r="R49" t="s">
        <v>165</v>
      </c>
      <c r="S49" t="s">
        <v>119</v>
      </c>
      <c r="T49" t="s">
        <v>164</v>
      </c>
      <c r="U49" t="s">
        <v>118</v>
      </c>
      <c r="V49" t="s">
        <v>854</v>
      </c>
      <c r="W49" t="s">
        <v>855</v>
      </c>
      <c r="X49" s="51" t="str">
        <f t="shared" si="0"/>
        <v>3</v>
      </c>
      <c r="Y49" s="51" t="str">
        <f>IF(T49="","",IF(AND(T49&lt;&gt;'Tabelas auxiliares'!$B$236,T49&lt;&gt;'Tabelas auxiliares'!$B$237),"FOLHA DE PESSOAL",IF(X49='Tabelas auxiliares'!$A$237,"CUSTEIO",IF(X49='Tabelas auxiliares'!$A$236,"INVESTIMENTO","ERRO - VERIFICAR"))))</f>
        <v>CUSTEIO</v>
      </c>
      <c r="Z49" s="44">
        <v>14000</v>
      </c>
      <c r="AA49" s="44">
        <v>11200</v>
      </c>
      <c r="AB49" s="44">
        <v>2800</v>
      </c>
    </row>
    <row r="50" spans="1:29" x14ac:dyDescent="0.25">
      <c r="A50" t="s">
        <v>714</v>
      </c>
      <c r="B50" s="72" t="s">
        <v>274</v>
      </c>
      <c r="C50" s="72" t="s">
        <v>717</v>
      </c>
      <c r="D50" t="s">
        <v>53</v>
      </c>
      <c r="E50" t="s">
        <v>117</v>
      </c>
      <c r="F50" s="51" t="str">
        <f>IFERROR(VLOOKUP(D50,'Tabelas auxiliares'!$A$3:$B$61,2,FALSE),"")</f>
        <v>PROGRAD - PRÓ-REITORIA DE GRADUAÇÃO</v>
      </c>
      <c r="G50" s="51" t="str">
        <f>IFERROR(VLOOKUP($B50,'Tabelas auxiliares'!$A$65:$C$102,2,FALSE),"")</f>
        <v>Assistência - Graduação</v>
      </c>
      <c r="H50" s="51" t="str">
        <f>IFERROR(VLOOKUP($B50,'Tabelas auxiliares'!$A$65:$C$102,3,FALSE),"")</f>
        <v>MONITORIA ACADEMICA DA GRADUACAO / MONITORIA SEMIPRESENCIAL / AUXILIO ACESSIBILIDADE / MONITORIA INCLUSIVA</v>
      </c>
      <c r="I50" t="s">
        <v>1528</v>
      </c>
      <c r="J50" t="s">
        <v>1529</v>
      </c>
      <c r="K50" t="s">
        <v>1530</v>
      </c>
      <c r="L50" t="s">
        <v>1531</v>
      </c>
      <c r="M50" t="s">
        <v>165</v>
      </c>
      <c r="N50" t="s">
        <v>166</v>
      </c>
      <c r="O50" t="s">
        <v>167</v>
      </c>
      <c r="P50" t="s">
        <v>200</v>
      </c>
      <c r="Q50" t="s">
        <v>168</v>
      </c>
      <c r="R50" t="s">
        <v>165</v>
      </c>
      <c r="S50" t="s">
        <v>119</v>
      </c>
      <c r="T50" t="s">
        <v>164</v>
      </c>
      <c r="U50" t="s">
        <v>118</v>
      </c>
      <c r="V50" t="s">
        <v>854</v>
      </c>
      <c r="W50" t="s">
        <v>855</v>
      </c>
      <c r="X50" s="51" t="str">
        <f t="shared" si="0"/>
        <v>3</v>
      </c>
      <c r="Y50" s="51" t="str">
        <f>IF(T50="","",IF(AND(T50&lt;&gt;'Tabelas auxiliares'!$B$236,T50&lt;&gt;'Tabelas auxiliares'!$B$237),"FOLHA DE PESSOAL",IF(X50='Tabelas auxiliares'!$A$237,"CUSTEIO",IF(X50='Tabelas auxiliares'!$A$236,"INVESTIMENTO","ERRO - VERIFICAR"))))</f>
        <v>CUSTEIO</v>
      </c>
      <c r="Z50" s="44">
        <v>18900</v>
      </c>
      <c r="AA50" s="44">
        <v>6300</v>
      </c>
      <c r="AB50" s="44">
        <v>6300</v>
      </c>
      <c r="AC50" s="44">
        <v>6300</v>
      </c>
    </row>
    <row r="51" spans="1:29" x14ac:dyDescent="0.25">
      <c r="A51" t="s">
        <v>714</v>
      </c>
      <c r="B51" s="72" t="s">
        <v>274</v>
      </c>
      <c r="C51" s="72" t="s">
        <v>843</v>
      </c>
      <c r="D51" t="s">
        <v>53</v>
      </c>
      <c r="E51" t="s">
        <v>117</v>
      </c>
      <c r="F51" s="51" t="str">
        <f>IFERROR(VLOOKUP(D51,'Tabelas auxiliares'!$A$3:$B$61,2,FALSE),"")</f>
        <v>PROGRAD - PRÓ-REITORIA DE GRADUAÇÃO</v>
      </c>
      <c r="G51" s="51" t="str">
        <f>IFERROR(VLOOKUP($B51,'Tabelas auxiliares'!$A$65:$C$102,2,FALSE),"")</f>
        <v>Assistência - Graduação</v>
      </c>
      <c r="H51" s="51" t="str">
        <f>IFERROR(VLOOKUP($B51,'Tabelas auxiliares'!$A$65:$C$102,3,FALSE),"")</f>
        <v>MONITORIA ACADEMICA DA GRADUACAO / MONITORIA SEMIPRESENCIAL / AUXILIO ACESSIBILIDADE / MONITORIA INCLUSIVA</v>
      </c>
      <c r="I51" t="s">
        <v>1532</v>
      </c>
      <c r="J51" t="s">
        <v>1533</v>
      </c>
      <c r="K51" t="s">
        <v>1534</v>
      </c>
      <c r="L51" t="s">
        <v>1535</v>
      </c>
      <c r="M51" t="s">
        <v>165</v>
      </c>
      <c r="N51" t="s">
        <v>166</v>
      </c>
      <c r="O51" t="s">
        <v>167</v>
      </c>
      <c r="P51" t="s">
        <v>200</v>
      </c>
      <c r="Q51" t="s">
        <v>168</v>
      </c>
      <c r="R51" t="s">
        <v>165</v>
      </c>
      <c r="S51" t="s">
        <v>119</v>
      </c>
      <c r="T51" t="s">
        <v>164</v>
      </c>
      <c r="U51" t="s">
        <v>118</v>
      </c>
      <c r="V51" t="s">
        <v>854</v>
      </c>
      <c r="W51" t="s">
        <v>855</v>
      </c>
      <c r="X51" s="51" t="str">
        <f t="shared" si="0"/>
        <v>3</v>
      </c>
      <c r="Y51" s="51" t="str">
        <f>IF(T51="","",IF(AND(T51&lt;&gt;'Tabelas auxiliares'!$B$236,T51&lt;&gt;'Tabelas auxiliares'!$B$237),"FOLHA DE PESSOAL",IF(X51='Tabelas auxiliares'!$A$237,"CUSTEIO",IF(X51='Tabelas auxiliares'!$A$236,"INVESTIMENTO","ERRO - VERIFICAR"))))</f>
        <v>CUSTEIO</v>
      </c>
      <c r="Z51" s="44">
        <v>400</v>
      </c>
      <c r="AA51" s="44">
        <v>400</v>
      </c>
    </row>
    <row r="52" spans="1:29" x14ac:dyDescent="0.25">
      <c r="A52" t="s">
        <v>714</v>
      </c>
      <c r="B52" s="72" t="s">
        <v>274</v>
      </c>
      <c r="C52" s="72" t="s">
        <v>843</v>
      </c>
      <c r="D52" t="s">
        <v>53</v>
      </c>
      <c r="E52" t="s">
        <v>117</v>
      </c>
      <c r="F52" s="51" t="str">
        <f>IFERROR(VLOOKUP(D52,'Tabelas auxiliares'!$A$3:$B$61,2,FALSE),"")</f>
        <v>PROGRAD - PRÓ-REITORIA DE GRADUAÇÃO</v>
      </c>
      <c r="G52" s="51" t="str">
        <f>IFERROR(VLOOKUP($B52,'Tabelas auxiliares'!$A$65:$C$102,2,FALSE),"")</f>
        <v>Assistência - Graduação</v>
      </c>
      <c r="H52" s="51" t="str">
        <f>IFERROR(VLOOKUP($B52,'Tabelas auxiliares'!$A$65:$C$102,3,FALSE),"")</f>
        <v>MONITORIA ACADEMICA DA GRADUACAO / MONITORIA SEMIPRESENCIAL / AUXILIO ACESSIBILIDADE / MONITORIA INCLUSIVA</v>
      </c>
      <c r="I52" t="s">
        <v>1536</v>
      </c>
      <c r="J52" t="s">
        <v>1533</v>
      </c>
      <c r="K52" t="s">
        <v>1537</v>
      </c>
      <c r="L52" t="s">
        <v>1535</v>
      </c>
      <c r="M52" t="s">
        <v>165</v>
      </c>
      <c r="N52" t="s">
        <v>169</v>
      </c>
      <c r="O52" t="s">
        <v>851</v>
      </c>
      <c r="P52" t="s">
        <v>852</v>
      </c>
      <c r="Q52" t="s">
        <v>168</v>
      </c>
      <c r="R52" t="s">
        <v>165</v>
      </c>
      <c r="S52" t="s">
        <v>119</v>
      </c>
      <c r="T52" t="s">
        <v>164</v>
      </c>
      <c r="U52" t="s">
        <v>1407</v>
      </c>
      <c r="V52" t="s">
        <v>854</v>
      </c>
      <c r="W52" t="s">
        <v>855</v>
      </c>
      <c r="X52" s="51" t="str">
        <f t="shared" si="0"/>
        <v>3</v>
      </c>
      <c r="Y52" s="51" t="str">
        <f>IF(T52="","",IF(AND(T52&lt;&gt;'Tabelas auxiliares'!$B$236,T52&lt;&gt;'Tabelas auxiliares'!$B$237),"FOLHA DE PESSOAL",IF(X52='Tabelas auxiliares'!$A$237,"CUSTEIO",IF(X52='Tabelas auxiliares'!$A$236,"INVESTIMENTO","ERRO - VERIFICAR"))))</f>
        <v>CUSTEIO</v>
      </c>
      <c r="Z52" s="44">
        <v>1200</v>
      </c>
      <c r="AA52" s="44">
        <v>1200</v>
      </c>
    </row>
    <row r="53" spans="1:29" x14ac:dyDescent="0.25">
      <c r="A53" t="s">
        <v>714</v>
      </c>
      <c r="B53" s="72" t="s">
        <v>274</v>
      </c>
      <c r="C53" s="72" t="s">
        <v>843</v>
      </c>
      <c r="D53" t="s">
        <v>53</v>
      </c>
      <c r="E53" t="s">
        <v>117</v>
      </c>
      <c r="F53" s="51" t="str">
        <f>IFERROR(VLOOKUP(D53,'Tabelas auxiliares'!$A$3:$B$61,2,FALSE),"")</f>
        <v>PROGRAD - PRÓ-REITORIA DE GRADUAÇÃO</v>
      </c>
      <c r="G53" s="51" t="str">
        <f>IFERROR(VLOOKUP($B53,'Tabelas auxiliares'!$A$65:$C$102,2,FALSE),"")</f>
        <v>Assistência - Graduação</v>
      </c>
      <c r="H53" s="51" t="str">
        <f>IFERROR(VLOOKUP($B53,'Tabelas auxiliares'!$A$65:$C$102,3,FALSE),"")</f>
        <v>MONITORIA ACADEMICA DA GRADUACAO / MONITORIA SEMIPRESENCIAL / AUXILIO ACESSIBILIDADE / MONITORIA INCLUSIVA</v>
      </c>
      <c r="I53" t="s">
        <v>1538</v>
      </c>
      <c r="J53" t="s">
        <v>1533</v>
      </c>
      <c r="K53" t="s">
        <v>1539</v>
      </c>
      <c r="L53" t="s">
        <v>1540</v>
      </c>
      <c r="M53" t="s">
        <v>165</v>
      </c>
      <c r="N53" t="s">
        <v>169</v>
      </c>
      <c r="O53" t="s">
        <v>851</v>
      </c>
      <c r="P53" t="s">
        <v>852</v>
      </c>
      <c r="Q53" t="s">
        <v>168</v>
      </c>
      <c r="R53" t="s">
        <v>165</v>
      </c>
      <c r="S53" t="s">
        <v>119</v>
      </c>
      <c r="T53" t="s">
        <v>164</v>
      </c>
      <c r="U53" t="s">
        <v>1407</v>
      </c>
      <c r="V53" t="s">
        <v>854</v>
      </c>
      <c r="W53" t="s">
        <v>855</v>
      </c>
      <c r="X53" s="51" t="str">
        <f t="shared" si="0"/>
        <v>3</v>
      </c>
      <c r="Y53" s="51" t="str">
        <f>IF(T53="","",IF(AND(T53&lt;&gt;'Tabelas auxiliares'!$B$236,T53&lt;&gt;'Tabelas auxiliares'!$B$237),"FOLHA DE PESSOAL",IF(X53='Tabelas auxiliares'!$A$237,"CUSTEIO",IF(X53='Tabelas auxiliares'!$A$236,"INVESTIMENTO","ERRO - VERIFICAR"))))</f>
        <v>CUSTEIO</v>
      </c>
      <c r="Z53" s="44">
        <v>400</v>
      </c>
      <c r="AA53" s="44">
        <v>400</v>
      </c>
    </row>
    <row r="54" spans="1:29" x14ac:dyDescent="0.25">
      <c r="A54" t="s">
        <v>714</v>
      </c>
      <c r="B54" s="72" t="s">
        <v>274</v>
      </c>
      <c r="C54" s="72" t="s">
        <v>843</v>
      </c>
      <c r="D54" t="s">
        <v>53</v>
      </c>
      <c r="E54" t="s">
        <v>117</v>
      </c>
      <c r="F54" s="51" t="str">
        <f>IFERROR(VLOOKUP(D54,'Tabelas auxiliares'!$A$3:$B$61,2,FALSE),"")</f>
        <v>PROGRAD - PRÓ-REITORIA DE GRADUAÇÃO</v>
      </c>
      <c r="G54" s="51" t="str">
        <f>IFERROR(VLOOKUP($B54,'Tabelas auxiliares'!$A$65:$C$102,2,FALSE),"")</f>
        <v>Assistência - Graduação</v>
      </c>
      <c r="H54" s="51" t="str">
        <f>IFERROR(VLOOKUP($B54,'Tabelas auxiliares'!$A$65:$C$102,3,FALSE),"")</f>
        <v>MONITORIA ACADEMICA DA GRADUACAO / MONITORIA SEMIPRESENCIAL / AUXILIO ACESSIBILIDADE / MONITORIA INCLUSIVA</v>
      </c>
      <c r="I54" t="s">
        <v>1541</v>
      </c>
      <c r="J54" t="s">
        <v>1533</v>
      </c>
      <c r="K54" t="s">
        <v>1542</v>
      </c>
      <c r="L54" t="s">
        <v>1543</v>
      </c>
      <c r="M54" t="s">
        <v>165</v>
      </c>
      <c r="N54" t="s">
        <v>166</v>
      </c>
      <c r="O54" t="s">
        <v>167</v>
      </c>
      <c r="P54" t="s">
        <v>200</v>
      </c>
      <c r="Q54" t="s">
        <v>168</v>
      </c>
      <c r="R54" t="s">
        <v>165</v>
      </c>
      <c r="S54" t="s">
        <v>119</v>
      </c>
      <c r="T54" t="s">
        <v>164</v>
      </c>
      <c r="U54" t="s">
        <v>118</v>
      </c>
      <c r="V54" t="s">
        <v>854</v>
      </c>
      <c r="W54" t="s">
        <v>855</v>
      </c>
      <c r="X54" s="51" t="str">
        <f t="shared" si="0"/>
        <v>3</v>
      </c>
      <c r="Y54" s="51" t="str">
        <f>IF(T54="","",IF(AND(T54&lt;&gt;'Tabelas auxiliares'!$B$236,T54&lt;&gt;'Tabelas auxiliares'!$B$237),"FOLHA DE PESSOAL",IF(X54='Tabelas auxiliares'!$A$237,"CUSTEIO",IF(X54='Tabelas auxiliares'!$A$236,"INVESTIMENTO","ERRO - VERIFICAR"))))</f>
        <v>CUSTEIO</v>
      </c>
      <c r="Z54" s="44">
        <v>5600</v>
      </c>
      <c r="AA54" s="44">
        <v>5600</v>
      </c>
    </row>
    <row r="55" spans="1:29" x14ac:dyDescent="0.25">
      <c r="A55" t="s">
        <v>714</v>
      </c>
      <c r="B55" s="72" t="s">
        <v>274</v>
      </c>
      <c r="C55" s="72" t="s">
        <v>843</v>
      </c>
      <c r="D55" t="s">
        <v>53</v>
      </c>
      <c r="E55" t="s">
        <v>117</v>
      </c>
      <c r="F55" s="51" t="str">
        <f>IFERROR(VLOOKUP(D55,'Tabelas auxiliares'!$A$3:$B$61,2,FALSE),"")</f>
        <v>PROGRAD - PRÓ-REITORIA DE GRADUAÇÃO</v>
      </c>
      <c r="G55" s="51" t="str">
        <f>IFERROR(VLOOKUP($B55,'Tabelas auxiliares'!$A$65:$C$102,2,FALSE),"")</f>
        <v>Assistência - Graduação</v>
      </c>
      <c r="H55" s="51" t="str">
        <f>IFERROR(VLOOKUP($B55,'Tabelas auxiliares'!$A$65:$C$102,3,FALSE),"")</f>
        <v>MONITORIA ACADEMICA DA GRADUACAO / MONITORIA SEMIPRESENCIAL / AUXILIO ACESSIBILIDADE / MONITORIA INCLUSIVA</v>
      </c>
      <c r="I55" t="s">
        <v>1541</v>
      </c>
      <c r="J55" t="s">
        <v>1544</v>
      </c>
      <c r="K55" t="s">
        <v>1545</v>
      </c>
      <c r="L55" t="s">
        <v>1546</v>
      </c>
      <c r="M55" t="s">
        <v>165</v>
      </c>
      <c r="N55" t="s">
        <v>166</v>
      </c>
      <c r="O55" t="s">
        <v>167</v>
      </c>
      <c r="P55" t="s">
        <v>200</v>
      </c>
      <c r="Q55" t="s">
        <v>168</v>
      </c>
      <c r="R55" t="s">
        <v>165</v>
      </c>
      <c r="S55" t="s">
        <v>119</v>
      </c>
      <c r="T55" t="s">
        <v>164</v>
      </c>
      <c r="U55" t="s">
        <v>118</v>
      </c>
      <c r="V55" t="s">
        <v>854</v>
      </c>
      <c r="W55" t="s">
        <v>855</v>
      </c>
      <c r="X55" s="51" t="str">
        <f t="shared" si="0"/>
        <v>3</v>
      </c>
      <c r="Y55" s="51" t="str">
        <f>IF(T55="","",IF(AND(T55&lt;&gt;'Tabelas auxiliares'!$B$236,T55&lt;&gt;'Tabelas auxiliares'!$B$237),"FOLHA DE PESSOAL",IF(X55='Tabelas auxiliares'!$A$237,"CUSTEIO",IF(X55='Tabelas auxiliares'!$A$236,"INVESTIMENTO","ERRO - VERIFICAR"))))</f>
        <v>CUSTEIO</v>
      </c>
      <c r="Z55" s="44">
        <v>2000</v>
      </c>
      <c r="AA55" s="44">
        <v>2000</v>
      </c>
    </row>
    <row r="56" spans="1:29" x14ac:dyDescent="0.25">
      <c r="A56" t="s">
        <v>714</v>
      </c>
      <c r="B56" s="72" t="s">
        <v>274</v>
      </c>
      <c r="C56" s="72" t="s">
        <v>843</v>
      </c>
      <c r="D56" t="s">
        <v>53</v>
      </c>
      <c r="E56" t="s">
        <v>117</v>
      </c>
      <c r="F56" s="51" t="str">
        <f>IFERROR(VLOOKUP(D56,'Tabelas auxiliares'!$A$3:$B$61,2,FALSE),"")</f>
        <v>PROGRAD - PRÓ-REITORIA DE GRADUAÇÃO</v>
      </c>
      <c r="G56" s="51" t="str">
        <f>IFERROR(VLOOKUP($B56,'Tabelas auxiliares'!$A$65:$C$102,2,FALSE),"")</f>
        <v>Assistência - Graduação</v>
      </c>
      <c r="H56" s="51" t="str">
        <f>IFERROR(VLOOKUP($B56,'Tabelas auxiliares'!$A$65:$C$102,3,FALSE),"")</f>
        <v>MONITORIA ACADEMICA DA GRADUACAO / MONITORIA SEMIPRESENCIAL / AUXILIO ACESSIBILIDADE / MONITORIA INCLUSIVA</v>
      </c>
      <c r="I56" t="s">
        <v>1547</v>
      </c>
      <c r="J56" t="s">
        <v>1533</v>
      </c>
      <c r="K56" t="s">
        <v>1548</v>
      </c>
      <c r="L56" t="s">
        <v>1543</v>
      </c>
      <c r="M56" t="s">
        <v>165</v>
      </c>
      <c r="N56" t="s">
        <v>166</v>
      </c>
      <c r="O56" t="s">
        <v>167</v>
      </c>
      <c r="P56" t="s">
        <v>200</v>
      </c>
      <c r="Q56" t="s">
        <v>168</v>
      </c>
      <c r="R56" t="s">
        <v>165</v>
      </c>
      <c r="S56" t="s">
        <v>119</v>
      </c>
      <c r="T56" t="s">
        <v>164</v>
      </c>
      <c r="U56" t="s">
        <v>118</v>
      </c>
      <c r="V56" t="s">
        <v>854</v>
      </c>
      <c r="W56" t="s">
        <v>855</v>
      </c>
      <c r="X56" s="51" t="str">
        <f t="shared" si="0"/>
        <v>3</v>
      </c>
      <c r="Y56" s="51" t="str">
        <f>IF(T56="","",IF(AND(T56&lt;&gt;'Tabelas auxiliares'!$B$236,T56&lt;&gt;'Tabelas auxiliares'!$B$237),"FOLHA DE PESSOAL",IF(X56='Tabelas auxiliares'!$A$237,"CUSTEIO",IF(X56='Tabelas auxiliares'!$A$236,"INVESTIMENTO","ERRO - VERIFICAR"))))</f>
        <v>CUSTEIO</v>
      </c>
      <c r="Z56" s="44">
        <v>3200</v>
      </c>
      <c r="AA56" s="44">
        <v>3200</v>
      </c>
    </row>
    <row r="57" spans="1:29" x14ac:dyDescent="0.25">
      <c r="A57" t="s">
        <v>714</v>
      </c>
      <c r="B57" s="72" t="s">
        <v>274</v>
      </c>
      <c r="C57" s="72" t="s">
        <v>843</v>
      </c>
      <c r="D57" t="s">
        <v>53</v>
      </c>
      <c r="E57" t="s">
        <v>117</v>
      </c>
      <c r="F57" s="51" t="str">
        <f>IFERROR(VLOOKUP(D57,'Tabelas auxiliares'!$A$3:$B$61,2,FALSE),"")</f>
        <v>PROGRAD - PRÓ-REITORIA DE GRADUAÇÃO</v>
      </c>
      <c r="G57" s="51" t="str">
        <f>IFERROR(VLOOKUP($B57,'Tabelas auxiliares'!$A$65:$C$102,2,FALSE),"")</f>
        <v>Assistência - Graduação</v>
      </c>
      <c r="H57" s="51" t="str">
        <f>IFERROR(VLOOKUP($B57,'Tabelas auxiliares'!$A$65:$C$102,3,FALSE),"")</f>
        <v>MONITORIA ACADEMICA DA GRADUACAO / MONITORIA SEMIPRESENCIAL / AUXILIO ACESSIBILIDADE / MONITORIA INCLUSIVA</v>
      </c>
      <c r="I57" t="s">
        <v>1547</v>
      </c>
      <c r="J57" t="s">
        <v>1549</v>
      </c>
      <c r="K57" t="s">
        <v>1550</v>
      </c>
      <c r="L57" t="s">
        <v>1551</v>
      </c>
      <c r="M57" t="s">
        <v>165</v>
      </c>
      <c r="N57" t="s">
        <v>166</v>
      </c>
      <c r="O57" t="s">
        <v>167</v>
      </c>
      <c r="P57" t="s">
        <v>200</v>
      </c>
      <c r="Q57" t="s">
        <v>168</v>
      </c>
      <c r="R57" t="s">
        <v>165</v>
      </c>
      <c r="S57" t="s">
        <v>119</v>
      </c>
      <c r="T57" t="s">
        <v>164</v>
      </c>
      <c r="U57" t="s">
        <v>118</v>
      </c>
      <c r="V57" t="s">
        <v>854</v>
      </c>
      <c r="W57" t="s">
        <v>855</v>
      </c>
      <c r="X57" s="51" t="str">
        <f t="shared" si="0"/>
        <v>3</v>
      </c>
      <c r="Y57" s="51" t="str">
        <f>IF(T57="","",IF(AND(T57&lt;&gt;'Tabelas auxiliares'!$B$236,T57&lt;&gt;'Tabelas auxiliares'!$B$237),"FOLHA DE PESSOAL",IF(X57='Tabelas auxiliares'!$A$237,"CUSTEIO",IF(X57='Tabelas auxiliares'!$A$236,"INVESTIMENTO","ERRO - VERIFICAR"))))</f>
        <v>CUSTEIO</v>
      </c>
      <c r="Z57" s="44">
        <v>2400</v>
      </c>
      <c r="AA57" s="44">
        <v>2400</v>
      </c>
    </row>
    <row r="58" spans="1:29" x14ac:dyDescent="0.25">
      <c r="A58" t="s">
        <v>714</v>
      </c>
      <c r="B58" s="72" t="s">
        <v>274</v>
      </c>
      <c r="C58" s="72" t="s">
        <v>843</v>
      </c>
      <c r="D58" t="s">
        <v>53</v>
      </c>
      <c r="E58" t="s">
        <v>117</v>
      </c>
      <c r="F58" s="51" t="str">
        <f>IFERROR(VLOOKUP(D58,'Tabelas auxiliares'!$A$3:$B$61,2,FALSE),"")</f>
        <v>PROGRAD - PRÓ-REITORIA DE GRADUAÇÃO</v>
      </c>
      <c r="G58" s="51" t="str">
        <f>IFERROR(VLOOKUP($B58,'Tabelas auxiliares'!$A$65:$C$102,2,FALSE),"")</f>
        <v>Assistência - Graduação</v>
      </c>
      <c r="H58" s="51" t="str">
        <f>IFERROR(VLOOKUP($B58,'Tabelas auxiliares'!$A$65:$C$102,3,FALSE),"")</f>
        <v>MONITORIA ACADEMICA DA GRADUACAO / MONITORIA SEMIPRESENCIAL / AUXILIO ACESSIBILIDADE / MONITORIA INCLUSIVA</v>
      </c>
      <c r="I58" t="s">
        <v>1552</v>
      </c>
      <c r="J58" t="s">
        <v>1423</v>
      </c>
      <c r="K58" t="s">
        <v>1553</v>
      </c>
      <c r="L58" t="s">
        <v>1425</v>
      </c>
      <c r="M58" t="s">
        <v>165</v>
      </c>
      <c r="N58" t="s">
        <v>166</v>
      </c>
      <c r="O58" t="s">
        <v>167</v>
      </c>
      <c r="P58" t="s">
        <v>200</v>
      </c>
      <c r="Q58" t="s">
        <v>168</v>
      </c>
      <c r="R58" t="s">
        <v>165</v>
      </c>
      <c r="S58" t="s">
        <v>119</v>
      </c>
      <c r="T58" t="s">
        <v>164</v>
      </c>
      <c r="U58" t="s">
        <v>118</v>
      </c>
      <c r="V58" t="s">
        <v>854</v>
      </c>
      <c r="W58" t="s">
        <v>855</v>
      </c>
      <c r="X58" s="51" t="str">
        <f t="shared" si="0"/>
        <v>3</v>
      </c>
      <c r="Y58" s="51" t="str">
        <f>IF(T58="","",IF(AND(T58&lt;&gt;'Tabelas auxiliares'!$B$236,T58&lt;&gt;'Tabelas auxiliares'!$B$237),"FOLHA DE PESSOAL",IF(X58='Tabelas auxiliares'!$A$237,"CUSTEIO",IF(X58='Tabelas auxiliares'!$A$236,"INVESTIMENTO","ERRO - VERIFICAR"))))</f>
        <v>CUSTEIO</v>
      </c>
      <c r="Z58" s="44">
        <v>1200</v>
      </c>
      <c r="AA58" s="44">
        <v>1200</v>
      </c>
    </row>
    <row r="59" spans="1:29" x14ac:dyDescent="0.25">
      <c r="A59" t="s">
        <v>714</v>
      </c>
      <c r="B59" s="72" t="s">
        <v>274</v>
      </c>
      <c r="C59" s="72" t="s">
        <v>843</v>
      </c>
      <c r="D59" t="s">
        <v>53</v>
      </c>
      <c r="E59" t="s">
        <v>117</v>
      </c>
      <c r="F59" s="51" t="str">
        <f>IFERROR(VLOOKUP(D59,'Tabelas auxiliares'!$A$3:$B$61,2,FALSE),"")</f>
        <v>PROGRAD - PRÓ-REITORIA DE GRADUAÇÃO</v>
      </c>
      <c r="G59" s="51" t="str">
        <f>IFERROR(VLOOKUP($B59,'Tabelas auxiliares'!$A$65:$C$102,2,FALSE),"")</f>
        <v>Assistência - Graduação</v>
      </c>
      <c r="H59" s="51" t="str">
        <f>IFERROR(VLOOKUP($B59,'Tabelas auxiliares'!$A$65:$C$102,3,FALSE),"")</f>
        <v>MONITORIA ACADEMICA DA GRADUACAO / MONITORIA SEMIPRESENCIAL / AUXILIO ACESSIBILIDADE / MONITORIA INCLUSIVA</v>
      </c>
      <c r="I59" t="s">
        <v>1554</v>
      </c>
      <c r="J59" t="s">
        <v>1423</v>
      </c>
      <c r="K59" t="s">
        <v>1555</v>
      </c>
      <c r="L59" t="s">
        <v>1425</v>
      </c>
      <c r="M59" t="s">
        <v>165</v>
      </c>
      <c r="N59" t="s">
        <v>166</v>
      </c>
      <c r="O59" t="s">
        <v>167</v>
      </c>
      <c r="P59" t="s">
        <v>200</v>
      </c>
      <c r="Q59" t="s">
        <v>168</v>
      </c>
      <c r="R59" t="s">
        <v>165</v>
      </c>
      <c r="S59" t="s">
        <v>119</v>
      </c>
      <c r="T59" t="s">
        <v>164</v>
      </c>
      <c r="U59" t="s">
        <v>118</v>
      </c>
      <c r="V59" t="s">
        <v>854</v>
      </c>
      <c r="W59" t="s">
        <v>855</v>
      </c>
      <c r="X59" s="51" t="str">
        <f t="shared" si="0"/>
        <v>3</v>
      </c>
      <c r="Y59" s="51" t="str">
        <f>IF(T59="","",IF(AND(T59&lt;&gt;'Tabelas auxiliares'!$B$236,T59&lt;&gt;'Tabelas auxiliares'!$B$237),"FOLHA DE PESSOAL",IF(X59='Tabelas auxiliares'!$A$237,"CUSTEIO",IF(X59='Tabelas auxiliares'!$A$236,"INVESTIMENTO","ERRO - VERIFICAR"))))</f>
        <v>CUSTEIO</v>
      </c>
      <c r="Z59" s="44">
        <v>3600</v>
      </c>
      <c r="AA59" s="44">
        <v>3600</v>
      </c>
    </row>
    <row r="60" spans="1:29" x14ac:dyDescent="0.25">
      <c r="A60" t="s">
        <v>714</v>
      </c>
      <c r="B60" s="72" t="s">
        <v>276</v>
      </c>
      <c r="C60" s="72" t="s">
        <v>844</v>
      </c>
      <c r="D60" t="s">
        <v>73</v>
      </c>
      <c r="E60" t="s">
        <v>117</v>
      </c>
      <c r="F60" s="51" t="str">
        <f>IFERROR(VLOOKUP(D60,'Tabelas auxiliares'!$A$3:$B$61,2,FALSE),"")</f>
        <v>PROPG - PRÓ-REITORIA DE PÓS-GRADUAÇÃO</v>
      </c>
      <c r="G60" s="51" t="str">
        <f>IFERROR(VLOOKUP($B60,'Tabelas auxiliares'!$A$65:$C$102,2,FALSE),"")</f>
        <v>Assistência - Pós-graduação</v>
      </c>
      <c r="H60" s="51" t="str">
        <f>IFERROR(VLOOKUP($B60,'Tabelas auxiliares'!$A$65:$C$102,3,FALSE),"")</f>
        <v>BOLSAS DE MESTRADO E DOUTORADO</v>
      </c>
      <c r="I60" t="s">
        <v>1556</v>
      </c>
      <c r="J60" t="s">
        <v>1557</v>
      </c>
      <c r="K60" t="s">
        <v>1558</v>
      </c>
      <c r="L60" t="s">
        <v>1559</v>
      </c>
      <c r="M60" t="s">
        <v>165</v>
      </c>
      <c r="N60" t="s">
        <v>166</v>
      </c>
      <c r="O60" t="s">
        <v>167</v>
      </c>
      <c r="P60" t="s">
        <v>200</v>
      </c>
      <c r="Q60" t="s">
        <v>168</v>
      </c>
      <c r="R60" t="s">
        <v>165</v>
      </c>
      <c r="S60" t="s">
        <v>119</v>
      </c>
      <c r="T60" t="s">
        <v>164</v>
      </c>
      <c r="U60" t="s">
        <v>118</v>
      </c>
      <c r="V60" t="s">
        <v>854</v>
      </c>
      <c r="W60" t="s">
        <v>855</v>
      </c>
      <c r="X60" s="51" t="str">
        <f t="shared" si="0"/>
        <v>3</v>
      </c>
      <c r="Y60" s="51" t="str">
        <f>IF(T60="","",IF(AND(T60&lt;&gt;'Tabelas auxiliares'!$B$236,T60&lt;&gt;'Tabelas auxiliares'!$B$237),"FOLHA DE PESSOAL",IF(X60='Tabelas auxiliares'!$A$237,"CUSTEIO",IF(X60='Tabelas auxiliares'!$A$236,"INVESTIMENTO","ERRO - VERIFICAR"))))</f>
        <v>CUSTEIO</v>
      </c>
      <c r="Z60" s="44">
        <v>1425</v>
      </c>
      <c r="AA60" s="44">
        <v>1425</v>
      </c>
    </row>
    <row r="61" spans="1:29" x14ac:dyDescent="0.25">
      <c r="A61" t="s">
        <v>714</v>
      </c>
      <c r="B61" s="72" t="s">
        <v>276</v>
      </c>
      <c r="C61" s="72" t="s">
        <v>844</v>
      </c>
      <c r="D61" t="s">
        <v>73</v>
      </c>
      <c r="E61" t="s">
        <v>117</v>
      </c>
      <c r="F61" s="51" t="str">
        <f>IFERROR(VLOOKUP(D61,'Tabelas auxiliares'!$A$3:$B$61,2,FALSE),"")</f>
        <v>PROPG - PRÓ-REITORIA DE PÓS-GRADUAÇÃO</v>
      </c>
      <c r="G61" s="51" t="str">
        <f>IFERROR(VLOOKUP($B61,'Tabelas auxiliares'!$A$65:$C$102,2,FALSE),"")</f>
        <v>Assistência - Pós-graduação</v>
      </c>
      <c r="H61" s="51" t="str">
        <f>IFERROR(VLOOKUP($B61,'Tabelas auxiliares'!$A$65:$C$102,3,FALSE),"")</f>
        <v>BOLSAS DE MESTRADO E DOUTORADO</v>
      </c>
      <c r="I61" t="s">
        <v>1560</v>
      </c>
      <c r="J61" t="s">
        <v>893</v>
      </c>
      <c r="K61" t="s">
        <v>1561</v>
      </c>
      <c r="L61" t="s">
        <v>1562</v>
      </c>
      <c r="M61" t="s">
        <v>165</v>
      </c>
      <c r="N61" t="s">
        <v>166</v>
      </c>
      <c r="O61" t="s">
        <v>167</v>
      </c>
      <c r="P61" t="s">
        <v>200</v>
      </c>
      <c r="Q61" t="s">
        <v>168</v>
      </c>
      <c r="R61" t="s">
        <v>165</v>
      </c>
      <c r="S61" t="s">
        <v>119</v>
      </c>
      <c r="T61" t="s">
        <v>164</v>
      </c>
      <c r="U61" t="s">
        <v>118</v>
      </c>
      <c r="V61" t="s">
        <v>854</v>
      </c>
      <c r="W61" t="s">
        <v>855</v>
      </c>
      <c r="X61" s="51" t="str">
        <f t="shared" si="0"/>
        <v>3</v>
      </c>
      <c r="Y61" s="51" t="str">
        <f>IF(T61="","",IF(AND(T61&lt;&gt;'Tabelas auxiliares'!$B$236,T61&lt;&gt;'Tabelas auxiliares'!$B$237),"FOLHA DE PESSOAL",IF(X61='Tabelas auxiliares'!$A$237,"CUSTEIO",IF(X61='Tabelas auxiliares'!$A$236,"INVESTIMENTO","ERRO - VERIFICAR"))))</f>
        <v>CUSTEIO</v>
      </c>
      <c r="Z61" s="44">
        <v>1825</v>
      </c>
      <c r="AA61" s="44">
        <v>1825</v>
      </c>
    </row>
    <row r="62" spans="1:29" x14ac:dyDescent="0.25">
      <c r="A62" t="s">
        <v>714</v>
      </c>
      <c r="B62" s="72" t="s">
        <v>276</v>
      </c>
      <c r="C62" s="72" t="s">
        <v>844</v>
      </c>
      <c r="D62" t="s">
        <v>73</v>
      </c>
      <c r="E62" t="s">
        <v>117</v>
      </c>
      <c r="F62" s="51" t="str">
        <f>IFERROR(VLOOKUP(D62,'Tabelas auxiliares'!$A$3:$B$61,2,FALSE),"")</f>
        <v>PROPG - PRÓ-REITORIA DE PÓS-GRADUAÇÃO</v>
      </c>
      <c r="G62" s="51" t="str">
        <f>IFERROR(VLOOKUP($B62,'Tabelas auxiliares'!$A$65:$C$102,2,FALSE),"")</f>
        <v>Assistência - Pós-graduação</v>
      </c>
      <c r="H62" s="51" t="str">
        <f>IFERROR(VLOOKUP($B62,'Tabelas auxiliares'!$A$65:$C$102,3,FALSE),"")</f>
        <v>BOLSAS DE MESTRADO E DOUTORADO</v>
      </c>
      <c r="I62" t="s">
        <v>1563</v>
      </c>
      <c r="J62" t="s">
        <v>893</v>
      </c>
      <c r="K62" t="s">
        <v>1564</v>
      </c>
      <c r="L62" t="s">
        <v>895</v>
      </c>
      <c r="M62" t="s">
        <v>165</v>
      </c>
      <c r="N62" t="s">
        <v>169</v>
      </c>
      <c r="O62" t="s">
        <v>851</v>
      </c>
      <c r="P62" t="s">
        <v>852</v>
      </c>
      <c r="Q62" t="s">
        <v>168</v>
      </c>
      <c r="R62" t="s">
        <v>165</v>
      </c>
      <c r="S62" t="s">
        <v>119</v>
      </c>
      <c r="T62" t="s">
        <v>164</v>
      </c>
      <c r="U62" t="s">
        <v>1407</v>
      </c>
      <c r="V62" t="s">
        <v>854</v>
      </c>
      <c r="W62" t="s">
        <v>855</v>
      </c>
      <c r="X62" s="51" t="str">
        <f t="shared" si="0"/>
        <v>3</v>
      </c>
      <c r="Y62" s="51" t="str">
        <f>IF(T62="","",IF(AND(T62&lt;&gt;'Tabelas auxiliares'!$B$236,T62&lt;&gt;'Tabelas auxiliares'!$B$237),"FOLHA DE PESSOAL",IF(X62='Tabelas auxiliares'!$A$237,"CUSTEIO",IF(X62='Tabelas auxiliares'!$A$236,"INVESTIMENTO","ERRO - VERIFICAR"))))</f>
        <v>CUSTEIO</v>
      </c>
      <c r="Z62" s="44">
        <v>54600</v>
      </c>
      <c r="AC62" s="44">
        <v>54600</v>
      </c>
    </row>
    <row r="63" spans="1:29" x14ac:dyDescent="0.25">
      <c r="A63" t="s">
        <v>714</v>
      </c>
      <c r="B63" s="72" t="s">
        <v>276</v>
      </c>
      <c r="C63" s="72" t="s">
        <v>844</v>
      </c>
      <c r="D63" t="s">
        <v>73</v>
      </c>
      <c r="E63" t="s">
        <v>117</v>
      </c>
      <c r="F63" s="51" t="str">
        <f>IFERROR(VLOOKUP(D63,'Tabelas auxiliares'!$A$3:$B$61,2,FALSE),"")</f>
        <v>PROPG - PRÓ-REITORIA DE PÓS-GRADUAÇÃO</v>
      </c>
      <c r="G63" s="51" t="str">
        <f>IFERROR(VLOOKUP($B63,'Tabelas auxiliares'!$A$65:$C$102,2,FALSE),"")</f>
        <v>Assistência - Pós-graduação</v>
      </c>
      <c r="H63" s="51" t="str">
        <f>IFERROR(VLOOKUP($B63,'Tabelas auxiliares'!$A$65:$C$102,3,FALSE),"")</f>
        <v>BOLSAS DE MESTRADO E DOUTORADO</v>
      </c>
      <c r="I63" t="s">
        <v>1563</v>
      </c>
      <c r="J63" t="s">
        <v>893</v>
      </c>
      <c r="K63" t="s">
        <v>1565</v>
      </c>
      <c r="L63" t="s">
        <v>895</v>
      </c>
      <c r="M63" t="s">
        <v>165</v>
      </c>
      <c r="N63" t="s">
        <v>166</v>
      </c>
      <c r="O63" t="s">
        <v>167</v>
      </c>
      <c r="P63" t="s">
        <v>200</v>
      </c>
      <c r="Q63" t="s">
        <v>168</v>
      </c>
      <c r="R63" t="s">
        <v>165</v>
      </c>
      <c r="S63" t="s">
        <v>543</v>
      </c>
      <c r="T63" t="s">
        <v>164</v>
      </c>
      <c r="U63" t="s">
        <v>118</v>
      </c>
      <c r="V63" t="s">
        <v>854</v>
      </c>
      <c r="W63" t="s">
        <v>855</v>
      </c>
      <c r="X63" s="51" t="str">
        <f t="shared" si="0"/>
        <v>3</v>
      </c>
      <c r="Y63" s="51" t="str">
        <f>IF(T63="","",IF(AND(T63&lt;&gt;'Tabelas auxiliares'!$B$236,T63&lt;&gt;'Tabelas auxiliares'!$B$237),"FOLHA DE PESSOAL",IF(X63='Tabelas auxiliares'!$A$237,"CUSTEIO",IF(X63='Tabelas auxiliares'!$A$236,"INVESTIMENTO","ERRO - VERIFICAR"))))</f>
        <v>CUSTEIO</v>
      </c>
      <c r="Z63" s="44">
        <v>94500</v>
      </c>
      <c r="AC63" s="44">
        <v>94500</v>
      </c>
    </row>
    <row r="64" spans="1:29" x14ac:dyDescent="0.25">
      <c r="A64" t="s">
        <v>714</v>
      </c>
      <c r="B64" s="72" t="s">
        <v>276</v>
      </c>
      <c r="C64" s="72" t="s">
        <v>844</v>
      </c>
      <c r="D64" t="s">
        <v>73</v>
      </c>
      <c r="E64" t="s">
        <v>117</v>
      </c>
      <c r="F64" s="51" t="str">
        <f>IFERROR(VLOOKUP(D64,'Tabelas auxiliares'!$A$3:$B$61,2,FALSE),"")</f>
        <v>PROPG - PRÓ-REITORIA DE PÓS-GRADUAÇÃO</v>
      </c>
      <c r="G64" s="51" t="str">
        <f>IFERROR(VLOOKUP($B64,'Tabelas auxiliares'!$A$65:$C$102,2,FALSE),"")</f>
        <v>Assistência - Pós-graduação</v>
      </c>
      <c r="H64" s="51" t="str">
        <f>IFERROR(VLOOKUP($B64,'Tabelas auxiliares'!$A$65:$C$102,3,FALSE),"")</f>
        <v>BOLSAS DE MESTRADO E DOUTORADO</v>
      </c>
      <c r="I64" t="s">
        <v>1563</v>
      </c>
      <c r="J64" t="s">
        <v>893</v>
      </c>
      <c r="K64" t="s">
        <v>1566</v>
      </c>
      <c r="L64" t="s">
        <v>895</v>
      </c>
      <c r="M64" t="s">
        <v>165</v>
      </c>
      <c r="N64" t="s">
        <v>166</v>
      </c>
      <c r="O64" t="s">
        <v>167</v>
      </c>
      <c r="P64" t="s">
        <v>200</v>
      </c>
      <c r="Q64" t="s">
        <v>168</v>
      </c>
      <c r="R64" t="s">
        <v>165</v>
      </c>
      <c r="S64" t="s">
        <v>723</v>
      </c>
      <c r="T64" t="s">
        <v>164</v>
      </c>
      <c r="U64" t="s">
        <v>118</v>
      </c>
      <c r="V64" t="s">
        <v>854</v>
      </c>
      <c r="W64" t="s">
        <v>855</v>
      </c>
      <c r="X64" s="51" t="str">
        <f t="shared" si="0"/>
        <v>3</v>
      </c>
      <c r="Y64" s="51" t="str">
        <f>IF(T64="","",IF(AND(T64&lt;&gt;'Tabelas auxiliares'!$B$236,T64&lt;&gt;'Tabelas auxiliares'!$B$237),"FOLHA DE PESSOAL",IF(X64='Tabelas auxiliares'!$A$237,"CUSTEIO",IF(X64='Tabelas auxiliares'!$A$236,"INVESTIMENTO","ERRO - VERIFICAR"))))</f>
        <v>CUSTEIO</v>
      </c>
      <c r="Z64" s="44">
        <v>149100</v>
      </c>
      <c r="AB64" s="44">
        <v>149100</v>
      </c>
    </row>
    <row r="65" spans="1:29" x14ac:dyDescent="0.25">
      <c r="A65" t="s">
        <v>714</v>
      </c>
      <c r="B65" s="72" t="s">
        <v>276</v>
      </c>
      <c r="C65" s="72" t="s">
        <v>845</v>
      </c>
      <c r="D65" t="s">
        <v>73</v>
      </c>
      <c r="E65" t="s">
        <v>117</v>
      </c>
      <c r="F65" s="51" t="str">
        <f>IFERROR(VLOOKUP(D65,'Tabelas auxiliares'!$A$3:$B$61,2,FALSE),"")</f>
        <v>PROPG - PRÓ-REITORIA DE PÓS-GRADUAÇÃO</v>
      </c>
      <c r="G65" s="51" t="str">
        <f>IFERROR(VLOOKUP($B65,'Tabelas auxiliares'!$A$65:$C$102,2,FALSE),"")</f>
        <v>Assistência - Pós-graduação</v>
      </c>
      <c r="H65" s="51" t="str">
        <f>IFERROR(VLOOKUP($B65,'Tabelas auxiliares'!$A$65:$C$102,3,FALSE),"")</f>
        <v>BOLSAS DE MESTRADO E DOUTORADO</v>
      </c>
      <c r="I65" t="s">
        <v>1556</v>
      </c>
      <c r="J65" t="s">
        <v>1557</v>
      </c>
      <c r="K65" t="s">
        <v>1567</v>
      </c>
      <c r="L65" t="s">
        <v>1568</v>
      </c>
      <c r="M65" t="s">
        <v>165</v>
      </c>
      <c r="N65" t="s">
        <v>169</v>
      </c>
      <c r="O65" t="s">
        <v>167</v>
      </c>
      <c r="P65" t="s">
        <v>586</v>
      </c>
      <c r="Q65" t="s">
        <v>168</v>
      </c>
      <c r="R65" t="s">
        <v>165</v>
      </c>
      <c r="S65" t="s">
        <v>119</v>
      </c>
      <c r="T65" t="s">
        <v>164</v>
      </c>
      <c r="U65" t="s">
        <v>1482</v>
      </c>
      <c r="V65" t="s">
        <v>854</v>
      </c>
      <c r="W65" t="s">
        <v>855</v>
      </c>
      <c r="X65" s="51" t="str">
        <f t="shared" si="0"/>
        <v>3</v>
      </c>
      <c r="Y65" s="51" t="str">
        <f>IF(T65="","",IF(AND(T65&lt;&gt;'Tabelas auxiliares'!$B$236,T65&lt;&gt;'Tabelas auxiliares'!$B$237),"FOLHA DE PESSOAL",IF(X65='Tabelas auxiliares'!$A$237,"CUSTEIO",IF(X65='Tabelas auxiliares'!$A$236,"INVESTIMENTO","ERRO - VERIFICAR"))))</f>
        <v>CUSTEIO</v>
      </c>
      <c r="Z65" s="44">
        <v>4180</v>
      </c>
      <c r="AA65" s="44">
        <v>4180</v>
      </c>
    </row>
    <row r="66" spans="1:29" x14ac:dyDescent="0.25">
      <c r="A66" t="s">
        <v>714</v>
      </c>
      <c r="B66" s="72" t="s">
        <v>276</v>
      </c>
      <c r="C66" s="72" t="s">
        <v>845</v>
      </c>
      <c r="D66" t="s">
        <v>73</v>
      </c>
      <c r="E66" t="s">
        <v>117</v>
      </c>
      <c r="F66" s="51" t="str">
        <f>IFERROR(VLOOKUP(D66,'Tabelas auxiliares'!$A$3:$B$61,2,FALSE),"")</f>
        <v>PROPG - PRÓ-REITORIA DE PÓS-GRADUAÇÃO</v>
      </c>
      <c r="G66" s="51" t="str">
        <f>IFERROR(VLOOKUP($B66,'Tabelas auxiliares'!$A$65:$C$102,2,FALSE),"")</f>
        <v>Assistência - Pós-graduação</v>
      </c>
      <c r="H66" s="51" t="str">
        <f>IFERROR(VLOOKUP($B66,'Tabelas auxiliares'!$A$65:$C$102,3,FALSE),"")</f>
        <v>BOLSAS DE MESTRADO E DOUTORADO</v>
      </c>
      <c r="I66" t="s">
        <v>1560</v>
      </c>
      <c r="J66" t="s">
        <v>893</v>
      </c>
      <c r="K66" t="s">
        <v>1569</v>
      </c>
      <c r="L66" t="s">
        <v>1562</v>
      </c>
      <c r="M66" t="s">
        <v>165</v>
      </c>
      <c r="N66" t="s">
        <v>166</v>
      </c>
      <c r="O66" t="s">
        <v>167</v>
      </c>
      <c r="P66" t="s">
        <v>200</v>
      </c>
      <c r="Q66" t="s">
        <v>168</v>
      </c>
      <c r="R66" t="s">
        <v>165</v>
      </c>
      <c r="S66" t="s">
        <v>119</v>
      </c>
      <c r="T66" t="s">
        <v>164</v>
      </c>
      <c r="U66" t="s">
        <v>118</v>
      </c>
      <c r="V66" t="s">
        <v>854</v>
      </c>
      <c r="W66" t="s">
        <v>855</v>
      </c>
      <c r="X66" s="51" t="str">
        <f t="shared" si="0"/>
        <v>3</v>
      </c>
      <c r="Y66" s="51" t="str">
        <f>IF(T66="","",IF(AND(T66&lt;&gt;'Tabelas auxiliares'!$B$236,T66&lt;&gt;'Tabelas auxiliares'!$B$237),"FOLHA DE PESSOAL",IF(X66='Tabelas auxiliares'!$A$237,"CUSTEIO",IF(X66='Tabelas auxiliares'!$A$236,"INVESTIMENTO","ERRO - VERIFICAR"))))</f>
        <v>CUSTEIO</v>
      </c>
      <c r="Z66" s="44">
        <v>2410</v>
      </c>
      <c r="AA66" s="44">
        <v>2410</v>
      </c>
    </row>
    <row r="67" spans="1:29" x14ac:dyDescent="0.25">
      <c r="A67" t="s">
        <v>714</v>
      </c>
      <c r="B67" s="72" t="s">
        <v>276</v>
      </c>
      <c r="C67" s="72" t="s">
        <v>845</v>
      </c>
      <c r="D67" t="s">
        <v>73</v>
      </c>
      <c r="E67" t="s">
        <v>117</v>
      </c>
      <c r="F67" s="51" t="str">
        <f>IFERROR(VLOOKUP(D67,'Tabelas auxiliares'!$A$3:$B$61,2,FALSE),"")</f>
        <v>PROPG - PRÓ-REITORIA DE PÓS-GRADUAÇÃO</v>
      </c>
      <c r="G67" s="51" t="str">
        <f>IFERROR(VLOOKUP($B67,'Tabelas auxiliares'!$A$65:$C$102,2,FALSE),"")</f>
        <v>Assistência - Pós-graduação</v>
      </c>
      <c r="H67" s="51" t="str">
        <f>IFERROR(VLOOKUP($B67,'Tabelas auxiliares'!$A$65:$C$102,3,FALSE),"")</f>
        <v>BOLSAS DE MESTRADO E DOUTORADO</v>
      </c>
      <c r="I67" t="s">
        <v>1570</v>
      </c>
      <c r="J67" t="s">
        <v>893</v>
      </c>
      <c r="K67" t="s">
        <v>1571</v>
      </c>
      <c r="L67" t="s">
        <v>895</v>
      </c>
      <c r="M67" t="s">
        <v>165</v>
      </c>
      <c r="N67" t="s">
        <v>166</v>
      </c>
      <c r="O67" t="s">
        <v>167</v>
      </c>
      <c r="P67" t="s">
        <v>200</v>
      </c>
      <c r="Q67" t="s">
        <v>168</v>
      </c>
      <c r="R67" t="s">
        <v>165</v>
      </c>
      <c r="S67" t="s">
        <v>119</v>
      </c>
      <c r="T67" t="s">
        <v>164</v>
      </c>
      <c r="U67" t="s">
        <v>118</v>
      </c>
      <c r="V67" t="s">
        <v>854</v>
      </c>
      <c r="W67" t="s">
        <v>855</v>
      </c>
      <c r="X67" s="51" t="str">
        <f t="shared" si="0"/>
        <v>3</v>
      </c>
      <c r="Y67" s="51" t="str">
        <f>IF(T67="","",IF(AND(T67&lt;&gt;'Tabelas auxiliares'!$B$236,T67&lt;&gt;'Tabelas auxiliares'!$B$237),"FOLHA DE PESSOAL",IF(X67='Tabelas auxiliares'!$A$237,"CUSTEIO",IF(X67='Tabelas auxiliares'!$A$236,"INVESTIMENTO","ERRO - VERIFICAR"))))</f>
        <v>CUSTEIO</v>
      </c>
      <c r="Z67" s="44">
        <v>4660</v>
      </c>
      <c r="AA67" s="44">
        <v>4660</v>
      </c>
    </row>
    <row r="68" spans="1:29" x14ac:dyDescent="0.25">
      <c r="A68" t="s">
        <v>714</v>
      </c>
      <c r="B68" s="72" t="s">
        <v>276</v>
      </c>
      <c r="C68" s="72" t="s">
        <v>845</v>
      </c>
      <c r="D68" t="s">
        <v>73</v>
      </c>
      <c r="E68" t="s">
        <v>117</v>
      </c>
      <c r="F68" s="51" t="str">
        <f>IFERROR(VLOOKUP(D68,'Tabelas auxiliares'!$A$3:$B$61,2,FALSE),"")</f>
        <v>PROPG - PRÓ-REITORIA DE PÓS-GRADUAÇÃO</v>
      </c>
      <c r="G68" s="51" t="str">
        <f>IFERROR(VLOOKUP($B68,'Tabelas auxiliares'!$A$65:$C$102,2,FALSE),"")</f>
        <v>Assistência - Pós-graduação</v>
      </c>
      <c r="H68" s="51" t="str">
        <f>IFERROR(VLOOKUP($B68,'Tabelas auxiliares'!$A$65:$C$102,3,FALSE),"")</f>
        <v>BOLSAS DE MESTRADO E DOUTORADO</v>
      </c>
      <c r="I68" t="s">
        <v>1572</v>
      </c>
      <c r="J68" t="s">
        <v>893</v>
      </c>
      <c r="K68" t="s">
        <v>1573</v>
      </c>
      <c r="L68" t="s">
        <v>1574</v>
      </c>
      <c r="M68" t="s">
        <v>165</v>
      </c>
      <c r="N68" t="s">
        <v>166</v>
      </c>
      <c r="O68" t="s">
        <v>167</v>
      </c>
      <c r="P68" t="s">
        <v>200</v>
      </c>
      <c r="Q68" t="s">
        <v>168</v>
      </c>
      <c r="R68" t="s">
        <v>165</v>
      </c>
      <c r="S68" t="s">
        <v>543</v>
      </c>
      <c r="T68" t="s">
        <v>164</v>
      </c>
      <c r="U68" t="s">
        <v>118</v>
      </c>
      <c r="V68" t="s">
        <v>854</v>
      </c>
      <c r="W68" t="s">
        <v>855</v>
      </c>
      <c r="X68" s="51" t="str">
        <f t="shared" ref="X68:X131" si="1">LEFT(V68,1)</f>
        <v>3</v>
      </c>
      <c r="Y68" s="51" t="str">
        <f>IF(T68="","",IF(AND(T68&lt;&gt;'Tabelas auxiliares'!$B$236,T68&lt;&gt;'Tabelas auxiliares'!$B$237),"FOLHA DE PESSOAL",IF(X68='Tabelas auxiliares'!$A$237,"CUSTEIO",IF(X68='Tabelas auxiliares'!$A$236,"INVESTIMENTO","ERRO - VERIFICAR"))))</f>
        <v>CUSTEIO</v>
      </c>
      <c r="Z68" s="44">
        <v>10500</v>
      </c>
      <c r="AC68" s="44">
        <v>10500</v>
      </c>
    </row>
    <row r="69" spans="1:29" x14ac:dyDescent="0.25">
      <c r="A69" t="s">
        <v>714</v>
      </c>
      <c r="B69" s="72" t="s">
        <v>276</v>
      </c>
      <c r="C69" s="72" t="s">
        <v>845</v>
      </c>
      <c r="D69" t="s">
        <v>73</v>
      </c>
      <c r="E69" t="s">
        <v>117</v>
      </c>
      <c r="F69" s="51" t="str">
        <f>IFERROR(VLOOKUP(D69,'Tabelas auxiliares'!$A$3:$B$61,2,FALSE),"")</f>
        <v>PROPG - PRÓ-REITORIA DE PÓS-GRADUAÇÃO</v>
      </c>
      <c r="G69" s="51" t="str">
        <f>IFERROR(VLOOKUP($B69,'Tabelas auxiliares'!$A$65:$C$102,2,FALSE),"")</f>
        <v>Assistência - Pós-graduação</v>
      </c>
      <c r="H69" s="51" t="str">
        <f>IFERROR(VLOOKUP($B69,'Tabelas auxiliares'!$A$65:$C$102,3,FALSE),"")</f>
        <v>BOLSAS DE MESTRADO E DOUTORADO</v>
      </c>
      <c r="I69" t="s">
        <v>1572</v>
      </c>
      <c r="J69" t="s">
        <v>893</v>
      </c>
      <c r="K69" t="s">
        <v>1575</v>
      </c>
      <c r="L69" t="s">
        <v>1576</v>
      </c>
      <c r="M69" t="s">
        <v>165</v>
      </c>
      <c r="N69" t="s">
        <v>166</v>
      </c>
      <c r="O69" t="s">
        <v>167</v>
      </c>
      <c r="P69" t="s">
        <v>200</v>
      </c>
      <c r="Q69" t="s">
        <v>168</v>
      </c>
      <c r="R69" t="s">
        <v>165</v>
      </c>
      <c r="S69" t="s">
        <v>543</v>
      </c>
      <c r="T69" t="s">
        <v>164</v>
      </c>
      <c r="U69" t="s">
        <v>118</v>
      </c>
      <c r="V69" t="s">
        <v>854</v>
      </c>
      <c r="W69" t="s">
        <v>855</v>
      </c>
      <c r="X69" s="51" t="str">
        <f t="shared" si="1"/>
        <v>3</v>
      </c>
      <c r="Y69" s="51" t="str">
        <f>IF(T69="","",IF(AND(T69&lt;&gt;'Tabelas auxiliares'!$B$236,T69&lt;&gt;'Tabelas auxiliares'!$B$237),"FOLHA DE PESSOAL",IF(X69='Tabelas auxiliares'!$A$237,"CUSTEIO",IF(X69='Tabelas auxiliares'!$A$236,"INVESTIMENTO","ERRO - VERIFICAR"))))</f>
        <v>CUSTEIO</v>
      </c>
      <c r="Z69" s="44">
        <v>81600</v>
      </c>
      <c r="AC69" s="44">
        <v>81600</v>
      </c>
    </row>
    <row r="70" spans="1:29" x14ac:dyDescent="0.25">
      <c r="A70" t="s">
        <v>714</v>
      </c>
      <c r="B70" s="72" t="s">
        <v>276</v>
      </c>
      <c r="C70" s="72" t="s">
        <v>845</v>
      </c>
      <c r="D70" t="s">
        <v>73</v>
      </c>
      <c r="E70" t="s">
        <v>117</v>
      </c>
      <c r="F70" s="51" t="str">
        <f>IFERROR(VLOOKUP(D70,'Tabelas auxiliares'!$A$3:$B$61,2,FALSE),"")</f>
        <v>PROPG - PRÓ-REITORIA DE PÓS-GRADUAÇÃO</v>
      </c>
      <c r="G70" s="51" t="str">
        <f>IFERROR(VLOOKUP($B70,'Tabelas auxiliares'!$A$65:$C$102,2,FALSE),"")</f>
        <v>Assistência - Pós-graduação</v>
      </c>
      <c r="H70" s="51" t="str">
        <f>IFERROR(VLOOKUP($B70,'Tabelas auxiliares'!$A$65:$C$102,3,FALSE),"")</f>
        <v>BOLSAS DE MESTRADO E DOUTORADO</v>
      </c>
      <c r="I70" t="s">
        <v>1563</v>
      </c>
      <c r="J70" t="s">
        <v>893</v>
      </c>
      <c r="K70" t="s">
        <v>1577</v>
      </c>
      <c r="L70" t="s">
        <v>895</v>
      </c>
      <c r="M70" t="s">
        <v>165</v>
      </c>
      <c r="N70" t="s">
        <v>166</v>
      </c>
      <c r="O70" t="s">
        <v>167</v>
      </c>
      <c r="P70" t="s">
        <v>200</v>
      </c>
      <c r="Q70" t="s">
        <v>168</v>
      </c>
      <c r="R70" t="s">
        <v>165</v>
      </c>
      <c r="S70" t="s">
        <v>119</v>
      </c>
      <c r="T70" t="s">
        <v>164</v>
      </c>
      <c r="U70" t="s">
        <v>118</v>
      </c>
      <c r="V70" t="s">
        <v>854</v>
      </c>
      <c r="W70" t="s">
        <v>855</v>
      </c>
      <c r="X70" s="51" t="str">
        <f t="shared" si="1"/>
        <v>3</v>
      </c>
      <c r="Y70" s="51" t="str">
        <f>IF(T70="","",IF(AND(T70&lt;&gt;'Tabelas auxiliares'!$B$236,T70&lt;&gt;'Tabelas auxiliares'!$B$237),"FOLHA DE PESSOAL",IF(X70='Tabelas auxiliares'!$A$237,"CUSTEIO",IF(X70='Tabelas auxiliares'!$A$236,"INVESTIMENTO","ERRO - VERIFICAR"))))</f>
        <v>CUSTEIO</v>
      </c>
      <c r="Z70" s="44">
        <v>105400</v>
      </c>
      <c r="AA70" s="44">
        <v>1000</v>
      </c>
      <c r="AB70" s="44">
        <v>27900</v>
      </c>
      <c r="AC70" s="44">
        <v>76500</v>
      </c>
    </row>
    <row r="71" spans="1:29" x14ac:dyDescent="0.25">
      <c r="A71" t="s">
        <v>714</v>
      </c>
      <c r="B71" s="72" t="s">
        <v>276</v>
      </c>
      <c r="C71" s="72" t="s">
        <v>845</v>
      </c>
      <c r="D71" t="s">
        <v>73</v>
      </c>
      <c r="E71" t="s">
        <v>117</v>
      </c>
      <c r="F71" s="51" t="str">
        <f>IFERROR(VLOOKUP(D71,'Tabelas auxiliares'!$A$3:$B$61,2,FALSE),"")</f>
        <v>PROPG - PRÓ-REITORIA DE PÓS-GRADUAÇÃO</v>
      </c>
      <c r="G71" s="51" t="str">
        <f>IFERROR(VLOOKUP($B71,'Tabelas auxiliares'!$A$65:$C$102,2,FALSE),"")</f>
        <v>Assistência - Pós-graduação</v>
      </c>
      <c r="H71" s="51" t="str">
        <f>IFERROR(VLOOKUP($B71,'Tabelas auxiliares'!$A$65:$C$102,3,FALSE),"")</f>
        <v>BOLSAS DE MESTRADO E DOUTORADO</v>
      </c>
      <c r="I71" t="s">
        <v>1563</v>
      </c>
      <c r="J71" t="s">
        <v>893</v>
      </c>
      <c r="K71" t="s">
        <v>1578</v>
      </c>
      <c r="L71" t="s">
        <v>895</v>
      </c>
      <c r="M71" t="s">
        <v>165</v>
      </c>
      <c r="N71" t="s">
        <v>166</v>
      </c>
      <c r="O71" t="s">
        <v>167</v>
      </c>
      <c r="P71" t="s">
        <v>200</v>
      </c>
      <c r="Q71" t="s">
        <v>168</v>
      </c>
      <c r="R71" t="s">
        <v>165</v>
      </c>
      <c r="S71" t="s">
        <v>723</v>
      </c>
      <c r="T71" t="s">
        <v>164</v>
      </c>
      <c r="U71" t="s">
        <v>118</v>
      </c>
      <c r="V71" t="s">
        <v>854</v>
      </c>
      <c r="W71" t="s">
        <v>855</v>
      </c>
      <c r="X71" s="51" t="str">
        <f t="shared" si="1"/>
        <v>3</v>
      </c>
      <c r="Y71" s="51" t="str">
        <f>IF(T71="","",IF(AND(T71&lt;&gt;'Tabelas auxiliares'!$B$236,T71&lt;&gt;'Tabelas auxiliares'!$B$237),"FOLHA DE PESSOAL",IF(X71='Tabelas auxiliares'!$A$237,"CUSTEIO",IF(X71='Tabelas auxiliares'!$A$236,"INVESTIMENTO","ERRO - VERIFICAR"))))</f>
        <v>CUSTEIO</v>
      </c>
      <c r="Z71" s="44">
        <v>248000</v>
      </c>
      <c r="AA71" s="44">
        <v>99200</v>
      </c>
      <c r="AB71" s="44">
        <v>148800</v>
      </c>
    </row>
    <row r="72" spans="1:29" x14ac:dyDescent="0.25">
      <c r="A72" t="s">
        <v>714</v>
      </c>
      <c r="B72" s="72" t="s">
        <v>278</v>
      </c>
      <c r="C72" s="72" t="s">
        <v>1384</v>
      </c>
      <c r="D72" t="s">
        <v>69</v>
      </c>
      <c r="E72" t="s">
        <v>117</v>
      </c>
      <c r="F72" s="51" t="str">
        <f>IFERROR(VLOOKUP(D72,'Tabelas auxiliares'!$A$3:$B$61,2,FALSE),"")</f>
        <v>PROAP - PNAES</v>
      </c>
      <c r="G72" s="51" t="str">
        <f>IFERROR(VLOOKUP($B72,'Tabelas auxiliares'!$A$65:$C$102,2,FALSE),"")</f>
        <v>Assistência - Restaurante universitário</v>
      </c>
      <c r="H72" s="51" t="str">
        <f>IFERROR(VLOOKUP($B72,'Tabelas auxiliares'!$A$65:$C$102,3,FALSE),"")</f>
        <v>SUBSIDIO PARA PAGAMENTO DE REFEICOES NO RESTAURANTE UNIVERSITARIO PARA ALUNOS DA GRADUACAO /  SUBSIDIO DE ALIMENTACAO NO RU PÓS / SUBSIDIO DE ALIMENTACAO NO RU ESPECIALIZAÇÃO</v>
      </c>
      <c r="I72" t="s">
        <v>1579</v>
      </c>
      <c r="J72" t="s">
        <v>1580</v>
      </c>
      <c r="K72" t="s">
        <v>1581</v>
      </c>
      <c r="L72" t="s">
        <v>1582</v>
      </c>
      <c r="M72" t="s">
        <v>1452</v>
      </c>
      <c r="N72" t="s">
        <v>860</v>
      </c>
      <c r="O72" t="s">
        <v>167</v>
      </c>
      <c r="P72" t="s">
        <v>1426</v>
      </c>
      <c r="Q72" t="s">
        <v>168</v>
      </c>
      <c r="R72" t="s">
        <v>165</v>
      </c>
      <c r="S72" t="s">
        <v>119</v>
      </c>
      <c r="T72" t="s">
        <v>164</v>
      </c>
      <c r="U72" t="s">
        <v>1427</v>
      </c>
      <c r="V72" t="s">
        <v>1453</v>
      </c>
      <c r="W72" t="s">
        <v>1454</v>
      </c>
      <c r="X72" s="51" t="str">
        <f t="shared" si="1"/>
        <v>3</v>
      </c>
      <c r="Y72" s="51" t="str">
        <f>IF(T72="","",IF(AND(T72&lt;&gt;'Tabelas auxiliares'!$B$236,T72&lt;&gt;'Tabelas auxiliares'!$B$237),"FOLHA DE PESSOAL",IF(X72='Tabelas auxiliares'!$A$237,"CUSTEIO",IF(X72='Tabelas auxiliares'!$A$236,"INVESTIMENTO","ERRO - VERIFICAR"))))</f>
        <v>CUSTEIO</v>
      </c>
      <c r="Z72" s="44">
        <v>210910.07999999999</v>
      </c>
      <c r="AA72" s="44">
        <v>95547.85</v>
      </c>
      <c r="AB72" s="44">
        <v>115362.23</v>
      </c>
    </row>
    <row r="73" spans="1:29" x14ac:dyDescent="0.25">
      <c r="A73" t="s">
        <v>714</v>
      </c>
      <c r="B73" s="72" t="s">
        <v>278</v>
      </c>
      <c r="C73" s="72" t="s">
        <v>1384</v>
      </c>
      <c r="D73" t="s">
        <v>69</v>
      </c>
      <c r="E73" t="s">
        <v>117</v>
      </c>
      <c r="F73" s="51" t="str">
        <f>IFERROR(VLOOKUP(D73,'Tabelas auxiliares'!$A$3:$B$61,2,FALSE),"")</f>
        <v>PROAP - PNAES</v>
      </c>
      <c r="G73" s="51" t="str">
        <f>IFERROR(VLOOKUP($B73,'Tabelas auxiliares'!$A$65:$C$102,2,FALSE),"")</f>
        <v>Assistência - Restaurante universitário</v>
      </c>
      <c r="H73" s="51" t="str">
        <f>IFERROR(VLOOKUP($B73,'Tabelas auxiliares'!$A$65:$C$102,3,FALSE),"")</f>
        <v>SUBSIDIO PARA PAGAMENTO DE REFEICOES NO RESTAURANTE UNIVERSITARIO PARA ALUNOS DA GRADUACAO /  SUBSIDIO DE ALIMENTACAO NO RU PÓS / SUBSIDIO DE ALIMENTACAO NO RU ESPECIALIZAÇÃO</v>
      </c>
      <c r="I73" t="s">
        <v>1413</v>
      </c>
      <c r="J73" t="s">
        <v>1580</v>
      </c>
      <c r="K73" t="s">
        <v>1583</v>
      </c>
      <c r="L73" t="s">
        <v>1582</v>
      </c>
      <c r="M73" t="s">
        <v>1452</v>
      </c>
      <c r="N73" t="s">
        <v>860</v>
      </c>
      <c r="O73" t="s">
        <v>167</v>
      </c>
      <c r="P73" t="s">
        <v>1426</v>
      </c>
      <c r="Q73" t="s">
        <v>168</v>
      </c>
      <c r="R73" t="s">
        <v>165</v>
      </c>
      <c r="S73" t="s">
        <v>119</v>
      </c>
      <c r="T73" t="s">
        <v>164</v>
      </c>
      <c r="U73" t="s">
        <v>1427</v>
      </c>
      <c r="V73" t="s">
        <v>1453</v>
      </c>
      <c r="W73" t="s">
        <v>1454</v>
      </c>
      <c r="X73" s="51" t="str">
        <f t="shared" si="1"/>
        <v>3</v>
      </c>
      <c r="Y73" s="51" t="str">
        <f>IF(T73="","",IF(AND(T73&lt;&gt;'Tabelas auxiliares'!$B$236,T73&lt;&gt;'Tabelas auxiliares'!$B$237),"FOLHA DE PESSOAL",IF(X73='Tabelas auxiliares'!$A$237,"CUSTEIO",IF(X73='Tabelas auxiliares'!$A$236,"INVESTIMENTO","ERRO - VERIFICAR"))))</f>
        <v>CUSTEIO</v>
      </c>
      <c r="Z73" s="44">
        <v>33213.120000000003</v>
      </c>
      <c r="AA73" s="44">
        <v>33213.120000000003</v>
      </c>
    </row>
    <row r="74" spans="1:29" x14ac:dyDescent="0.25">
      <c r="A74" t="s">
        <v>714</v>
      </c>
      <c r="B74" s="72" t="s">
        <v>278</v>
      </c>
      <c r="C74" s="72" t="s">
        <v>1384</v>
      </c>
      <c r="D74" t="s">
        <v>69</v>
      </c>
      <c r="E74" t="s">
        <v>117</v>
      </c>
      <c r="F74" s="51" t="str">
        <f>IFERROR(VLOOKUP(D74,'Tabelas auxiliares'!$A$3:$B$61,2,FALSE),"")</f>
        <v>PROAP - PNAES</v>
      </c>
      <c r="G74" s="51" t="str">
        <f>IFERROR(VLOOKUP($B74,'Tabelas auxiliares'!$A$65:$C$102,2,FALSE),"")</f>
        <v>Assistência - Restaurante universitário</v>
      </c>
      <c r="H74" s="51" t="str">
        <f>IFERROR(VLOOKUP($B74,'Tabelas auxiliares'!$A$65:$C$102,3,FALSE),"")</f>
        <v>SUBSIDIO PARA PAGAMENTO DE REFEICOES NO RESTAURANTE UNIVERSITARIO PARA ALUNOS DA GRADUACAO /  SUBSIDIO DE ALIMENTACAO NO RU PÓS / SUBSIDIO DE ALIMENTACAO NO RU ESPECIALIZAÇÃO</v>
      </c>
      <c r="I74" t="s">
        <v>1584</v>
      </c>
      <c r="J74" t="s">
        <v>1580</v>
      </c>
      <c r="K74" t="s">
        <v>1585</v>
      </c>
      <c r="L74" t="s">
        <v>1582</v>
      </c>
      <c r="M74" t="s">
        <v>1452</v>
      </c>
      <c r="N74" t="s">
        <v>166</v>
      </c>
      <c r="O74" t="s">
        <v>167</v>
      </c>
      <c r="P74" t="s">
        <v>200</v>
      </c>
      <c r="Q74" t="s">
        <v>168</v>
      </c>
      <c r="R74" t="s">
        <v>165</v>
      </c>
      <c r="S74" t="s">
        <v>119</v>
      </c>
      <c r="T74" t="s">
        <v>164</v>
      </c>
      <c r="U74" t="s">
        <v>118</v>
      </c>
      <c r="V74" t="s">
        <v>1453</v>
      </c>
      <c r="W74" t="s">
        <v>1454</v>
      </c>
      <c r="X74" s="51" t="str">
        <f t="shared" si="1"/>
        <v>3</v>
      </c>
      <c r="Y74" s="51" t="str">
        <f>IF(T74="","",IF(AND(T74&lt;&gt;'Tabelas auxiliares'!$B$236,T74&lt;&gt;'Tabelas auxiliares'!$B$237),"FOLHA DE PESSOAL",IF(X74='Tabelas auxiliares'!$A$237,"CUSTEIO",IF(X74='Tabelas auxiliares'!$A$236,"INVESTIMENTO","ERRO - VERIFICAR"))))</f>
        <v>CUSTEIO</v>
      </c>
      <c r="Z74" s="44">
        <v>199984</v>
      </c>
      <c r="AA74" s="44">
        <v>199984</v>
      </c>
    </row>
    <row r="75" spans="1:29" x14ac:dyDescent="0.25">
      <c r="A75" t="s">
        <v>714</v>
      </c>
      <c r="B75" s="72" t="s">
        <v>278</v>
      </c>
      <c r="C75" s="72" t="s">
        <v>1385</v>
      </c>
      <c r="D75" t="s">
        <v>73</v>
      </c>
      <c r="E75" t="s">
        <v>117</v>
      </c>
      <c r="F75" s="51" t="str">
        <f>IFERROR(VLOOKUP(D75,'Tabelas auxiliares'!$A$3:$B$61,2,FALSE),"")</f>
        <v>PROPG - PRÓ-REITORIA DE PÓS-GRADUAÇÃO</v>
      </c>
      <c r="G75" s="51" t="str">
        <f>IFERROR(VLOOKUP($B75,'Tabelas auxiliares'!$A$65:$C$102,2,FALSE),"")</f>
        <v>Assistência - Restaurante universitário</v>
      </c>
      <c r="H75" s="51" t="str">
        <f>IFERROR(VLOOKUP($B75,'Tabelas auxiliares'!$A$65:$C$102,3,FALSE),"")</f>
        <v>SUBSIDIO PARA PAGAMENTO DE REFEICOES NO RESTAURANTE UNIVERSITARIO PARA ALUNOS DA GRADUACAO /  SUBSIDIO DE ALIMENTACAO NO RU PÓS / SUBSIDIO DE ALIMENTACAO NO RU ESPECIALIZAÇÃO</v>
      </c>
      <c r="I75" t="s">
        <v>1586</v>
      </c>
      <c r="J75" t="s">
        <v>1587</v>
      </c>
      <c r="K75" t="s">
        <v>1588</v>
      </c>
      <c r="L75" t="s">
        <v>1589</v>
      </c>
      <c r="M75" t="s">
        <v>1452</v>
      </c>
      <c r="N75" t="s">
        <v>166</v>
      </c>
      <c r="O75" t="s">
        <v>167</v>
      </c>
      <c r="P75" t="s">
        <v>200</v>
      </c>
      <c r="Q75" t="s">
        <v>168</v>
      </c>
      <c r="R75" t="s">
        <v>165</v>
      </c>
      <c r="S75" t="s">
        <v>119</v>
      </c>
      <c r="T75" t="s">
        <v>164</v>
      </c>
      <c r="U75" t="s">
        <v>118</v>
      </c>
      <c r="V75" t="s">
        <v>1453</v>
      </c>
      <c r="W75" t="s">
        <v>1454</v>
      </c>
      <c r="X75" s="51" t="str">
        <f t="shared" si="1"/>
        <v>3</v>
      </c>
      <c r="Y75" s="51" t="str">
        <f>IF(T75="","",IF(AND(T75&lt;&gt;'Tabelas auxiliares'!$B$236,T75&lt;&gt;'Tabelas auxiliares'!$B$237),"FOLHA DE PESSOAL",IF(X75='Tabelas auxiliares'!$A$237,"CUSTEIO",IF(X75='Tabelas auxiliares'!$A$236,"INVESTIMENTO","ERRO - VERIFICAR"))))</f>
        <v>CUSTEIO</v>
      </c>
      <c r="Z75" s="44">
        <v>3043.14</v>
      </c>
      <c r="AA75" s="44">
        <v>3043.14</v>
      </c>
    </row>
    <row r="76" spans="1:29" x14ac:dyDescent="0.25">
      <c r="A76" t="s">
        <v>714</v>
      </c>
      <c r="B76" s="72" t="s">
        <v>278</v>
      </c>
      <c r="C76" s="72" t="s">
        <v>1385</v>
      </c>
      <c r="D76" t="s">
        <v>73</v>
      </c>
      <c r="E76" t="s">
        <v>117</v>
      </c>
      <c r="F76" s="51" t="str">
        <f>IFERROR(VLOOKUP(D76,'Tabelas auxiliares'!$A$3:$B$61,2,FALSE),"")</f>
        <v>PROPG - PRÓ-REITORIA DE PÓS-GRADUAÇÃO</v>
      </c>
      <c r="G76" s="51" t="str">
        <f>IFERROR(VLOOKUP($B76,'Tabelas auxiliares'!$A$65:$C$102,2,FALSE),"")</f>
        <v>Assistência - Restaurante universitário</v>
      </c>
      <c r="H76" s="51" t="str">
        <f>IFERROR(VLOOKUP($B76,'Tabelas auxiliares'!$A$65:$C$102,3,FALSE),"")</f>
        <v>SUBSIDIO PARA PAGAMENTO DE REFEICOES NO RESTAURANTE UNIVERSITARIO PARA ALUNOS DA GRADUACAO /  SUBSIDIO DE ALIMENTACAO NO RU PÓS / SUBSIDIO DE ALIMENTACAO NO RU ESPECIALIZAÇÃO</v>
      </c>
      <c r="I76" t="s">
        <v>1404</v>
      </c>
      <c r="J76" t="s">
        <v>1587</v>
      </c>
      <c r="K76" t="s">
        <v>1590</v>
      </c>
      <c r="L76" t="s">
        <v>1591</v>
      </c>
      <c r="M76" t="s">
        <v>1452</v>
      </c>
      <c r="N76" t="s">
        <v>166</v>
      </c>
      <c r="O76" t="s">
        <v>167</v>
      </c>
      <c r="P76" t="s">
        <v>200</v>
      </c>
      <c r="Q76" t="s">
        <v>168</v>
      </c>
      <c r="R76" t="s">
        <v>165</v>
      </c>
      <c r="S76" t="s">
        <v>119</v>
      </c>
      <c r="T76" t="s">
        <v>164</v>
      </c>
      <c r="U76" t="s">
        <v>118</v>
      </c>
      <c r="V76" t="s">
        <v>1453</v>
      </c>
      <c r="W76" t="s">
        <v>1454</v>
      </c>
      <c r="X76" s="51" t="str">
        <f t="shared" si="1"/>
        <v>3</v>
      </c>
      <c r="Y76" s="51" t="str">
        <f>IF(T76="","",IF(AND(T76&lt;&gt;'Tabelas auxiliares'!$B$236,T76&lt;&gt;'Tabelas auxiliares'!$B$237),"FOLHA DE PESSOAL",IF(X76='Tabelas auxiliares'!$A$237,"CUSTEIO",IF(X76='Tabelas auxiliares'!$A$236,"INVESTIMENTO","ERRO - VERIFICAR"))))</f>
        <v>CUSTEIO</v>
      </c>
      <c r="Z76" s="44">
        <v>30670.400000000001</v>
      </c>
      <c r="AA76" s="44">
        <v>8222.08</v>
      </c>
      <c r="AB76" s="44">
        <v>22448.32</v>
      </c>
    </row>
    <row r="77" spans="1:29" x14ac:dyDescent="0.25">
      <c r="A77" t="s">
        <v>714</v>
      </c>
      <c r="B77" s="72" t="s">
        <v>278</v>
      </c>
      <c r="C77" s="72" t="s">
        <v>1385</v>
      </c>
      <c r="D77" t="s">
        <v>73</v>
      </c>
      <c r="E77" t="s">
        <v>117</v>
      </c>
      <c r="F77" s="51" t="str">
        <f>IFERROR(VLOOKUP(D77,'Tabelas auxiliares'!$A$3:$B$61,2,FALSE),"")</f>
        <v>PROPG - PRÓ-REITORIA DE PÓS-GRADUAÇÃO</v>
      </c>
      <c r="G77" s="51" t="str">
        <f>IFERROR(VLOOKUP($B77,'Tabelas auxiliares'!$A$65:$C$102,2,FALSE),"")</f>
        <v>Assistência - Restaurante universitário</v>
      </c>
      <c r="H77" s="51" t="str">
        <f>IFERROR(VLOOKUP($B77,'Tabelas auxiliares'!$A$65:$C$102,3,FALSE),"")</f>
        <v>SUBSIDIO PARA PAGAMENTO DE REFEICOES NO RESTAURANTE UNIVERSITARIO PARA ALUNOS DA GRADUACAO /  SUBSIDIO DE ALIMENTACAO NO RU PÓS / SUBSIDIO DE ALIMENTACAO NO RU ESPECIALIZAÇÃO</v>
      </c>
      <c r="I77" t="s">
        <v>1592</v>
      </c>
      <c r="J77" t="s">
        <v>1587</v>
      </c>
      <c r="K77" t="s">
        <v>1593</v>
      </c>
      <c r="L77" t="s">
        <v>1594</v>
      </c>
      <c r="M77" t="s">
        <v>1452</v>
      </c>
      <c r="N77" t="s">
        <v>166</v>
      </c>
      <c r="O77" t="s">
        <v>167</v>
      </c>
      <c r="P77" t="s">
        <v>200</v>
      </c>
      <c r="Q77" t="s">
        <v>168</v>
      </c>
      <c r="R77" t="s">
        <v>165</v>
      </c>
      <c r="S77" t="s">
        <v>119</v>
      </c>
      <c r="T77" t="s">
        <v>164</v>
      </c>
      <c r="U77" t="s">
        <v>118</v>
      </c>
      <c r="V77" t="s">
        <v>1453</v>
      </c>
      <c r="W77" t="s">
        <v>1454</v>
      </c>
      <c r="X77" s="51" t="str">
        <f t="shared" si="1"/>
        <v>3</v>
      </c>
      <c r="Y77" s="51" t="str">
        <f>IF(T77="","",IF(AND(T77&lt;&gt;'Tabelas auxiliares'!$B$236,T77&lt;&gt;'Tabelas auxiliares'!$B$237),"FOLHA DE PESSOAL",IF(X77='Tabelas auxiliares'!$A$237,"CUSTEIO",IF(X77='Tabelas auxiliares'!$A$236,"INVESTIMENTO","ERRO - VERIFICAR"))))</f>
        <v>CUSTEIO</v>
      </c>
      <c r="Z77" s="44">
        <v>40006.080000000002</v>
      </c>
      <c r="AA77" s="44">
        <v>40006.080000000002</v>
      </c>
    </row>
    <row r="78" spans="1:29" x14ac:dyDescent="0.25">
      <c r="A78" t="s">
        <v>714</v>
      </c>
      <c r="B78" s="72" t="s">
        <v>356</v>
      </c>
      <c r="C78" s="72" t="s">
        <v>716</v>
      </c>
      <c r="D78" t="s">
        <v>206</v>
      </c>
      <c r="E78" t="s">
        <v>117</v>
      </c>
      <c r="F78" s="51" t="str">
        <f>IFERROR(VLOOKUP(D78,'Tabelas auxiliares'!$A$3:$B$61,2,FALSE),"")</f>
        <v>CECS - CONVÊNIOS/PARCERIAS</v>
      </c>
      <c r="G78" s="51" t="str">
        <f>IFERROR(VLOOKUP($B78,'Tabelas auxiliares'!$A$65:$C$102,2,FALSE),"")</f>
        <v>Convênios</v>
      </c>
      <c r="H78" s="51" t="str">
        <f>IFERROR(VLOOKUP($B78,'Tabelas auxiliares'!$A$65:$C$102,3,FALSE),"")</f>
        <v>BOLSA CONVENIOS / PARCERIAS ACIC / FUNDAÇÃO DE APOIO</v>
      </c>
      <c r="I78" t="s">
        <v>1595</v>
      </c>
      <c r="J78" t="s">
        <v>1596</v>
      </c>
      <c r="K78" t="s">
        <v>1597</v>
      </c>
      <c r="L78" t="s">
        <v>1598</v>
      </c>
      <c r="M78" t="s">
        <v>165</v>
      </c>
      <c r="N78" t="s">
        <v>166</v>
      </c>
      <c r="O78" t="s">
        <v>167</v>
      </c>
      <c r="P78" t="s">
        <v>200</v>
      </c>
      <c r="Q78" t="s">
        <v>168</v>
      </c>
      <c r="R78" t="s">
        <v>165</v>
      </c>
      <c r="S78" t="s">
        <v>723</v>
      </c>
      <c r="T78" t="s">
        <v>164</v>
      </c>
      <c r="U78" t="s">
        <v>118</v>
      </c>
      <c r="V78" t="s">
        <v>854</v>
      </c>
      <c r="W78" t="s">
        <v>855</v>
      </c>
      <c r="X78" s="51" t="str">
        <f t="shared" si="1"/>
        <v>3</v>
      </c>
      <c r="Y78" s="51" t="str">
        <f>IF(T78="","",IF(AND(T78&lt;&gt;'Tabelas auxiliares'!$B$236,T78&lt;&gt;'Tabelas auxiliares'!$B$237),"FOLHA DE PESSOAL",IF(X78='Tabelas auxiliares'!$A$237,"CUSTEIO",IF(X78='Tabelas auxiliares'!$A$236,"INVESTIMENTO","ERRO - VERIFICAR"))))</f>
        <v>CUSTEIO</v>
      </c>
      <c r="Z78" s="44">
        <v>100800</v>
      </c>
      <c r="AA78" s="44">
        <v>100800</v>
      </c>
    </row>
    <row r="79" spans="1:29" x14ac:dyDescent="0.25">
      <c r="A79" t="s">
        <v>714</v>
      </c>
      <c r="B79" s="72" t="s">
        <v>296</v>
      </c>
      <c r="C79" s="72" t="s">
        <v>717</v>
      </c>
      <c r="D79" t="s">
        <v>41</v>
      </c>
      <c r="E79" t="s">
        <v>117</v>
      </c>
      <c r="F79" s="51" t="str">
        <f>IFERROR(VLOOKUP(D79,'Tabelas auxiliares'!$A$3:$B$61,2,FALSE),"")</f>
        <v>CECS - CENTRO DE ENG., MODELAGEM E CIÊNCIAS SOCIAIS APLICADAS</v>
      </c>
      <c r="G79" s="51" t="str">
        <f>IFERROR(VLOOKUP($B79,'Tabelas auxiliares'!$A$65:$C$102,2,FALSE),"")</f>
        <v>Equipamentos - Laboratórios</v>
      </c>
      <c r="H79" s="51" t="str">
        <f>IFERROR(VLOOKUP($B79,'Tabelas auxiliares'!$A$65:$C$102,3,FALSE),"")</f>
        <v>AQUISICAO POR IMPORTACAO / EQUIPAMENTOS NOVOS / MANUTENÇÃO DE EQUIPAMENTOS LABORATORIAIS</v>
      </c>
      <c r="I79" t="s">
        <v>1467</v>
      </c>
      <c r="J79" t="s">
        <v>1599</v>
      </c>
      <c r="K79" t="s">
        <v>1600</v>
      </c>
      <c r="L79" t="s">
        <v>1601</v>
      </c>
      <c r="M79" t="s">
        <v>1602</v>
      </c>
      <c r="N79" t="s">
        <v>1005</v>
      </c>
      <c r="O79" t="s">
        <v>167</v>
      </c>
      <c r="P79" t="s">
        <v>1006</v>
      </c>
      <c r="Q79" t="s">
        <v>168</v>
      </c>
      <c r="R79" t="s">
        <v>165</v>
      </c>
      <c r="S79" t="s">
        <v>119</v>
      </c>
      <c r="T79" t="s">
        <v>164</v>
      </c>
      <c r="U79" t="s">
        <v>1603</v>
      </c>
      <c r="V79" t="s">
        <v>1604</v>
      </c>
      <c r="W79" t="s">
        <v>1605</v>
      </c>
      <c r="X79" s="51" t="str">
        <f t="shared" si="1"/>
        <v>4</v>
      </c>
      <c r="Y79" s="51" t="str">
        <f>IF(T79="","",IF(AND(T79&lt;&gt;'Tabelas auxiliares'!$B$236,T79&lt;&gt;'Tabelas auxiliares'!$B$237),"FOLHA DE PESSOAL",IF(X79='Tabelas auxiliares'!$A$237,"CUSTEIO",IF(X79='Tabelas auxiliares'!$A$236,"INVESTIMENTO","ERRO - VERIFICAR"))))</f>
        <v>INVESTIMENTO</v>
      </c>
      <c r="Z79" s="44">
        <v>5768.08</v>
      </c>
      <c r="AC79" s="44">
        <v>5768.08</v>
      </c>
    </row>
    <row r="80" spans="1:29" x14ac:dyDescent="0.25">
      <c r="A80" t="s">
        <v>714</v>
      </c>
      <c r="B80" s="72" t="s">
        <v>296</v>
      </c>
      <c r="C80" s="72" t="s">
        <v>717</v>
      </c>
      <c r="D80" t="s">
        <v>41</v>
      </c>
      <c r="E80" t="s">
        <v>117</v>
      </c>
      <c r="F80" s="51" t="str">
        <f>IFERROR(VLOOKUP(D80,'Tabelas auxiliares'!$A$3:$B$61,2,FALSE),"")</f>
        <v>CECS - CENTRO DE ENG., MODELAGEM E CIÊNCIAS SOCIAIS APLICADAS</v>
      </c>
      <c r="G80" s="51" t="str">
        <f>IFERROR(VLOOKUP($B80,'Tabelas auxiliares'!$A$65:$C$102,2,FALSE),"")</f>
        <v>Equipamentos - Laboratórios</v>
      </c>
      <c r="H80" s="51" t="str">
        <f>IFERROR(VLOOKUP($B80,'Tabelas auxiliares'!$A$65:$C$102,3,FALSE),"")</f>
        <v>AQUISICAO POR IMPORTACAO / EQUIPAMENTOS NOVOS / MANUTENÇÃO DE EQUIPAMENTOS LABORATORIAIS</v>
      </c>
      <c r="I80" t="s">
        <v>1467</v>
      </c>
      <c r="J80" t="s">
        <v>1599</v>
      </c>
      <c r="K80" t="s">
        <v>1606</v>
      </c>
      <c r="L80" t="s">
        <v>1601</v>
      </c>
      <c r="M80" t="s">
        <v>1607</v>
      </c>
      <c r="N80" t="s">
        <v>1005</v>
      </c>
      <c r="O80" t="s">
        <v>167</v>
      </c>
      <c r="P80" t="s">
        <v>1006</v>
      </c>
      <c r="Q80" t="s">
        <v>168</v>
      </c>
      <c r="R80" t="s">
        <v>165</v>
      </c>
      <c r="S80" t="s">
        <v>119</v>
      </c>
      <c r="T80" t="s">
        <v>164</v>
      </c>
      <c r="U80" t="s">
        <v>1603</v>
      </c>
      <c r="V80" t="s">
        <v>1608</v>
      </c>
      <c r="W80" t="s">
        <v>1609</v>
      </c>
      <c r="X80" s="51" t="str">
        <f t="shared" si="1"/>
        <v>4</v>
      </c>
      <c r="Y80" s="51" t="str">
        <f>IF(T80="","",IF(AND(T80&lt;&gt;'Tabelas auxiliares'!$B$236,T80&lt;&gt;'Tabelas auxiliares'!$B$237),"FOLHA DE PESSOAL",IF(X80='Tabelas auxiliares'!$A$237,"CUSTEIO",IF(X80='Tabelas auxiliares'!$A$236,"INVESTIMENTO","ERRO - VERIFICAR"))))</f>
        <v>INVESTIMENTO</v>
      </c>
      <c r="Z80" s="44">
        <v>13924.76</v>
      </c>
      <c r="AA80" s="44">
        <v>13924.76</v>
      </c>
    </row>
    <row r="81" spans="1:29" x14ac:dyDescent="0.25">
      <c r="A81" t="s">
        <v>714</v>
      </c>
      <c r="B81" s="72" t="s">
        <v>296</v>
      </c>
      <c r="C81" s="72" t="s">
        <v>717</v>
      </c>
      <c r="D81" t="s">
        <v>41</v>
      </c>
      <c r="E81" t="s">
        <v>117</v>
      </c>
      <c r="F81" s="51" t="str">
        <f>IFERROR(VLOOKUP(D81,'Tabelas auxiliares'!$A$3:$B$61,2,FALSE),"")</f>
        <v>CECS - CENTRO DE ENG., MODELAGEM E CIÊNCIAS SOCIAIS APLICADAS</v>
      </c>
      <c r="G81" s="51" t="str">
        <f>IFERROR(VLOOKUP($B81,'Tabelas auxiliares'!$A$65:$C$102,2,FALSE),"")</f>
        <v>Equipamentos - Laboratórios</v>
      </c>
      <c r="H81" s="51" t="str">
        <f>IFERROR(VLOOKUP($B81,'Tabelas auxiliares'!$A$65:$C$102,3,FALSE),"")</f>
        <v>AQUISICAO POR IMPORTACAO / EQUIPAMENTOS NOVOS / MANUTENÇÃO DE EQUIPAMENTOS LABORATORIAIS</v>
      </c>
      <c r="I81" t="s">
        <v>1467</v>
      </c>
      <c r="J81" t="s">
        <v>1599</v>
      </c>
      <c r="K81" t="s">
        <v>1610</v>
      </c>
      <c r="L81" t="s">
        <v>1601</v>
      </c>
      <c r="M81" t="s">
        <v>1611</v>
      </c>
      <c r="N81" t="s">
        <v>1005</v>
      </c>
      <c r="O81" t="s">
        <v>167</v>
      </c>
      <c r="P81" t="s">
        <v>1006</v>
      </c>
      <c r="Q81" t="s">
        <v>168</v>
      </c>
      <c r="R81" t="s">
        <v>165</v>
      </c>
      <c r="S81" t="s">
        <v>119</v>
      </c>
      <c r="T81" t="s">
        <v>164</v>
      </c>
      <c r="U81" t="s">
        <v>1603</v>
      </c>
      <c r="V81" t="s">
        <v>1608</v>
      </c>
      <c r="W81" t="s">
        <v>1609</v>
      </c>
      <c r="X81" s="51" t="str">
        <f t="shared" si="1"/>
        <v>4</v>
      </c>
      <c r="Y81" s="51" t="str">
        <f>IF(T81="","",IF(AND(T81&lt;&gt;'Tabelas auxiliares'!$B$236,T81&lt;&gt;'Tabelas auxiliares'!$B$237),"FOLHA DE PESSOAL",IF(X81='Tabelas auxiliares'!$A$237,"CUSTEIO",IF(X81='Tabelas auxiliares'!$A$236,"INVESTIMENTO","ERRO - VERIFICAR"))))</f>
        <v>INVESTIMENTO</v>
      </c>
      <c r="Z81" s="44">
        <v>40000</v>
      </c>
      <c r="AA81" s="44">
        <v>40000</v>
      </c>
    </row>
    <row r="82" spans="1:29" x14ac:dyDescent="0.25">
      <c r="A82" t="s">
        <v>714</v>
      </c>
      <c r="B82" s="72" t="s">
        <v>296</v>
      </c>
      <c r="C82" s="72" t="s">
        <v>717</v>
      </c>
      <c r="D82" t="s">
        <v>41</v>
      </c>
      <c r="E82" t="s">
        <v>117</v>
      </c>
      <c r="F82" s="51" t="str">
        <f>IFERROR(VLOOKUP(D82,'Tabelas auxiliares'!$A$3:$B$61,2,FALSE),"")</f>
        <v>CECS - CENTRO DE ENG., MODELAGEM E CIÊNCIAS SOCIAIS APLICADAS</v>
      </c>
      <c r="G82" s="51" t="str">
        <f>IFERROR(VLOOKUP($B82,'Tabelas auxiliares'!$A$65:$C$102,2,FALSE),"")</f>
        <v>Equipamentos - Laboratórios</v>
      </c>
      <c r="H82" s="51" t="str">
        <f>IFERROR(VLOOKUP($B82,'Tabelas auxiliares'!$A$65:$C$102,3,FALSE),"")</f>
        <v>AQUISICAO POR IMPORTACAO / EQUIPAMENTOS NOVOS / MANUTENÇÃO DE EQUIPAMENTOS LABORATORIAIS</v>
      </c>
      <c r="I82" t="s">
        <v>1467</v>
      </c>
      <c r="J82" t="s">
        <v>1599</v>
      </c>
      <c r="K82" t="s">
        <v>1612</v>
      </c>
      <c r="L82" t="s">
        <v>1601</v>
      </c>
      <c r="M82" t="s">
        <v>1613</v>
      </c>
      <c r="N82" t="s">
        <v>1005</v>
      </c>
      <c r="O82" t="s">
        <v>167</v>
      </c>
      <c r="P82" t="s">
        <v>1006</v>
      </c>
      <c r="Q82" t="s">
        <v>168</v>
      </c>
      <c r="R82" t="s">
        <v>165</v>
      </c>
      <c r="S82" t="s">
        <v>119</v>
      </c>
      <c r="T82" t="s">
        <v>164</v>
      </c>
      <c r="U82" t="s">
        <v>1603</v>
      </c>
      <c r="V82" t="s">
        <v>1614</v>
      </c>
      <c r="W82" t="s">
        <v>1615</v>
      </c>
      <c r="X82" s="51" t="str">
        <f t="shared" si="1"/>
        <v>4</v>
      </c>
      <c r="Y82" s="51" t="str">
        <f>IF(T82="","",IF(AND(T82&lt;&gt;'Tabelas auxiliares'!$B$236,T82&lt;&gt;'Tabelas auxiliares'!$B$237),"FOLHA DE PESSOAL",IF(X82='Tabelas auxiliares'!$A$237,"CUSTEIO",IF(X82='Tabelas auxiliares'!$A$236,"INVESTIMENTO","ERRO - VERIFICAR"))))</f>
        <v>INVESTIMENTO</v>
      </c>
      <c r="Z82" s="44">
        <v>27200</v>
      </c>
      <c r="AA82" s="44">
        <v>27200</v>
      </c>
    </row>
    <row r="83" spans="1:29" x14ac:dyDescent="0.25">
      <c r="A83" t="s">
        <v>714</v>
      </c>
      <c r="B83" s="72" t="s">
        <v>296</v>
      </c>
      <c r="C83" s="72" t="s">
        <v>717</v>
      </c>
      <c r="D83" t="s">
        <v>41</v>
      </c>
      <c r="E83" t="s">
        <v>117</v>
      </c>
      <c r="F83" s="51" t="str">
        <f>IFERROR(VLOOKUP(D83,'Tabelas auxiliares'!$A$3:$B$61,2,FALSE),"")</f>
        <v>CECS - CENTRO DE ENG., MODELAGEM E CIÊNCIAS SOCIAIS APLICADAS</v>
      </c>
      <c r="G83" s="51" t="str">
        <f>IFERROR(VLOOKUP($B83,'Tabelas auxiliares'!$A$65:$C$102,2,FALSE),"")</f>
        <v>Equipamentos - Laboratórios</v>
      </c>
      <c r="H83" s="51" t="str">
        <f>IFERROR(VLOOKUP($B83,'Tabelas auxiliares'!$A$65:$C$102,3,FALSE),"")</f>
        <v>AQUISICAO POR IMPORTACAO / EQUIPAMENTOS NOVOS / MANUTENÇÃO DE EQUIPAMENTOS LABORATORIAIS</v>
      </c>
      <c r="I83" t="s">
        <v>1467</v>
      </c>
      <c r="J83" t="s">
        <v>1599</v>
      </c>
      <c r="K83" t="s">
        <v>1616</v>
      </c>
      <c r="L83" t="s">
        <v>1601</v>
      </c>
      <c r="M83" t="s">
        <v>1617</v>
      </c>
      <c r="N83" t="s">
        <v>1005</v>
      </c>
      <c r="O83" t="s">
        <v>167</v>
      </c>
      <c r="P83" t="s">
        <v>1006</v>
      </c>
      <c r="Q83" t="s">
        <v>168</v>
      </c>
      <c r="R83" t="s">
        <v>165</v>
      </c>
      <c r="S83" t="s">
        <v>119</v>
      </c>
      <c r="T83" t="s">
        <v>164</v>
      </c>
      <c r="U83" t="s">
        <v>1603</v>
      </c>
      <c r="V83" t="s">
        <v>1608</v>
      </c>
      <c r="W83" t="s">
        <v>1609</v>
      </c>
      <c r="X83" s="51" t="str">
        <f t="shared" si="1"/>
        <v>4</v>
      </c>
      <c r="Y83" s="51" t="str">
        <f>IF(T83="","",IF(AND(T83&lt;&gt;'Tabelas auxiliares'!$B$236,T83&lt;&gt;'Tabelas auxiliares'!$B$237),"FOLHA DE PESSOAL",IF(X83='Tabelas auxiliares'!$A$237,"CUSTEIO",IF(X83='Tabelas auxiliares'!$A$236,"INVESTIMENTO","ERRO - VERIFICAR"))))</f>
        <v>INVESTIMENTO</v>
      </c>
      <c r="Z83" s="44">
        <v>4347</v>
      </c>
      <c r="AA83" s="44">
        <v>4347</v>
      </c>
    </row>
    <row r="84" spans="1:29" x14ac:dyDescent="0.25">
      <c r="A84" t="s">
        <v>714</v>
      </c>
      <c r="B84" s="72" t="s">
        <v>296</v>
      </c>
      <c r="C84" s="72" t="s">
        <v>717</v>
      </c>
      <c r="D84" t="s">
        <v>41</v>
      </c>
      <c r="E84" t="s">
        <v>117</v>
      </c>
      <c r="F84" s="51" t="str">
        <f>IFERROR(VLOOKUP(D84,'Tabelas auxiliares'!$A$3:$B$61,2,FALSE),"")</f>
        <v>CECS - CENTRO DE ENG., MODELAGEM E CIÊNCIAS SOCIAIS APLICADAS</v>
      </c>
      <c r="G84" s="51" t="str">
        <f>IFERROR(VLOOKUP($B84,'Tabelas auxiliares'!$A$65:$C$102,2,FALSE),"")</f>
        <v>Equipamentos - Laboratórios</v>
      </c>
      <c r="H84" s="51" t="str">
        <f>IFERROR(VLOOKUP($B84,'Tabelas auxiliares'!$A$65:$C$102,3,FALSE),"")</f>
        <v>AQUISICAO POR IMPORTACAO / EQUIPAMENTOS NOVOS / MANUTENÇÃO DE EQUIPAMENTOS LABORATORIAIS</v>
      </c>
      <c r="I84" t="s">
        <v>1467</v>
      </c>
      <c r="J84" t="s">
        <v>1599</v>
      </c>
      <c r="K84" t="s">
        <v>1618</v>
      </c>
      <c r="L84" t="s">
        <v>1601</v>
      </c>
      <c r="M84" t="s">
        <v>1619</v>
      </c>
      <c r="N84" t="s">
        <v>1005</v>
      </c>
      <c r="O84" t="s">
        <v>167</v>
      </c>
      <c r="P84" t="s">
        <v>1006</v>
      </c>
      <c r="Q84" t="s">
        <v>168</v>
      </c>
      <c r="R84" t="s">
        <v>165</v>
      </c>
      <c r="S84" t="s">
        <v>119</v>
      </c>
      <c r="T84" t="s">
        <v>164</v>
      </c>
      <c r="U84" t="s">
        <v>1603</v>
      </c>
      <c r="V84" t="s">
        <v>1620</v>
      </c>
      <c r="W84" t="s">
        <v>1621</v>
      </c>
      <c r="X84" s="51" t="str">
        <f t="shared" si="1"/>
        <v>4</v>
      </c>
      <c r="Y84" s="51" t="str">
        <f>IF(T84="","",IF(AND(T84&lt;&gt;'Tabelas auxiliares'!$B$236,T84&lt;&gt;'Tabelas auxiliares'!$B$237),"FOLHA DE PESSOAL",IF(X84='Tabelas auxiliares'!$A$237,"CUSTEIO",IF(X84='Tabelas auxiliares'!$A$236,"INVESTIMENTO","ERRO - VERIFICAR"))))</f>
        <v>INVESTIMENTO</v>
      </c>
      <c r="Z84" s="44">
        <v>10230</v>
      </c>
      <c r="AA84" s="44">
        <v>10230</v>
      </c>
    </row>
    <row r="85" spans="1:29" x14ac:dyDescent="0.25">
      <c r="A85" t="s">
        <v>714</v>
      </c>
      <c r="B85" s="72" t="s">
        <v>296</v>
      </c>
      <c r="C85" s="72" t="s">
        <v>842</v>
      </c>
      <c r="D85" t="s">
        <v>15</v>
      </c>
      <c r="E85" t="s">
        <v>117</v>
      </c>
      <c r="F85" s="51" t="str">
        <f>IFERROR(VLOOKUP(D85,'Tabelas auxiliares'!$A$3:$B$61,2,FALSE),"")</f>
        <v>PROPES - PRÓ-REITORIA DE PESQUISA / CEM</v>
      </c>
      <c r="G85" s="51" t="str">
        <f>IFERROR(VLOOKUP($B85,'Tabelas auxiliares'!$A$65:$C$102,2,FALSE),"")</f>
        <v>Equipamentos - Laboratórios</v>
      </c>
      <c r="H85" s="51" t="str">
        <f>IFERROR(VLOOKUP($B85,'Tabelas auxiliares'!$A$65:$C$102,3,FALSE),"")</f>
        <v>AQUISICAO POR IMPORTACAO / EQUIPAMENTOS NOVOS / MANUTENÇÃO DE EQUIPAMENTOS LABORATORIAIS</v>
      </c>
      <c r="I85" t="s">
        <v>1622</v>
      </c>
      <c r="J85" t="s">
        <v>1623</v>
      </c>
      <c r="K85" t="s">
        <v>1624</v>
      </c>
      <c r="L85" t="s">
        <v>1625</v>
      </c>
      <c r="M85" t="s">
        <v>1626</v>
      </c>
      <c r="N85" t="s">
        <v>1005</v>
      </c>
      <c r="O85" t="s">
        <v>167</v>
      </c>
      <c r="P85" t="s">
        <v>1006</v>
      </c>
      <c r="Q85" t="s">
        <v>168</v>
      </c>
      <c r="R85" t="s">
        <v>165</v>
      </c>
      <c r="S85" t="s">
        <v>543</v>
      </c>
      <c r="T85" t="s">
        <v>164</v>
      </c>
      <c r="U85" t="s">
        <v>1603</v>
      </c>
      <c r="V85" t="s">
        <v>1608</v>
      </c>
      <c r="W85" t="s">
        <v>1609</v>
      </c>
      <c r="X85" s="51" t="str">
        <f t="shared" si="1"/>
        <v>4</v>
      </c>
      <c r="Y85" s="51" t="str">
        <f>IF(T85="","",IF(AND(T85&lt;&gt;'Tabelas auxiliares'!$B$236,T85&lt;&gt;'Tabelas auxiliares'!$B$237),"FOLHA DE PESSOAL",IF(X85='Tabelas auxiliares'!$A$237,"CUSTEIO",IF(X85='Tabelas auxiliares'!$A$236,"INVESTIMENTO","ERRO - VERIFICAR"))))</f>
        <v>INVESTIMENTO</v>
      </c>
      <c r="Z85" s="44">
        <v>6092.98</v>
      </c>
    </row>
    <row r="86" spans="1:29" x14ac:dyDescent="0.25">
      <c r="A86" t="s">
        <v>714</v>
      </c>
      <c r="B86" s="72" t="s">
        <v>307</v>
      </c>
      <c r="C86" s="72" t="s">
        <v>717</v>
      </c>
      <c r="D86" t="s">
        <v>83</v>
      </c>
      <c r="E86" t="s">
        <v>117</v>
      </c>
      <c r="F86" s="51" t="str">
        <f>IFERROR(VLOOKUP(D86,'Tabelas auxiliares'!$A$3:$B$61,2,FALSE),"")</f>
        <v>NETEL - NÚCLEO EDUCACIONAL DE TECNOLOGIAS E LÍNGUAS</v>
      </c>
      <c r="G86" s="51" t="str">
        <f>IFERROR(VLOOKUP($B86,'Tabelas auxiliares'!$A$65:$C$102,2,FALSE),"")</f>
        <v>Internacionalização</v>
      </c>
      <c r="H86" s="51" t="str">
        <f>IFERROR(VLOOKUP($B86,'Tabelas auxiliares'!$A$65:$C$102,3,FALSE),"")</f>
        <v>DIÁRIAS INTERNACIONAIS / PASSAGENS AÉREAS INTERNACIONAIS / AUXÍLIO PARA EVENTOS INTERNACIONAIS / INSCRIÇÃO PARA  EVENTOS INTERNACIONAIS / ANUIDADES ARI / ENCARGO DE CURSOS E CONCURSOS ARI</v>
      </c>
      <c r="I86" t="s">
        <v>1445</v>
      </c>
      <c r="J86" t="s">
        <v>1627</v>
      </c>
      <c r="K86" t="s">
        <v>1628</v>
      </c>
      <c r="L86" t="s">
        <v>1629</v>
      </c>
      <c r="M86" t="s">
        <v>165</v>
      </c>
      <c r="N86" t="s">
        <v>169</v>
      </c>
      <c r="O86" t="s">
        <v>851</v>
      </c>
      <c r="P86" t="s">
        <v>852</v>
      </c>
      <c r="Q86" t="s">
        <v>168</v>
      </c>
      <c r="R86" t="s">
        <v>165</v>
      </c>
      <c r="S86" t="s">
        <v>119</v>
      </c>
      <c r="T86" t="s">
        <v>164</v>
      </c>
      <c r="U86" t="s">
        <v>1407</v>
      </c>
      <c r="V86" t="s">
        <v>854</v>
      </c>
      <c r="W86" t="s">
        <v>855</v>
      </c>
      <c r="X86" s="51" t="str">
        <f t="shared" si="1"/>
        <v>3</v>
      </c>
      <c r="Y86" s="51" t="str">
        <f>IF(T86="","",IF(AND(T86&lt;&gt;'Tabelas auxiliares'!$B$236,T86&lt;&gt;'Tabelas auxiliares'!$B$237),"FOLHA DE PESSOAL",IF(X86='Tabelas auxiliares'!$A$237,"CUSTEIO",IF(X86='Tabelas auxiliares'!$A$236,"INVESTIMENTO","ERRO - VERIFICAR"))))</f>
        <v>CUSTEIO</v>
      </c>
      <c r="Z86" s="44">
        <v>800</v>
      </c>
      <c r="AA86" s="44">
        <v>800</v>
      </c>
    </row>
    <row r="87" spans="1:29" x14ac:dyDescent="0.25">
      <c r="A87" t="s">
        <v>714</v>
      </c>
      <c r="B87" s="72" t="s">
        <v>307</v>
      </c>
      <c r="C87" s="72" t="s">
        <v>717</v>
      </c>
      <c r="D87" t="s">
        <v>83</v>
      </c>
      <c r="E87" t="s">
        <v>117</v>
      </c>
      <c r="F87" s="51" t="str">
        <f>IFERROR(VLOOKUP(D87,'Tabelas auxiliares'!$A$3:$B$61,2,FALSE),"")</f>
        <v>NETEL - NÚCLEO EDUCACIONAL DE TECNOLOGIAS E LÍNGUAS</v>
      </c>
      <c r="G87" s="51" t="str">
        <f>IFERROR(VLOOKUP($B87,'Tabelas auxiliares'!$A$65:$C$102,2,FALSE),"")</f>
        <v>Internacionalização</v>
      </c>
      <c r="H87" s="51" t="str">
        <f>IFERROR(VLOOKUP($B87,'Tabelas auxiliares'!$A$65:$C$102,3,FALSE),"")</f>
        <v>DIÁRIAS INTERNACIONAIS / PASSAGENS AÉREAS INTERNACIONAIS / AUXÍLIO PARA EVENTOS INTERNACIONAIS / INSCRIÇÃO PARA  EVENTOS INTERNACIONAIS / ANUIDADES ARI / ENCARGO DE CURSOS E CONCURSOS ARI</v>
      </c>
      <c r="I87" t="s">
        <v>1630</v>
      </c>
      <c r="J87" t="s">
        <v>1631</v>
      </c>
      <c r="K87" t="s">
        <v>1632</v>
      </c>
      <c r="L87" t="s">
        <v>1633</v>
      </c>
      <c r="M87" t="s">
        <v>165</v>
      </c>
      <c r="N87" t="s">
        <v>169</v>
      </c>
      <c r="O87" t="s">
        <v>851</v>
      </c>
      <c r="P87" t="s">
        <v>852</v>
      </c>
      <c r="Q87" t="s">
        <v>168</v>
      </c>
      <c r="R87" t="s">
        <v>165</v>
      </c>
      <c r="S87" t="s">
        <v>119</v>
      </c>
      <c r="T87" t="s">
        <v>164</v>
      </c>
      <c r="U87" t="s">
        <v>1407</v>
      </c>
      <c r="V87" t="s">
        <v>854</v>
      </c>
      <c r="W87" t="s">
        <v>855</v>
      </c>
      <c r="X87" s="51" t="str">
        <f t="shared" si="1"/>
        <v>3</v>
      </c>
      <c r="Y87" s="51" t="str">
        <f>IF(T87="","",IF(AND(T87&lt;&gt;'Tabelas auxiliares'!$B$236,T87&lt;&gt;'Tabelas auxiliares'!$B$237),"FOLHA DE PESSOAL",IF(X87='Tabelas auxiliares'!$A$237,"CUSTEIO",IF(X87='Tabelas auxiliares'!$A$236,"INVESTIMENTO","ERRO - VERIFICAR"))))</f>
        <v>CUSTEIO</v>
      </c>
      <c r="Z87" s="44">
        <v>12900</v>
      </c>
      <c r="AA87" s="44">
        <v>300</v>
      </c>
      <c r="AB87" s="44">
        <v>4900</v>
      </c>
      <c r="AC87" s="44">
        <v>7700</v>
      </c>
    </row>
    <row r="88" spans="1:29" x14ac:dyDescent="0.25">
      <c r="A88" t="s">
        <v>714</v>
      </c>
      <c r="B88" s="72" t="s">
        <v>307</v>
      </c>
      <c r="C88" s="72" t="s">
        <v>716</v>
      </c>
      <c r="D88" t="s">
        <v>71</v>
      </c>
      <c r="E88" t="s">
        <v>117</v>
      </c>
      <c r="F88" s="51" t="str">
        <f>IFERROR(VLOOKUP(D88,'Tabelas auxiliares'!$A$3:$B$61,2,FALSE),"")</f>
        <v>ARI - ASSESSORIA DE RELAÇÕES INTERNACIONAIS</v>
      </c>
      <c r="G88" s="51" t="str">
        <f>IFERROR(VLOOKUP($B88,'Tabelas auxiliares'!$A$65:$C$102,2,FALSE),"")</f>
        <v>Internacionalização</v>
      </c>
      <c r="H88" s="51" t="str">
        <f>IFERROR(VLOOKUP($B88,'Tabelas auxiliares'!$A$65:$C$102,3,FALSE),"")</f>
        <v>DIÁRIAS INTERNACIONAIS / PASSAGENS AÉREAS INTERNACIONAIS / AUXÍLIO PARA EVENTOS INTERNACIONAIS / INSCRIÇÃO PARA  EVENTOS INTERNACIONAIS / ANUIDADES ARI / ENCARGO DE CURSOS E CONCURSOS ARI</v>
      </c>
      <c r="I88" t="s">
        <v>1634</v>
      </c>
      <c r="J88" t="s">
        <v>1635</v>
      </c>
      <c r="K88" t="s">
        <v>1636</v>
      </c>
      <c r="L88" t="s">
        <v>1637</v>
      </c>
      <c r="M88" t="s">
        <v>165</v>
      </c>
      <c r="N88" t="s">
        <v>166</v>
      </c>
      <c r="O88" t="s">
        <v>167</v>
      </c>
      <c r="P88" t="s">
        <v>200</v>
      </c>
      <c r="Q88" t="s">
        <v>168</v>
      </c>
      <c r="R88" t="s">
        <v>165</v>
      </c>
      <c r="S88" t="s">
        <v>119</v>
      </c>
      <c r="T88" t="s">
        <v>164</v>
      </c>
      <c r="U88" t="s">
        <v>118</v>
      </c>
      <c r="V88" t="s">
        <v>854</v>
      </c>
      <c r="W88" t="s">
        <v>855</v>
      </c>
      <c r="X88" s="51" t="str">
        <f t="shared" si="1"/>
        <v>3</v>
      </c>
      <c r="Y88" s="51" t="str">
        <f>IF(T88="","",IF(AND(T88&lt;&gt;'Tabelas auxiliares'!$B$236,T88&lt;&gt;'Tabelas auxiliares'!$B$237),"FOLHA DE PESSOAL",IF(X88='Tabelas auxiliares'!$A$237,"CUSTEIO",IF(X88='Tabelas auxiliares'!$A$236,"INVESTIMENTO","ERRO - VERIFICAR"))))</f>
        <v>CUSTEIO</v>
      </c>
      <c r="Z88" s="44">
        <v>1750</v>
      </c>
      <c r="AC88" s="44">
        <v>1750</v>
      </c>
    </row>
    <row r="89" spans="1:29" x14ac:dyDescent="0.25">
      <c r="A89" t="s">
        <v>714</v>
      </c>
      <c r="B89" s="72" t="s">
        <v>307</v>
      </c>
      <c r="C89" s="72" t="s">
        <v>1386</v>
      </c>
      <c r="D89" t="s">
        <v>83</v>
      </c>
      <c r="E89" t="s">
        <v>117</v>
      </c>
      <c r="F89" s="51" t="str">
        <f>IFERROR(VLOOKUP(D89,'Tabelas auxiliares'!$A$3:$B$61,2,FALSE),"")</f>
        <v>NETEL - NÚCLEO EDUCACIONAL DE TECNOLOGIAS E LÍNGUAS</v>
      </c>
      <c r="G89" s="51" t="str">
        <f>IFERROR(VLOOKUP($B89,'Tabelas auxiliares'!$A$65:$C$102,2,FALSE),"")</f>
        <v>Internacionalização</v>
      </c>
      <c r="H89" s="51" t="str">
        <f>IFERROR(VLOOKUP($B89,'Tabelas auxiliares'!$A$65:$C$102,3,FALSE),"")</f>
        <v>DIÁRIAS INTERNACIONAIS / PASSAGENS AÉREAS INTERNACIONAIS / AUXÍLIO PARA EVENTOS INTERNACIONAIS / INSCRIÇÃO PARA  EVENTOS INTERNACIONAIS / ANUIDADES ARI / ENCARGO DE CURSOS E CONCURSOS ARI</v>
      </c>
      <c r="I89" t="s">
        <v>565</v>
      </c>
      <c r="J89" t="s">
        <v>1638</v>
      </c>
      <c r="K89" t="s">
        <v>1639</v>
      </c>
      <c r="L89" t="s">
        <v>1640</v>
      </c>
      <c r="M89" t="s">
        <v>165</v>
      </c>
      <c r="N89" t="s">
        <v>169</v>
      </c>
      <c r="O89" t="s">
        <v>851</v>
      </c>
      <c r="P89" t="s">
        <v>852</v>
      </c>
      <c r="Q89" t="s">
        <v>168</v>
      </c>
      <c r="R89" t="s">
        <v>165</v>
      </c>
      <c r="S89" t="s">
        <v>119</v>
      </c>
      <c r="T89" t="s">
        <v>164</v>
      </c>
      <c r="U89" t="s">
        <v>1407</v>
      </c>
      <c r="V89" t="s">
        <v>854</v>
      </c>
      <c r="W89" t="s">
        <v>855</v>
      </c>
      <c r="X89" s="51" t="str">
        <f t="shared" si="1"/>
        <v>3</v>
      </c>
      <c r="Y89" s="51" t="str">
        <f>IF(T89="","",IF(AND(T89&lt;&gt;'Tabelas auxiliares'!$B$236,T89&lt;&gt;'Tabelas auxiliares'!$B$237),"FOLHA DE PESSOAL",IF(X89='Tabelas auxiliares'!$A$237,"CUSTEIO",IF(X89='Tabelas auxiliares'!$A$236,"INVESTIMENTO","ERRO - VERIFICAR"))))</f>
        <v>CUSTEIO</v>
      </c>
      <c r="Z89" s="44">
        <v>1100</v>
      </c>
      <c r="AA89" s="44">
        <v>1100</v>
      </c>
    </row>
    <row r="90" spans="1:29" x14ac:dyDescent="0.25">
      <c r="A90" t="s">
        <v>714</v>
      </c>
      <c r="B90" s="72" t="s">
        <v>307</v>
      </c>
      <c r="C90" s="72" t="s">
        <v>843</v>
      </c>
      <c r="D90" t="s">
        <v>71</v>
      </c>
      <c r="E90" t="s">
        <v>117</v>
      </c>
      <c r="F90" s="51" t="str">
        <f>IFERROR(VLOOKUP(D90,'Tabelas auxiliares'!$A$3:$B$61,2,FALSE),"")</f>
        <v>ARI - ASSESSORIA DE RELAÇÕES INTERNACIONAIS</v>
      </c>
      <c r="G90" s="51" t="str">
        <f>IFERROR(VLOOKUP($B90,'Tabelas auxiliares'!$A$65:$C$102,2,FALSE),"")</f>
        <v>Internacionalização</v>
      </c>
      <c r="H90" s="51" t="str">
        <f>IFERROR(VLOOKUP($B90,'Tabelas auxiliares'!$A$65:$C$102,3,FALSE),"")</f>
        <v>DIÁRIAS INTERNACIONAIS / PASSAGENS AÉREAS INTERNACIONAIS / AUXÍLIO PARA EVENTOS INTERNACIONAIS / INSCRIÇÃO PARA  EVENTOS INTERNACIONAIS / ANUIDADES ARI / ENCARGO DE CURSOS E CONCURSOS ARI</v>
      </c>
      <c r="I90" t="s">
        <v>1641</v>
      </c>
      <c r="J90" t="s">
        <v>1642</v>
      </c>
      <c r="K90" t="s">
        <v>1643</v>
      </c>
      <c r="L90" t="s">
        <v>1644</v>
      </c>
      <c r="M90" t="s">
        <v>165</v>
      </c>
      <c r="N90" t="s">
        <v>166</v>
      </c>
      <c r="O90" t="s">
        <v>167</v>
      </c>
      <c r="P90" t="s">
        <v>200</v>
      </c>
      <c r="Q90" t="s">
        <v>168</v>
      </c>
      <c r="R90" t="s">
        <v>165</v>
      </c>
      <c r="S90" t="s">
        <v>119</v>
      </c>
      <c r="T90" t="s">
        <v>164</v>
      </c>
      <c r="U90" t="s">
        <v>118</v>
      </c>
      <c r="V90" t="s">
        <v>854</v>
      </c>
      <c r="W90" t="s">
        <v>855</v>
      </c>
      <c r="X90" s="51" t="str">
        <f t="shared" si="1"/>
        <v>3</v>
      </c>
      <c r="Y90" s="51" t="str">
        <f>IF(T90="","",IF(AND(T90&lt;&gt;'Tabelas auxiliares'!$B$236,T90&lt;&gt;'Tabelas auxiliares'!$B$237),"FOLHA DE PESSOAL",IF(X90='Tabelas auxiliares'!$A$237,"CUSTEIO",IF(X90='Tabelas auxiliares'!$A$236,"INVESTIMENTO","ERRO - VERIFICAR"))))</f>
        <v>CUSTEIO</v>
      </c>
      <c r="Z90" s="44">
        <v>116365.87</v>
      </c>
      <c r="AB90" s="44">
        <v>55000</v>
      </c>
      <c r="AC90" s="44">
        <v>61365.87</v>
      </c>
    </row>
    <row r="91" spans="1:29" x14ac:dyDescent="0.25">
      <c r="A91" t="s">
        <v>714</v>
      </c>
      <c r="B91" s="72" t="s">
        <v>307</v>
      </c>
      <c r="C91" s="72" t="s">
        <v>843</v>
      </c>
      <c r="D91" t="s">
        <v>71</v>
      </c>
      <c r="E91" t="s">
        <v>117</v>
      </c>
      <c r="F91" s="51" t="str">
        <f>IFERROR(VLOOKUP(D91,'Tabelas auxiliares'!$A$3:$B$61,2,FALSE),"")</f>
        <v>ARI - ASSESSORIA DE RELAÇÕES INTERNACIONAIS</v>
      </c>
      <c r="G91" s="51" t="str">
        <f>IFERROR(VLOOKUP($B91,'Tabelas auxiliares'!$A$65:$C$102,2,FALSE),"")</f>
        <v>Internacionalização</v>
      </c>
      <c r="H91" s="51" t="str">
        <f>IFERROR(VLOOKUP($B91,'Tabelas auxiliares'!$A$65:$C$102,3,FALSE),"")</f>
        <v>DIÁRIAS INTERNACIONAIS / PASSAGENS AÉREAS INTERNACIONAIS / AUXÍLIO PARA EVENTOS INTERNACIONAIS / INSCRIÇÃO PARA  EVENTOS INTERNACIONAIS / ANUIDADES ARI / ENCARGO DE CURSOS E CONCURSOS ARI</v>
      </c>
      <c r="I91" t="s">
        <v>1641</v>
      </c>
      <c r="J91" t="s">
        <v>1642</v>
      </c>
      <c r="K91" t="s">
        <v>1645</v>
      </c>
      <c r="L91" t="s">
        <v>1644</v>
      </c>
      <c r="M91" t="s">
        <v>165</v>
      </c>
      <c r="N91" t="s">
        <v>166</v>
      </c>
      <c r="O91" t="s">
        <v>167</v>
      </c>
      <c r="P91" t="s">
        <v>200</v>
      </c>
      <c r="Q91" t="s">
        <v>168</v>
      </c>
      <c r="R91" t="s">
        <v>165</v>
      </c>
      <c r="S91" t="s">
        <v>543</v>
      </c>
      <c r="T91" t="s">
        <v>164</v>
      </c>
      <c r="U91" t="s">
        <v>118</v>
      </c>
      <c r="V91" t="s">
        <v>854</v>
      </c>
      <c r="W91" t="s">
        <v>855</v>
      </c>
      <c r="X91" s="51" t="str">
        <f t="shared" si="1"/>
        <v>3</v>
      </c>
      <c r="Y91" s="51" t="str">
        <f>IF(T91="","",IF(AND(T91&lt;&gt;'Tabelas auxiliares'!$B$236,T91&lt;&gt;'Tabelas auxiliares'!$B$237),"FOLHA DE PESSOAL",IF(X91='Tabelas auxiliares'!$A$237,"CUSTEIO",IF(X91='Tabelas auxiliares'!$A$236,"INVESTIMENTO","ERRO - VERIFICAR"))))</f>
        <v>CUSTEIO</v>
      </c>
      <c r="Z91" s="44">
        <v>4634.13</v>
      </c>
      <c r="AC91" s="44">
        <v>4634.13</v>
      </c>
    </row>
    <row r="92" spans="1:29" x14ac:dyDescent="0.25">
      <c r="A92" t="s">
        <v>714</v>
      </c>
      <c r="B92" s="72" t="s">
        <v>318</v>
      </c>
      <c r="C92" s="72">
        <v>20</v>
      </c>
      <c r="D92" t="s">
        <v>15</v>
      </c>
      <c r="E92" t="s">
        <v>117</v>
      </c>
      <c r="F92" s="51" t="str">
        <f>IFERROR(VLOOKUP(D92,'Tabelas auxiliares'!$A$3:$B$61,2,FALSE),"")</f>
        <v>PROPES - PRÓ-REITORIA DE PESQUISA / CEM</v>
      </c>
      <c r="G92" s="51" t="str">
        <f>IFERROR(VLOOKUP($B92,'Tabelas auxiliares'!$A$65:$C$102,2,FALSE),"")</f>
        <v>Materiais didáticos e serviços - Pesquisa</v>
      </c>
      <c r="H92" s="51" t="str">
        <f>IFERROR(VLOOKUP($B92,'Tabelas auxiliares'!$A$65:$C$102,3,FALSE),"")</f>
        <v>VIDRARIAS / MATERIAL DE CONSUMO / MANUTENÇÃO DE EQUIPAMENTOS / REAGENTES QUIMICOS / MATERIAIS E SERVIÇOS DIVERSOS PARA LABORATORIOS / RACAO PARA ANIMAIS / MATERIAIS PESQUISA NÚCLEOS ESTRATÉGICOS / EPIS PARA LABORATÓRIOS</v>
      </c>
      <c r="I92" t="s">
        <v>546</v>
      </c>
      <c r="J92" t="s">
        <v>1646</v>
      </c>
      <c r="K92" t="s">
        <v>1647</v>
      </c>
      <c r="L92" t="s">
        <v>1648</v>
      </c>
      <c r="M92" t="s">
        <v>1649</v>
      </c>
      <c r="N92" t="s">
        <v>166</v>
      </c>
      <c r="O92" t="s">
        <v>167</v>
      </c>
      <c r="P92" t="s">
        <v>200</v>
      </c>
      <c r="Q92" t="s">
        <v>168</v>
      </c>
      <c r="R92" t="s">
        <v>165</v>
      </c>
      <c r="S92" t="s">
        <v>543</v>
      </c>
      <c r="T92" t="s">
        <v>164</v>
      </c>
      <c r="U92" t="s">
        <v>118</v>
      </c>
      <c r="V92" t="s">
        <v>1650</v>
      </c>
      <c r="W92" t="s">
        <v>1651</v>
      </c>
      <c r="X92" s="51" t="str">
        <f t="shared" si="1"/>
        <v>3</v>
      </c>
      <c r="Y92" s="51" t="str">
        <f>IF(T92="","",IF(AND(T92&lt;&gt;'Tabelas auxiliares'!$B$236,T92&lt;&gt;'Tabelas auxiliares'!$B$237),"FOLHA DE PESSOAL",IF(X92='Tabelas auxiliares'!$A$237,"CUSTEIO",IF(X92='Tabelas auxiliares'!$A$236,"INVESTIMENTO","ERRO - VERIFICAR"))))</f>
        <v>CUSTEIO</v>
      </c>
      <c r="Z92" s="44">
        <v>3368.68</v>
      </c>
      <c r="AA92" s="44">
        <v>3368.68</v>
      </c>
    </row>
    <row r="93" spans="1:29" x14ac:dyDescent="0.25">
      <c r="A93" t="s">
        <v>714</v>
      </c>
      <c r="B93" s="72" t="s">
        <v>343</v>
      </c>
      <c r="C93" s="72" t="s">
        <v>1387</v>
      </c>
      <c r="D93" t="s">
        <v>77</v>
      </c>
      <c r="E93" t="s">
        <v>117</v>
      </c>
      <c r="F93" s="51" t="str">
        <f>IFERROR(VLOOKUP(D93,'Tabelas auxiliares'!$A$3:$B$61,2,FALSE),"")</f>
        <v>NTI - NÚCLEO DE TECNOLOGIA DA INFORMAÇÃO</v>
      </c>
      <c r="G93" s="51" t="str">
        <f>IFERROR(VLOOKUP($B93,'Tabelas auxiliares'!$A$65:$C$102,2,FALSE),"")</f>
        <v>Tecnologia da informação e comunicação</v>
      </c>
      <c r="H93" s="51" t="str">
        <f>IFERROR(VLOOKUP($B93,'Tabelas auxiliares'!$A$65:$C$102,3,FALSE),"")</f>
        <v>TELEFONIA / TI</v>
      </c>
      <c r="I93" t="s">
        <v>1413</v>
      </c>
      <c r="J93" t="s">
        <v>1652</v>
      </c>
      <c r="K93" t="s">
        <v>1653</v>
      </c>
      <c r="L93" t="s">
        <v>1654</v>
      </c>
      <c r="M93" t="s">
        <v>1655</v>
      </c>
      <c r="N93" t="s">
        <v>1005</v>
      </c>
      <c r="O93" t="s">
        <v>167</v>
      </c>
      <c r="P93" t="s">
        <v>1006</v>
      </c>
      <c r="Q93" t="s">
        <v>168</v>
      </c>
      <c r="R93" t="s">
        <v>165</v>
      </c>
      <c r="S93" t="s">
        <v>543</v>
      </c>
      <c r="T93" t="s">
        <v>164</v>
      </c>
      <c r="U93" t="s">
        <v>1603</v>
      </c>
      <c r="V93" t="s">
        <v>1656</v>
      </c>
      <c r="W93" t="s">
        <v>1657</v>
      </c>
      <c r="X93" s="51" t="str">
        <f t="shared" si="1"/>
        <v>4</v>
      </c>
      <c r="Y93" s="51" t="str">
        <f>IF(T93="","",IF(AND(T93&lt;&gt;'Tabelas auxiliares'!$B$236,T93&lt;&gt;'Tabelas auxiliares'!$B$237),"FOLHA DE PESSOAL",IF(X93='Tabelas auxiliares'!$A$237,"CUSTEIO",IF(X93='Tabelas auxiliares'!$A$236,"INVESTIMENTO","ERRO - VERIFICAR"))))</f>
        <v>INVESTIMENTO</v>
      </c>
      <c r="Z93" s="44">
        <v>490000</v>
      </c>
      <c r="AA93" s="44">
        <v>490000</v>
      </c>
    </row>
    <row r="94" spans="1:29" x14ac:dyDescent="0.25">
      <c r="A94" t="s">
        <v>1388</v>
      </c>
      <c r="B94" s="72" t="s">
        <v>269</v>
      </c>
      <c r="C94" s="72" t="s">
        <v>1389</v>
      </c>
      <c r="D94" t="s">
        <v>15</v>
      </c>
      <c r="E94" t="s">
        <v>117</v>
      </c>
      <c r="F94" s="51" t="str">
        <f>IFERROR(VLOOKUP(D94,'Tabelas auxiliares'!$A$3:$B$61,2,FALSE),"")</f>
        <v>PROPES - PRÓ-REITORIA DE PESQUISA / CEM</v>
      </c>
      <c r="G94" s="51" t="str">
        <f>IFERROR(VLOOKUP($B94,'Tabelas auxiliares'!$A$65:$C$102,2,FALSE),"")</f>
        <v>Assistência - Pesquisa</v>
      </c>
      <c r="H94" s="51" t="str">
        <f>IFERROR(VLOOKUP($B94,'Tabelas auxiliares'!$A$65:$C$102,3,FALSE),"")</f>
        <v>BOLSAS DE INICIACAO CIENTIFICA / BOLSAS PROJETOS DE PESQUISA E/OU EDITAIS LIGADOS A PESQUISA</v>
      </c>
      <c r="I94" t="s">
        <v>1658</v>
      </c>
      <c r="J94" t="s">
        <v>1659</v>
      </c>
      <c r="K94" t="s">
        <v>1660</v>
      </c>
      <c r="L94" t="s">
        <v>1661</v>
      </c>
      <c r="M94" t="s">
        <v>165</v>
      </c>
      <c r="N94" t="s">
        <v>166</v>
      </c>
      <c r="O94" t="s">
        <v>167</v>
      </c>
      <c r="P94" t="s">
        <v>200</v>
      </c>
      <c r="Q94" t="s">
        <v>168</v>
      </c>
      <c r="R94" t="s">
        <v>165</v>
      </c>
      <c r="S94" t="s">
        <v>723</v>
      </c>
      <c r="T94" t="s">
        <v>164</v>
      </c>
      <c r="U94" t="s">
        <v>118</v>
      </c>
      <c r="V94" t="s">
        <v>854</v>
      </c>
      <c r="W94" t="s">
        <v>855</v>
      </c>
      <c r="X94" s="51" t="str">
        <f t="shared" si="1"/>
        <v>3</v>
      </c>
      <c r="Y94" s="51" t="str">
        <f>IF(T94="","",IF(AND(T94&lt;&gt;'Tabelas auxiliares'!$B$236,T94&lt;&gt;'Tabelas auxiliares'!$B$237),"FOLHA DE PESSOAL",IF(X94='Tabelas auxiliares'!$A$237,"CUSTEIO",IF(X94='Tabelas auxiliares'!$A$236,"INVESTIMENTO","ERRO - VERIFICAR"))))</f>
        <v>CUSTEIO</v>
      </c>
      <c r="Z94" s="44">
        <v>7370.6</v>
      </c>
      <c r="AC94" s="44">
        <v>7370.6</v>
      </c>
    </row>
    <row r="95" spans="1:29" x14ac:dyDescent="0.25">
      <c r="A95" t="s">
        <v>540</v>
      </c>
      <c r="B95" s="72" t="s">
        <v>262</v>
      </c>
      <c r="C95" s="72" t="s">
        <v>541</v>
      </c>
      <c r="D95" t="s">
        <v>15</v>
      </c>
      <c r="E95" t="s">
        <v>117</v>
      </c>
      <c r="F95" s="51" t="str">
        <f>IFERROR(VLOOKUP(D95,'Tabelas auxiliares'!$A$3:$B$61,2,FALSE),"")</f>
        <v>PROPES - PRÓ-REITORIA DE PESQUISA / CEM</v>
      </c>
      <c r="G95" s="51" t="str">
        <f>IFERROR(VLOOKUP($B95,'Tabelas auxiliares'!$A$65:$C$102,2,FALSE),"")</f>
        <v>Administração geral</v>
      </c>
      <c r="H95" s="51" t="str">
        <f>IFERROR(VLOOKUP($B95,'Tabelas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5" t="s">
        <v>1662</v>
      </c>
      <c r="J95" t="s">
        <v>1663</v>
      </c>
      <c r="K95" t="s">
        <v>1664</v>
      </c>
      <c r="L95" t="s">
        <v>1665</v>
      </c>
      <c r="M95" t="s">
        <v>1666</v>
      </c>
      <c r="N95" t="s">
        <v>166</v>
      </c>
      <c r="O95" t="s">
        <v>167</v>
      </c>
      <c r="P95" t="s">
        <v>200</v>
      </c>
      <c r="Q95" t="s">
        <v>168</v>
      </c>
      <c r="R95" t="s">
        <v>165</v>
      </c>
      <c r="S95" t="s">
        <v>119</v>
      </c>
      <c r="T95" t="s">
        <v>164</v>
      </c>
      <c r="U95" t="s">
        <v>118</v>
      </c>
      <c r="V95" t="s">
        <v>1256</v>
      </c>
      <c r="W95" t="s">
        <v>1257</v>
      </c>
      <c r="X95" s="51" t="str">
        <f t="shared" si="1"/>
        <v>3</v>
      </c>
      <c r="Y95" s="51" t="str">
        <f>IF(T95="","",IF(AND(T95&lt;&gt;'Tabelas auxiliares'!$B$236,T95&lt;&gt;'Tabelas auxiliares'!$B$237),"FOLHA DE PESSOAL",IF(X95='Tabelas auxiliares'!$A$237,"CUSTEIO",IF(X95='Tabelas auxiliares'!$A$236,"INVESTIMENTO","ERRO - VERIFICAR"))))</f>
        <v>CUSTEIO</v>
      </c>
      <c r="Z95" s="44">
        <v>212.19</v>
      </c>
      <c r="AA95" s="44">
        <v>212.19</v>
      </c>
    </row>
    <row r="96" spans="1:29" x14ac:dyDescent="0.25">
      <c r="A96" t="s">
        <v>540</v>
      </c>
      <c r="B96" s="72" t="s">
        <v>262</v>
      </c>
      <c r="C96" s="72" t="s">
        <v>541</v>
      </c>
      <c r="D96" t="s">
        <v>17</v>
      </c>
      <c r="E96" t="s">
        <v>117</v>
      </c>
      <c r="F96" s="51" t="str">
        <f>IFERROR(VLOOKUP(D96,'Tabelas auxiliares'!$A$3:$B$61,2,FALSE),"")</f>
        <v>GABINETE REITORIA</v>
      </c>
      <c r="G96" s="51" t="str">
        <f>IFERROR(VLOOKUP($B96,'Tabelas auxiliares'!$A$65:$C$102,2,FALSE),"")</f>
        <v>Administração geral</v>
      </c>
      <c r="H96" s="51" t="str">
        <f>IFERROR(VLOOKUP($B96,'Tabelas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6" t="s">
        <v>1667</v>
      </c>
      <c r="J96" t="s">
        <v>1668</v>
      </c>
      <c r="K96" t="s">
        <v>1669</v>
      </c>
      <c r="L96" t="s">
        <v>1670</v>
      </c>
      <c r="M96" t="s">
        <v>1671</v>
      </c>
      <c r="N96" t="s">
        <v>1672</v>
      </c>
      <c r="O96" t="s">
        <v>1673</v>
      </c>
      <c r="P96" t="s">
        <v>1674</v>
      </c>
      <c r="Q96" t="s">
        <v>168</v>
      </c>
      <c r="R96" t="s">
        <v>165</v>
      </c>
      <c r="S96" t="s">
        <v>119</v>
      </c>
      <c r="T96" t="s">
        <v>164</v>
      </c>
      <c r="U96" t="s">
        <v>1675</v>
      </c>
      <c r="V96" t="s">
        <v>1676</v>
      </c>
      <c r="W96" t="s">
        <v>1677</v>
      </c>
      <c r="X96" s="51" t="str">
        <f t="shared" si="1"/>
        <v>3</v>
      </c>
      <c r="Y96" s="51" t="str">
        <f>IF(T96="","",IF(AND(T96&lt;&gt;'Tabelas auxiliares'!$B$236,T96&lt;&gt;'Tabelas auxiliares'!$B$237),"FOLHA DE PESSOAL",IF(X96='Tabelas auxiliares'!$A$237,"CUSTEIO",IF(X96='Tabelas auxiliares'!$A$236,"INVESTIMENTO","ERRO - VERIFICAR"))))</f>
        <v>CUSTEIO</v>
      </c>
      <c r="Z96" s="44">
        <v>0.01</v>
      </c>
      <c r="AA96" s="44">
        <v>0.01</v>
      </c>
    </row>
    <row r="97" spans="1:29" x14ac:dyDescent="0.25">
      <c r="A97" t="s">
        <v>540</v>
      </c>
      <c r="B97" s="72" t="s">
        <v>262</v>
      </c>
      <c r="C97" s="72" t="s">
        <v>541</v>
      </c>
      <c r="D97" t="s">
        <v>27</v>
      </c>
      <c r="E97" t="s">
        <v>117</v>
      </c>
      <c r="F97" s="51" t="str">
        <f>IFERROR(VLOOKUP(D97,'Tabelas auxiliares'!$A$3:$B$61,2,FALSE),"")</f>
        <v>ACI - ASSESSORIA DE COMUNICAÇÃO E IMPRENSA</v>
      </c>
      <c r="G97" s="51" t="str">
        <f>IFERROR(VLOOKUP($B97,'Tabelas auxiliares'!$A$65:$C$102,2,FALSE),"")</f>
        <v>Administração geral</v>
      </c>
      <c r="H97" s="51" t="str">
        <f>IFERROR(VLOOKUP($B97,'Tabelas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7" t="s">
        <v>1678</v>
      </c>
      <c r="J97" t="s">
        <v>1679</v>
      </c>
      <c r="K97" t="s">
        <v>1680</v>
      </c>
      <c r="L97" t="s">
        <v>1681</v>
      </c>
      <c r="M97" t="s">
        <v>1682</v>
      </c>
      <c r="N97" t="s">
        <v>166</v>
      </c>
      <c r="O97" t="s">
        <v>167</v>
      </c>
      <c r="P97" t="s">
        <v>200</v>
      </c>
      <c r="Q97" t="s">
        <v>168</v>
      </c>
      <c r="R97" t="s">
        <v>165</v>
      </c>
      <c r="S97" t="s">
        <v>119</v>
      </c>
      <c r="T97" t="s">
        <v>164</v>
      </c>
      <c r="U97" t="s">
        <v>118</v>
      </c>
      <c r="V97" t="s">
        <v>987</v>
      </c>
      <c r="W97" t="s">
        <v>988</v>
      </c>
      <c r="X97" s="51" t="str">
        <f t="shared" si="1"/>
        <v>3</v>
      </c>
      <c r="Y97" s="51" t="str">
        <f>IF(T97="","",IF(AND(T97&lt;&gt;'Tabelas auxiliares'!$B$236,T97&lt;&gt;'Tabelas auxiliares'!$B$237),"FOLHA DE PESSOAL",IF(X97='Tabelas auxiliares'!$A$237,"CUSTEIO",IF(X97='Tabelas auxiliares'!$A$236,"INVESTIMENTO","ERRO - VERIFICAR"))))</f>
        <v>CUSTEIO</v>
      </c>
      <c r="Z97" s="44">
        <v>368.44</v>
      </c>
      <c r="AC97" s="44">
        <v>368.44</v>
      </c>
    </row>
    <row r="98" spans="1:29" x14ac:dyDescent="0.25">
      <c r="A98" t="s">
        <v>540</v>
      </c>
      <c r="B98" s="72" t="s">
        <v>262</v>
      </c>
      <c r="C98" s="72" t="s">
        <v>541</v>
      </c>
      <c r="D98" t="s">
        <v>35</v>
      </c>
      <c r="E98" t="s">
        <v>117</v>
      </c>
      <c r="F98" s="51" t="str">
        <f>IFERROR(VLOOKUP(D98,'Tabelas auxiliares'!$A$3:$B$61,2,FALSE),"")</f>
        <v>PU - PREFEITURA UNIVERSITÁRIA</v>
      </c>
      <c r="G98" s="51" t="str">
        <f>IFERROR(VLOOKUP($B98,'Tabelas auxiliares'!$A$65:$C$102,2,FALSE),"")</f>
        <v>Administração geral</v>
      </c>
      <c r="H98" s="51" t="str">
        <f>IFERROR(VLOOKUP($B98,'Tabelas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8" t="s">
        <v>1554</v>
      </c>
      <c r="J98" t="s">
        <v>1683</v>
      </c>
      <c r="K98" t="s">
        <v>1684</v>
      </c>
      <c r="L98" t="s">
        <v>1685</v>
      </c>
      <c r="M98" t="s">
        <v>1686</v>
      </c>
      <c r="N98" t="s">
        <v>166</v>
      </c>
      <c r="O98" t="s">
        <v>167</v>
      </c>
      <c r="P98" t="s">
        <v>200</v>
      </c>
      <c r="Q98" t="s">
        <v>168</v>
      </c>
      <c r="R98" t="s">
        <v>165</v>
      </c>
      <c r="S98" t="s">
        <v>119</v>
      </c>
      <c r="T98" t="s">
        <v>164</v>
      </c>
      <c r="U98" t="s">
        <v>118</v>
      </c>
      <c r="V98" t="s">
        <v>1687</v>
      </c>
      <c r="W98" t="s">
        <v>1688</v>
      </c>
      <c r="X98" s="51" t="str">
        <f t="shared" si="1"/>
        <v>3</v>
      </c>
      <c r="Y98" s="51" t="str">
        <f>IF(T98="","",IF(AND(T98&lt;&gt;'Tabelas auxiliares'!$B$236,T98&lt;&gt;'Tabelas auxiliares'!$B$237),"FOLHA DE PESSOAL",IF(X98='Tabelas auxiliares'!$A$237,"CUSTEIO",IF(X98='Tabelas auxiliares'!$A$236,"INVESTIMENTO","ERRO - VERIFICAR"))))</f>
        <v>CUSTEIO</v>
      </c>
      <c r="Z98" s="44">
        <v>6812.42</v>
      </c>
      <c r="AA98" s="44">
        <v>4057.39</v>
      </c>
      <c r="AB98" s="44">
        <v>87.45</v>
      </c>
      <c r="AC98" s="44">
        <v>2667.58</v>
      </c>
    </row>
    <row r="99" spans="1:29" x14ac:dyDescent="0.25">
      <c r="A99" t="s">
        <v>540</v>
      </c>
      <c r="B99" s="72" t="s">
        <v>262</v>
      </c>
      <c r="C99" s="72" t="s">
        <v>541</v>
      </c>
      <c r="D99" t="s">
        <v>53</v>
      </c>
      <c r="E99" t="s">
        <v>117</v>
      </c>
      <c r="F99" s="51" t="str">
        <f>IFERROR(VLOOKUP(D99,'Tabelas auxiliares'!$A$3:$B$61,2,FALSE),"")</f>
        <v>PROGRAD - PRÓ-REITORIA DE GRADUAÇÃO</v>
      </c>
      <c r="G99" s="51" t="str">
        <f>IFERROR(VLOOKUP($B99,'Tabelas auxiliares'!$A$65:$C$102,2,FALSE),"")</f>
        <v>Administração geral</v>
      </c>
      <c r="H99" s="51" t="str">
        <f>IFERROR(VLOOKUP($B99,'Tabelas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9" t="s">
        <v>1689</v>
      </c>
      <c r="J99" t="s">
        <v>1690</v>
      </c>
      <c r="K99" t="s">
        <v>1691</v>
      </c>
      <c r="L99" t="s">
        <v>903</v>
      </c>
      <c r="M99" t="s">
        <v>911</v>
      </c>
      <c r="N99" t="s">
        <v>166</v>
      </c>
      <c r="O99" t="s">
        <v>167</v>
      </c>
      <c r="P99" t="s">
        <v>200</v>
      </c>
      <c r="Q99" t="s">
        <v>168</v>
      </c>
      <c r="R99" t="s">
        <v>165</v>
      </c>
      <c r="S99" t="s">
        <v>119</v>
      </c>
      <c r="T99" t="s">
        <v>164</v>
      </c>
      <c r="U99" t="s">
        <v>118</v>
      </c>
      <c r="V99" t="s">
        <v>905</v>
      </c>
      <c r="W99" t="s">
        <v>906</v>
      </c>
      <c r="X99" s="51" t="str">
        <f t="shared" si="1"/>
        <v>3</v>
      </c>
      <c r="Y99" s="51" t="str">
        <f>IF(T99="","",IF(AND(T99&lt;&gt;'Tabelas auxiliares'!$B$236,T99&lt;&gt;'Tabelas auxiliares'!$B$237),"FOLHA DE PESSOAL",IF(X99='Tabelas auxiliares'!$A$237,"CUSTEIO",IF(X99='Tabelas auxiliares'!$A$236,"INVESTIMENTO","ERRO - VERIFICAR"))))</f>
        <v>CUSTEIO</v>
      </c>
      <c r="Z99" s="44">
        <v>547.15</v>
      </c>
      <c r="AA99" s="44">
        <v>547.15</v>
      </c>
    </row>
    <row r="100" spans="1:29" x14ac:dyDescent="0.25">
      <c r="A100" t="s">
        <v>540</v>
      </c>
      <c r="B100" s="72" t="s">
        <v>262</v>
      </c>
      <c r="C100" s="72" t="s">
        <v>541</v>
      </c>
      <c r="D100" t="s">
        <v>53</v>
      </c>
      <c r="E100" t="s">
        <v>117</v>
      </c>
      <c r="F100" s="51" t="str">
        <f>IFERROR(VLOOKUP(D100,'Tabelas auxiliares'!$A$3:$B$61,2,FALSE),"")</f>
        <v>PROGRAD - PRÓ-REITORIA DE GRADUAÇÃO</v>
      </c>
      <c r="G100" s="51" t="str">
        <f>IFERROR(VLOOKUP($B100,'Tabelas auxiliares'!$A$65:$C$102,2,FALSE),"")</f>
        <v>Administração geral</v>
      </c>
      <c r="H100" s="51" t="str">
        <f>IFERROR(VLOOKUP($B100,'Tabelas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0" t="s">
        <v>1692</v>
      </c>
      <c r="J100" t="s">
        <v>1693</v>
      </c>
      <c r="K100" t="s">
        <v>1694</v>
      </c>
      <c r="L100" t="s">
        <v>903</v>
      </c>
      <c r="M100" t="s">
        <v>904</v>
      </c>
      <c r="N100" t="s">
        <v>166</v>
      </c>
      <c r="O100" t="s">
        <v>167</v>
      </c>
      <c r="P100" t="s">
        <v>200</v>
      </c>
      <c r="Q100" t="s">
        <v>168</v>
      </c>
      <c r="R100" t="s">
        <v>165</v>
      </c>
      <c r="S100" t="s">
        <v>119</v>
      </c>
      <c r="T100" t="s">
        <v>164</v>
      </c>
      <c r="U100" t="s">
        <v>118</v>
      </c>
      <c r="V100" t="s">
        <v>905</v>
      </c>
      <c r="W100" t="s">
        <v>906</v>
      </c>
      <c r="X100" s="51" t="str">
        <f t="shared" si="1"/>
        <v>3</v>
      </c>
      <c r="Y100" s="51" t="str">
        <f>IF(T100="","",IF(AND(T100&lt;&gt;'Tabelas auxiliares'!$B$236,T100&lt;&gt;'Tabelas auxiliares'!$B$237),"FOLHA DE PESSOAL",IF(X100='Tabelas auxiliares'!$A$237,"CUSTEIO",IF(X100='Tabelas auxiliares'!$A$236,"INVESTIMENTO","ERRO - VERIFICAR"))))</f>
        <v>CUSTEIO</v>
      </c>
      <c r="Z100" s="44">
        <v>2.14</v>
      </c>
      <c r="AA100" s="44">
        <v>2.14</v>
      </c>
    </row>
    <row r="101" spans="1:29" x14ac:dyDescent="0.25">
      <c r="A101" t="s">
        <v>540</v>
      </c>
      <c r="B101" s="72" t="s">
        <v>262</v>
      </c>
      <c r="C101" s="72" t="s">
        <v>541</v>
      </c>
      <c r="D101" t="s">
        <v>61</v>
      </c>
      <c r="E101" t="s">
        <v>117</v>
      </c>
      <c r="F101" s="51" t="str">
        <f>IFERROR(VLOOKUP(D101,'Tabelas auxiliares'!$A$3:$B$61,2,FALSE),"")</f>
        <v>PROAD - PRÓ-REITORIA DE ADMINISTRAÇÃO</v>
      </c>
      <c r="G101" s="51" t="str">
        <f>IFERROR(VLOOKUP($B101,'Tabelas auxiliares'!$A$65:$C$102,2,FALSE),"")</f>
        <v>Administração geral</v>
      </c>
      <c r="H101" s="51" t="str">
        <f>IFERROR(VLOOKUP($B101,'Tabelas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1" t="s">
        <v>1695</v>
      </c>
      <c r="J101" t="s">
        <v>1696</v>
      </c>
      <c r="K101" t="s">
        <v>1697</v>
      </c>
      <c r="L101" t="s">
        <v>1698</v>
      </c>
      <c r="M101" t="s">
        <v>1699</v>
      </c>
      <c r="N101" t="s">
        <v>166</v>
      </c>
      <c r="O101" t="s">
        <v>167</v>
      </c>
      <c r="P101" t="s">
        <v>200</v>
      </c>
      <c r="Q101" t="s">
        <v>168</v>
      </c>
      <c r="R101" t="s">
        <v>165</v>
      </c>
      <c r="S101" t="s">
        <v>119</v>
      </c>
      <c r="T101" t="s">
        <v>164</v>
      </c>
      <c r="U101" t="s">
        <v>118</v>
      </c>
      <c r="V101" t="s">
        <v>1700</v>
      </c>
      <c r="W101" t="s">
        <v>1701</v>
      </c>
      <c r="X101" s="51" t="str">
        <f t="shared" si="1"/>
        <v>3</v>
      </c>
      <c r="Y101" s="51" t="str">
        <f>IF(T101="","",IF(AND(T101&lt;&gt;'Tabelas auxiliares'!$B$236,T101&lt;&gt;'Tabelas auxiliares'!$B$237),"FOLHA DE PESSOAL",IF(X101='Tabelas auxiliares'!$A$237,"CUSTEIO",IF(X101='Tabelas auxiliares'!$A$236,"INVESTIMENTO","ERRO - VERIFICAR"))))</f>
        <v>CUSTEIO</v>
      </c>
      <c r="Z101" s="44">
        <v>6172</v>
      </c>
      <c r="AA101" s="44">
        <v>4912</v>
      </c>
      <c r="AB101" s="44">
        <v>23.81</v>
      </c>
      <c r="AC101" s="44">
        <v>1236.19</v>
      </c>
    </row>
    <row r="102" spans="1:29" x14ac:dyDescent="0.25">
      <c r="A102" t="s">
        <v>540</v>
      </c>
      <c r="B102" s="72" t="s">
        <v>262</v>
      </c>
      <c r="C102" s="72" t="s">
        <v>541</v>
      </c>
      <c r="D102" t="s">
        <v>61</v>
      </c>
      <c r="E102" t="s">
        <v>117</v>
      </c>
      <c r="F102" s="51" t="str">
        <f>IFERROR(VLOOKUP(D102,'Tabelas auxiliares'!$A$3:$B$61,2,FALSE),"")</f>
        <v>PROAD - PRÓ-REITORIA DE ADMINISTRAÇÃO</v>
      </c>
      <c r="G102" s="51" t="str">
        <f>IFERROR(VLOOKUP($B102,'Tabelas auxiliares'!$A$65:$C$102,2,FALSE),"")</f>
        <v>Administração geral</v>
      </c>
      <c r="H102" s="51" t="str">
        <f>IFERROR(VLOOKUP($B102,'Tabelas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2" t="s">
        <v>569</v>
      </c>
      <c r="J102" t="s">
        <v>1702</v>
      </c>
      <c r="K102" t="s">
        <v>1703</v>
      </c>
      <c r="L102" t="s">
        <v>1704</v>
      </c>
      <c r="M102" t="s">
        <v>1705</v>
      </c>
      <c r="N102" t="s">
        <v>166</v>
      </c>
      <c r="O102" t="s">
        <v>167</v>
      </c>
      <c r="P102" t="s">
        <v>200</v>
      </c>
      <c r="Q102" t="s">
        <v>168</v>
      </c>
      <c r="R102" t="s">
        <v>165</v>
      </c>
      <c r="S102" t="s">
        <v>119</v>
      </c>
      <c r="T102" t="s">
        <v>164</v>
      </c>
      <c r="U102" t="s">
        <v>118</v>
      </c>
      <c r="V102" t="s">
        <v>467</v>
      </c>
      <c r="W102" t="s">
        <v>448</v>
      </c>
      <c r="X102" s="51" t="str">
        <f t="shared" si="1"/>
        <v>3</v>
      </c>
      <c r="Y102" s="51" t="str">
        <f>IF(T102="","",IF(AND(T102&lt;&gt;'Tabelas auxiliares'!$B$236,T102&lt;&gt;'Tabelas auxiliares'!$B$237),"FOLHA DE PESSOAL",IF(X102='Tabelas auxiliares'!$A$237,"CUSTEIO",IF(X102='Tabelas auxiliares'!$A$236,"INVESTIMENTO","ERRO - VERIFICAR"))))</f>
        <v>CUSTEIO</v>
      </c>
      <c r="Z102" s="44">
        <v>9277.7999999999993</v>
      </c>
      <c r="AA102" s="44">
        <v>9277.7999999999993</v>
      </c>
    </row>
    <row r="103" spans="1:29" x14ac:dyDescent="0.25">
      <c r="A103" t="s">
        <v>540</v>
      </c>
      <c r="B103" s="72" t="s">
        <v>262</v>
      </c>
      <c r="C103" s="72" t="s">
        <v>541</v>
      </c>
      <c r="D103" t="s">
        <v>61</v>
      </c>
      <c r="E103" t="s">
        <v>117</v>
      </c>
      <c r="F103" s="51" t="str">
        <f>IFERROR(VLOOKUP(D103,'Tabelas auxiliares'!$A$3:$B$61,2,FALSE),"")</f>
        <v>PROAD - PRÓ-REITORIA DE ADMINISTRAÇÃO</v>
      </c>
      <c r="G103" s="51" t="str">
        <f>IFERROR(VLOOKUP($B103,'Tabelas auxiliares'!$A$65:$C$102,2,FALSE),"")</f>
        <v>Administração geral</v>
      </c>
      <c r="H103" s="51" t="str">
        <f>IFERROR(VLOOKUP($B103,'Tabelas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3" t="s">
        <v>571</v>
      </c>
      <c r="J103" t="s">
        <v>1696</v>
      </c>
      <c r="K103" t="s">
        <v>1706</v>
      </c>
      <c r="L103" t="s">
        <v>1698</v>
      </c>
      <c r="M103" t="s">
        <v>1699</v>
      </c>
      <c r="N103" t="s">
        <v>166</v>
      </c>
      <c r="O103" t="s">
        <v>167</v>
      </c>
      <c r="P103" t="s">
        <v>200</v>
      </c>
      <c r="Q103" t="s">
        <v>168</v>
      </c>
      <c r="R103" t="s">
        <v>165</v>
      </c>
      <c r="S103" t="s">
        <v>119</v>
      </c>
      <c r="T103" t="s">
        <v>164</v>
      </c>
      <c r="U103" t="s">
        <v>118</v>
      </c>
      <c r="V103" t="s">
        <v>1700</v>
      </c>
      <c r="W103" t="s">
        <v>1701</v>
      </c>
      <c r="X103" s="51" t="str">
        <f t="shared" si="1"/>
        <v>3</v>
      </c>
      <c r="Y103" s="51" t="str">
        <f>IF(T103="","",IF(AND(T103&lt;&gt;'Tabelas auxiliares'!$B$236,T103&lt;&gt;'Tabelas auxiliares'!$B$237),"FOLHA DE PESSOAL",IF(X103='Tabelas auxiliares'!$A$237,"CUSTEIO",IF(X103='Tabelas auxiliares'!$A$236,"INVESTIMENTO","ERRO - VERIFICAR"))))</f>
        <v>CUSTEIO</v>
      </c>
      <c r="Z103" s="44">
        <v>20000</v>
      </c>
      <c r="AA103" s="44">
        <v>20000</v>
      </c>
    </row>
    <row r="104" spans="1:29" x14ac:dyDescent="0.25">
      <c r="A104" t="s">
        <v>540</v>
      </c>
      <c r="B104" s="72" t="s">
        <v>262</v>
      </c>
      <c r="C104" s="72" t="s">
        <v>541</v>
      </c>
      <c r="D104" t="s">
        <v>61</v>
      </c>
      <c r="E104" t="s">
        <v>117</v>
      </c>
      <c r="F104" s="51" t="str">
        <f>IFERROR(VLOOKUP(D104,'Tabelas auxiliares'!$A$3:$B$61,2,FALSE),"")</f>
        <v>PROAD - PRÓ-REITORIA DE ADMINISTRAÇÃO</v>
      </c>
      <c r="G104" s="51" t="str">
        <f>IFERROR(VLOOKUP($B104,'Tabelas auxiliares'!$A$65:$C$102,2,FALSE),"")</f>
        <v>Administração geral</v>
      </c>
      <c r="H104" s="51" t="str">
        <f>IFERROR(VLOOKUP($B104,'Tabelas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4" t="s">
        <v>1707</v>
      </c>
      <c r="J104" t="s">
        <v>1708</v>
      </c>
      <c r="K104" t="s">
        <v>1709</v>
      </c>
      <c r="L104" t="s">
        <v>1710</v>
      </c>
      <c r="M104" t="s">
        <v>1711</v>
      </c>
      <c r="N104" t="s">
        <v>166</v>
      </c>
      <c r="O104" t="s">
        <v>167</v>
      </c>
      <c r="P104" t="s">
        <v>200</v>
      </c>
      <c r="Q104" t="s">
        <v>168</v>
      </c>
      <c r="R104" t="s">
        <v>165</v>
      </c>
      <c r="S104" t="s">
        <v>543</v>
      </c>
      <c r="T104" t="s">
        <v>164</v>
      </c>
      <c r="U104" t="s">
        <v>118</v>
      </c>
      <c r="V104" t="s">
        <v>1712</v>
      </c>
      <c r="W104" t="s">
        <v>1713</v>
      </c>
      <c r="X104" s="51" t="str">
        <f t="shared" si="1"/>
        <v>3</v>
      </c>
      <c r="Y104" s="51" t="str">
        <f>IF(T104="","",IF(AND(T104&lt;&gt;'Tabelas auxiliares'!$B$236,T104&lt;&gt;'Tabelas auxiliares'!$B$237),"FOLHA DE PESSOAL",IF(X104='Tabelas auxiliares'!$A$237,"CUSTEIO",IF(X104='Tabelas auxiliares'!$A$236,"INVESTIMENTO","ERRO - VERIFICAR"))))</f>
        <v>CUSTEIO</v>
      </c>
      <c r="Z104" s="44">
        <v>8180.22</v>
      </c>
      <c r="AA104" s="44">
        <v>8180.22</v>
      </c>
    </row>
    <row r="105" spans="1:29" x14ac:dyDescent="0.25">
      <c r="A105" t="s">
        <v>540</v>
      </c>
      <c r="B105" s="72" t="s">
        <v>262</v>
      </c>
      <c r="C105" s="72" t="s">
        <v>541</v>
      </c>
      <c r="D105" t="s">
        <v>61</v>
      </c>
      <c r="E105" t="s">
        <v>117</v>
      </c>
      <c r="F105" s="51" t="str">
        <f>IFERROR(VLOOKUP(D105,'Tabelas auxiliares'!$A$3:$B$61,2,FALSE),"")</f>
        <v>PROAD - PRÓ-REITORIA DE ADMINISTRAÇÃO</v>
      </c>
      <c r="G105" s="51" t="str">
        <f>IFERROR(VLOOKUP($B105,'Tabelas auxiliares'!$A$65:$C$102,2,FALSE),"")</f>
        <v>Administração geral</v>
      </c>
      <c r="H105" s="51" t="str">
        <f>IFERROR(VLOOKUP($B105,'Tabelas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5" t="s">
        <v>567</v>
      </c>
      <c r="J105" t="s">
        <v>1714</v>
      </c>
      <c r="K105" t="s">
        <v>1715</v>
      </c>
      <c r="L105" t="s">
        <v>1716</v>
      </c>
      <c r="M105" t="s">
        <v>1717</v>
      </c>
      <c r="N105" t="s">
        <v>166</v>
      </c>
      <c r="O105" t="s">
        <v>167</v>
      </c>
      <c r="P105" t="s">
        <v>200</v>
      </c>
      <c r="Q105" t="s">
        <v>168</v>
      </c>
      <c r="R105" t="s">
        <v>165</v>
      </c>
      <c r="S105" t="s">
        <v>119</v>
      </c>
      <c r="T105" t="s">
        <v>164</v>
      </c>
      <c r="U105" t="s">
        <v>118</v>
      </c>
      <c r="V105" t="s">
        <v>1712</v>
      </c>
      <c r="W105" t="s">
        <v>1713</v>
      </c>
      <c r="X105" s="51" t="str">
        <f t="shared" si="1"/>
        <v>3</v>
      </c>
      <c r="Y105" s="51" t="str">
        <f>IF(T105="","",IF(AND(T105&lt;&gt;'Tabelas auxiliares'!$B$236,T105&lt;&gt;'Tabelas auxiliares'!$B$237),"FOLHA DE PESSOAL",IF(X105='Tabelas auxiliares'!$A$237,"CUSTEIO",IF(X105='Tabelas auxiliares'!$A$236,"INVESTIMENTO","ERRO - VERIFICAR"))))</f>
        <v>CUSTEIO</v>
      </c>
      <c r="Z105" s="44">
        <v>12295.4</v>
      </c>
      <c r="AA105" s="44">
        <v>2691.48</v>
      </c>
      <c r="AC105" s="44">
        <v>9603.92</v>
      </c>
    </row>
    <row r="106" spans="1:29" x14ac:dyDescent="0.25">
      <c r="A106" t="s">
        <v>540</v>
      </c>
      <c r="B106" s="72" t="s">
        <v>262</v>
      </c>
      <c r="C106" s="72" t="s">
        <v>541</v>
      </c>
      <c r="D106" t="s">
        <v>61</v>
      </c>
      <c r="E106" t="s">
        <v>117</v>
      </c>
      <c r="F106" s="51" t="str">
        <f>IFERROR(VLOOKUP(D106,'Tabelas auxiliares'!$A$3:$B$61,2,FALSE),"")</f>
        <v>PROAD - PRÓ-REITORIA DE ADMINISTRAÇÃO</v>
      </c>
      <c r="G106" s="51" t="str">
        <f>IFERROR(VLOOKUP($B106,'Tabelas auxiliares'!$A$65:$C$102,2,FALSE),"")</f>
        <v>Administração geral</v>
      </c>
      <c r="H106" s="51" t="str">
        <f>IFERROR(VLOOKUP($B106,'Tabelas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6" t="s">
        <v>1718</v>
      </c>
      <c r="J106" t="s">
        <v>1719</v>
      </c>
      <c r="K106" t="s">
        <v>1720</v>
      </c>
      <c r="L106" t="s">
        <v>1721</v>
      </c>
      <c r="M106" t="s">
        <v>1722</v>
      </c>
      <c r="N106" t="s">
        <v>166</v>
      </c>
      <c r="O106" t="s">
        <v>167</v>
      </c>
      <c r="P106" t="s">
        <v>200</v>
      </c>
      <c r="Q106" t="s">
        <v>168</v>
      </c>
      <c r="R106" t="s">
        <v>165</v>
      </c>
      <c r="S106" t="s">
        <v>119</v>
      </c>
      <c r="T106" t="s">
        <v>164</v>
      </c>
      <c r="U106" t="s">
        <v>118</v>
      </c>
      <c r="V106" t="s">
        <v>1723</v>
      </c>
      <c r="W106" t="s">
        <v>1724</v>
      </c>
      <c r="X106" s="51" t="str">
        <f t="shared" si="1"/>
        <v>3</v>
      </c>
      <c r="Y106" s="51" t="str">
        <f>IF(T106="","",IF(AND(T106&lt;&gt;'Tabelas auxiliares'!$B$236,T106&lt;&gt;'Tabelas auxiliares'!$B$237),"FOLHA DE PESSOAL",IF(X106='Tabelas auxiliares'!$A$237,"CUSTEIO",IF(X106='Tabelas auxiliares'!$A$236,"INVESTIMENTO","ERRO - VERIFICAR"))))</f>
        <v>CUSTEIO</v>
      </c>
      <c r="Z106" s="44">
        <v>8000.59</v>
      </c>
      <c r="AA106" s="44">
        <v>3716.89</v>
      </c>
      <c r="AC106" s="44">
        <v>4283.7</v>
      </c>
    </row>
    <row r="107" spans="1:29" x14ac:dyDescent="0.25">
      <c r="A107" t="s">
        <v>540</v>
      </c>
      <c r="B107" s="72" t="s">
        <v>262</v>
      </c>
      <c r="C107" s="72" t="s">
        <v>541</v>
      </c>
      <c r="D107" t="s">
        <v>61</v>
      </c>
      <c r="E107" t="s">
        <v>117</v>
      </c>
      <c r="F107" s="51" t="str">
        <f>IFERROR(VLOOKUP(D107,'Tabelas auxiliares'!$A$3:$B$61,2,FALSE),"")</f>
        <v>PROAD - PRÓ-REITORIA DE ADMINISTRAÇÃO</v>
      </c>
      <c r="G107" s="51" t="str">
        <f>IFERROR(VLOOKUP($B107,'Tabelas auxiliares'!$A$65:$C$102,2,FALSE),"")</f>
        <v>Administração geral</v>
      </c>
      <c r="H107" s="51" t="str">
        <f>IFERROR(VLOOKUP($B107,'Tabelas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7" t="s">
        <v>1725</v>
      </c>
      <c r="J107" t="s">
        <v>1696</v>
      </c>
      <c r="K107" t="s">
        <v>1726</v>
      </c>
      <c r="L107" t="s">
        <v>1698</v>
      </c>
      <c r="M107" t="s">
        <v>1699</v>
      </c>
      <c r="N107" t="s">
        <v>166</v>
      </c>
      <c r="O107" t="s">
        <v>167</v>
      </c>
      <c r="P107" t="s">
        <v>200</v>
      </c>
      <c r="Q107" t="s">
        <v>168</v>
      </c>
      <c r="R107" t="s">
        <v>165</v>
      </c>
      <c r="S107" t="s">
        <v>543</v>
      </c>
      <c r="T107" t="s">
        <v>164</v>
      </c>
      <c r="U107" t="s">
        <v>118</v>
      </c>
      <c r="V107" t="s">
        <v>1700</v>
      </c>
      <c r="W107" t="s">
        <v>1701</v>
      </c>
      <c r="X107" s="51" t="str">
        <f t="shared" si="1"/>
        <v>3</v>
      </c>
      <c r="Y107" s="51" t="str">
        <f>IF(T107="","",IF(AND(T107&lt;&gt;'Tabelas auxiliares'!$B$236,T107&lt;&gt;'Tabelas auxiliares'!$B$237),"FOLHA DE PESSOAL",IF(X107='Tabelas auxiliares'!$A$237,"CUSTEIO",IF(X107='Tabelas auxiliares'!$A$236,"INVESTIMENTO","ERRO - VERIFICAR"))))</f>
        <v>CUSTEIO</v>
      </c>
      <c r="Z107" s="44">
        <v>20000</v>
      </c>
      <c r="AA107" s="44">
        <v>20000</v>
      </c>
    </row>
    <row r="108" spans="1:29" x14ac:dyDescent="0.25">
      <c r="A108" t="s">
        <v>540</v>
      </c>
      <c r="B108" s="72" t="s">
        <v>262</v>
      </c>
      <c r="C108" s="72" t="s">
        <v>541</v>
      </c>
      <c r="D108" t="s">
        <v>61</v>
      </c>
      <c r="E108" t="s">
        <v>117</v>
      </c>
      <c r="F108" s="51" t="str">
        <f>IFERROR(VLOOKUP(D108,'Tabelas auxiliares'!$A$3:$B$61,2,FALSE),"")</f>
        <v>PROAD - PRÓ-REITORIA DE ADMINISTRAÇÃO</v>
      </c>
      <c r="G108" s="51" t="str">
        <f>IFERROR(VLOOKUP($B108,'Tabelas auxiliares'!$A$65:$C$102,2,FALSE),"")</f>
        <v>Administração geral</v>
      </c>
      <c r="H108" s="51" t="str">
        <f>IFERROR(VLOOKUP($B108,'Tabelas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8" t="s">
        <v>1727</v>
      </c>
      <c r="J108" t="s">
        <v>1719</v>
      </c>
      <c r="K108" t="s">
        <v>1728</v>
      </c>
      <c r="L108" t="s">
        <v>1721</v>
      </c>
      <c r="M108" t="s">
        <v>1722</v>
      </c>
      <c r="N108" t="s">
        <v>166</v>
      </c>
      <c r="O108" t="s">
        <v>167</v>
      </c>
      <c r="P108" t="s">
        <v>200</v>
      </c>
      <c r="Q108" t="s">
        <v>168</v>
      </c>
      <c r="R108" t="s">
        <v>165</v>
      </c>
      <c r="S108" t="s">
        <v>543</v>
      </c>
      <c r="T108" t="s">
        <v>164</v>
      </c>
      <c r="U108" t="s">
        <v>118</v>
      </c>
      <c r="V108" t="s">
        <v>1723</v>
      </c>
      <c r="W108" t="s">
        <v>1724</v>
      </c>
      <c r="X108" s="51" t="str">
        <f t="shared" si="1"/>
        <v>3</v>
      </c>
      <c r="Y108" s="51" t="str">
        <f>IF(T108="","",IF(AND(T108&lt;&gt;'Tabelas auxiliares'!$B$236,T108&lt;&gt;'Tabelas auxiliares'!$B$237),"FOLHA DE PESSOAL",IF(X108='Tabelas auxiliares'!$A$237,"CUSTEIO",IF(X108='Tabelas auxiliares'!$A$236,"INVESTIMENTO","ERRO - VERIFICAR"))))</f>
        <v>CUSTEIO</v>
      </c>
      <c r="Z108" s="44">
        <v>2268.94</v>
      </c>
      <c r="AA108" s="44">
        <v>2268.94</v>
      </c>
    </row>
    <row r="109" spans="1:29" x14ac:dyDescent="0.25">
      <c r="A109" t="s">
        <v>540</v>
      </c>
      <c r="B109" s="72" t="s">
        <v>262</v>
      </c>
      <c r="C109" s="72" t="s">
        <v>541</v>
      </c>
      <c r="D109" t="s">
        <v>71</v>
      </c>
      <c r="E109" t="s">
        <v>117</v>
      </c>
      <c r="F109" s="51" t="str">
        <f>IFERROR(VLOOKUP(D109,'Tabelas auxiliares'!$A$3:$B$61,2,FALSE),"")</f>
        <v>ARI - ASSESSORIA DE RELAÇÕES INTERNACIONAIS</v>
      </c>
      <c r="G109" s="51" t="str">
        <f>IFERROR(VLOOKUP($B109,'Tabelas auxiliares'!$A$65:$C$102,2,FALSE),"")</f>
        <v>Administração geral</v>
      </c>
      <c r="H109" s="51" t="str">
        <f>IFERROR(VLOOKUP($B109,'Tabelas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9" t="s">
        <v>1729</v>
      </c>
      <c r="J109" t="s">
        <v>1730</v>
      </c>
      <c r="K109" t="s">
        <v>1731</v>
      </c>
      <c r="L109" t="s">
        <v>1732</v>
      </c>
      <c r="M109" t="s">
        <v>1733</v>
      </c>
      <c r="N109" t="s">
        <v>1672</v>
      </c>
      <c r="O109" t="s">
        <v>1734</v>
      </c>
      <c r="P109" t="s">
        <v>1735</v>
      </c>
      <c r="Q109" t="s">
        <v>168</v>
      </c>
      <c r="R109" t="s">
        <v>165</v>
      </c>
      <c r="S109" t="s">
        <v>119</v>
      </c>
      <c r="T109" t="s">
        <v>164</v>
      </c>
      <c r="U109" t="s">
        <v>1736</v>
      </c>
      <c r="V109" t="s">
        <v>1676</v>
      </c>
      <c r="W109" t="s">
        <v>1677</v>
      </c>
      <c r="X109" s="51" t="str">
        <f t="shared" si="1"/>
        <v>3</v>
      </c>
      <c r="Y109" s="51" t="str">
        <f>IF(T109="","",IF(AND(T109&lt;&gt;'Tabelas auxiliares'!$B$236,T109&lt;&gt;'Tabelas auxiliares'!$B$237),"FOLHA DE PESSOAL",IF(X109='Tabelas auxiliares'!$A$237,"CUSTEIO",IF(X109='Tabelas auxiliares'!$A$236,"INVESTIMENTO","ERRO - VERIFICAR"))))</f>
        <v>CUSTEIO</v>
      </c>
      <c r="Z109" s="44">
        <v>2639.44</v>
      </c>
      <c r="AA109" s="44">
        <v>2639.44</v>
      </c>
    </row>
    <row r="110" spans="1:29" x14ac:dyDescent="0.25">
      <c r="A110" t="s">
        <v>540</v>
      </c>
      <c r="B110" s="72" t="s">
        <v>262</v>
      </c>
      <c r="C110" s="72" t="s">
        <v>541</v>
      </c>
      <c r="D110" t="s">
        <v>71</v>
      </c>
      <c r="E110" t="s">
        <v>117</v>
      </c>
      <c r="F110" s="51" t="str">
        <f>IFERROR(VLOOKUP(D110,'Tabelas auxiliares'!$A$3:$B$61,2,FALSE),"")</f>
        <v>ARI - ASSESSORIA DE RELAÇÕES INTERNACIONAIS</v>
      </c>
      <c r="G110" s="51" t="str">
        <f>IFERROR(VLOOKUP($B110,'Tabelas auxiliares'!$A$65:$C$102,2,FALSE),"")</f>
        <v>Administração geral</v>
      </c>
      <c r="H110" s="51" t="str">
        <f>IFERROR(VLOOKUP($B110,'Tabelas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0" t="s">
        <v>1584</v>
      </c>
      <c r="J110" t="s">
        <v>1737</v>
      </c>
      <c r="K110" t="s">
        <v>1738</v>
      </c>
      <c r="L110" t="s">
        <v>1739</v>
      </c>
      <c r="M110" t="s">
        <v>1740</v>
      </c>
      <c r="N110" t="s">
        <v>1672</v>
      </c>
      <c r="O110" t="s">
        <v>861</v>
      </c>
      <c r="P110" t="s">
        <v>1741</v>
      </c>
      <c r="Q110" t="s">
        <v>168</v>
      </c>
      <c r="R110" t="s">
        <v>165</v>
      </c>
      <c r="S110" t="s">
        <v>119</v>
      </c>
      <c r="T110" t="s">
        <v>164</v>
      </c>
      <c r="U110" t="s">
        <v>1742</v>
      </c>
      <c r="V110" t="s">
        <v>1676</v>
      </c>
      <c r="W110" t="s">
        <v>1677</v>
      </c>
      <c r="X110" s="51" t="str">
        <f t="shared" si="1"/>
        <v>3</v>
      </c>
      <c r="Y110" s="51" t="str">
        <f>IF(T110="","",IF(AND(T110&lt;&gt;'Tabelas auxiliares'!$B$236,T110&lt;&gt;'Tabelas auxiliares'!$B$237),"FOLHA DE PESSOAL",IF(X110='Tabelas auxiliares'!$A$237,"CUSTEIO",IF(X110='Tabelas auxiliares'!$A$236,"INVESTIMENTO","ERRO - VERIFICAR"))))</f>
        <v>CUSTEIO</v>
      </c>
      <c r="Z110" s="44">
        <v>15368.15</v>
      </c>
      <c r="AA110" s="44">
        <v>15368.15</v>
      </c>
    </row>
    <row r="111" spans="1:29" x14ac:dyDescent="0.25">
      <c r="A111" t="s">
        <v>540</v>
      </c>
      <c r="B111" s="72" t="s">
        <v>262</v>
      </c>
      <c r="C111" s="72" t="s">
        <v>541</v>
      </c>
      <c r="D111" t="s">
        <v>84</v>
      </c>
      <c r="E111" t="s">
        <v>117</v>
      </c>
      <c r="F111" s="51" t="str">
        <f>IFERROR(VLOOKUP(D111,'Tabelas auxiliares'!$A$3:$B$61,2,FALSE),"")</f>
        <v>AGÊNCIA DE INOVAÇÃO</v>
      </c>
      <c r="G111" s="51" t="str">
        <f>IFERROR(VLOOKUP($B111,'Tabelas auxiliares'!$A$65:$C$102,2,FALSE),"")</f>
        <v>Administração geral</v>
      </c>
      <c r="H111" s="51" t="str">
        <f>IFERROR(VLOOKUP($B111,'Tabelas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1" t="s">
        <v>1743</v>
      </c>
      <c r="J111" t="s">
        <v>1744</v>
      </c>
      <c r="K111" t="s">
        <v>1745</v>
      </c>
      <c r="L111" t="s">
        <v>1746</v>
      </c>
      <c r="M111" t="s">
        <v>1747</v>
      </c>
      <c r="N111" t="s">
        <v>166</v>
      </c>
      <c r="O111" t="s">
        <v>167</v>
      </c>
      <c r="P111" t="s">
        <v>200</v>
      </c>
      <c r="Q111" t="s">
        <v>168</v>
      </c>
      <c r="R111" t="s">
        <v>165</v>
      </c>
      <c r="S111" t="s">
        <v>119</v>
      </c>
      <c r="T111" t="s">
        <v>164</v>
      </c>
      <c r="U111" t="s">
        <v>118</v>
      </c>
      <c r="V111" t="s">
        <v>1748</v>
      </c>
      <c r="W111" t="s">
        <v>988</v>
      </c>
      <c r="X111" s="51" t="str">
        <f t="shared" si="1"/>
        <v>3</v>
      </c>
      <c r="Y111" s="51" t="str">
        <f>IF(T111="","",IF(AND(T111&lt;&gt;'Tabelas auxiliares'!$B$236,T111&lt;&gt;'Tabelas auxiliares'!$B$237),"FOLHA DE PESSOAL",IF(X111='Tabelas auxiliares'!$A$237,"CUSTEIO",IF(X111='Tabelas auxiliares'!$A$236,"INVESTIMENTO","ERRO - VERIFICAR"))))</f>
        <v>CUSTEIO</v>
      </c>
      <c r="Z111" s="44">
        <v>7</v>
      </c>
      <c r="AA111" s="44">
        <v>7</v>
      </c>
    </row>
    <row r="112" spans="1:29" x14ac:dyDescent="0.25">
      <c r="A112" t="s">
        <v>540</v>
      </c>
      <c r="B112" s="72" t="s">
        <v>262</v>
      </c>
      <c r="C112" s="72" t="s">
        <v>541</v>
      </c>
      <c r="D112" t="s">
        <v>84</v>
      </c>
      <c r="E112" t="s">
        <v>117</v>
      </c>
      <c r="F112" s="51" t="str">
        <f>IFERROR(VLOOKUP(D112,'Tabelas auxiliares'!$A$3:$B$61,2,FALSE),"")</f>
        <v>AGÊNCIA DE INOVAÇÃO</v>
      </c>
      <c r="G112" s="51" t="str">
        <f>IFERROR(VLOOKUP($B112,'Tabelas auxiliares'!$A$65:$C$102,2,FALSE),"")</f>
        <v>Administração geral</v>
      </c>
      <c r="H112" s="51" t="str">
        <f>IFERROR(VLOOKUP($B112,'Tabelas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2" t="s">
        <v>1749</v>
      </c>
      <c r="J112" t="s">
        <v>1750</v>
      </c>
      <c r="K112" t="s">
        <v>1751</v>
      </c>
      <c r="L112" t="s">
        <v>1752</v>
      </c>
      <c r="M112" t="s">
        <v>1753</v>
      </c>
      <c r="N112" t="s">
        <v>166</v>
      </c>
      <c r="O112" t="s">
        <v>167</v>
      </c>
      <c r="P112" t="s">
        <v>200</v>
      </c>
      <c r="Q112" t="s">
        <v>168</v>
      </c>
      <c r="R112" t="s">
        <v>165</v>
      </c>
      <c r="S112" t="s">
        <v>119</v>
      </c>
      <c r="T112" t="s">
        <v>164</v>
      </c>
      <c r="U112" t="s">
        <v>118</v>
      </c>
      <c r="V112" t="s">
        <v>987</v>
      </c>
      <c r="W112" t="s">
        <v>988</v>
      </c>
      <c r="X112" s="51" t="str">
        <f t="shared" si="1"/>
        <v>3</v>
      </c>
      <c r="Y112" s="51" t="str">
        <f>IF(T112="","",IF(AND(T112&lt;&gt;'Tabelas auxiliares'!$B$236,T112&lt;&gt;'Tabelas auxiliares'!$B$237),"FOLHA DE PESSOAL",IF(X112='Tabelas auxiliares'!$A$237,"CUSTEIO",IF(X112='Tabelas auxiliares'!$A$236,"INVESTIMENTO","ERRO - VERIFICAR"))))</f>
        <v>CUSTEIO</v>
      </c>
      <c r="Z112" s="44">
        <v>50999.85</v>
      </c>
      <c r="AA112" s="44">
        <v>40352.449999999997</v>
      </c>
      <c r="AB112" s="44">
        <v>599.82000000000005</v>
      </c>
      <c r="AC112" s="44">
        <v>10047.58</v>
      </c>
    </row>
    <row r="113" spans="1:29" x14ac:dyDescent="0.25">
      <c r="A113" t="s">
        <v>540</v>
      </c>
      <c r="B113" s="72" t="s">
        <v>262</v>
      </c>
      <c r="C113" s="72" t="s">
        <v>541</v>
      </c>
      <c r="D113" t="s">
        <v>84</v>
      </c>
      <c r="E113" t="s">
        <v>117</v>
      </c>
      <c r="F113" s="51" t="str">
        <f>IFERROR(VLOOKUP(D113,'Tabelas auxiliares'!$A$3:$B$61,2,FALSE),"")</f>
        <v>AGÊNCIA DE INOVAÇÃO</v>
      </c>
      <c r="G113" s="51" t="str">
        <f>IFERROR(VLOOKUP($B113,'Tabelas auxiliares'!$A$65:$C$102,2,FALSE),"")</f>
        <v>Administração geral</v>
      </c>
      <c r="H113" s="51" t="str">
        <f>IFERROR(VLOOKUP($B113,'Tabelas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3" t="s">
        <v>1754</v>
      </c>
      <c r="J113" t="s">
        <v>1755</v>
      </c>
      <c r="K113" t="s">
        <v>1756</v>
      </c>
      <c r="L113" t="s">
        <v>1757</v>
      </c>
      <c r="M113" t="s">
        <v>1747</v>
      </c>
      <c r="N113" t="s">
        <v>166</v>
      </c>
      <c r="O113" t="s">
        <v>167</v>
      </c>
      <c r="P113" t="s">
        <v>200</v>
      </c>
      <c r="Q113" t="s">
        <v>168</v>
      </c>
      <c r="R113" t="s">
        <v>165</v>
      </c>
      <c r="S113" t="s">
        <v>119</v>
      </c>
      <c r="T113" t="s">
        <v>164</v>
      </c>
      <c r="U113" t="s">
        <v>118</v>
      </c>
      <c r="V113" t="s">
        <v>1758</v>
      </c>
      <c r="W113" t="s">
        <v>1759</v>
      </c>
      <c r="X113" s="51" t="str">
        <f t="shared" si="1"/>
        <v>3</v>
      </c>
      <c r="Y113" s="51" t="str">
        <f>IF(T113="","",IF(AND(T113&lt;&gt;'Tabelas auxiliares'!$B$236,T113&lt;&gt;'Tabelas auxiliares'!$B$237),"FOLHA DE PESSOAL",IF(X113='Tabelas auxiliares'!$A$237,"CUSTEIO",IF(X113='Tabelas auxiliares'!$A$236,"INVESTIMENTO","ERRO - VERIFICAR"))))</f>
        <v>CUSTEIO</v>
      </c>
      <c r="Z113" s="44">
        <v>25</v>
      </c>
      <c r="AA113" s="44">
        <v>25</v>
      </c>
    </row>
    <row r="114" spans="1:29" x14ac:dyDescent="0.25">
      <c r="A114" t="s">
        <v>540</v>
      </c>
      <c r="B114" s="72" t="s">
        <v>262</v>
      </c>
      <c r="C114" s="72" t="s">
        <v>541</v>
      </c>
      <c r="D114" t="s">
        <v>84</v>
      </c>
      <c r="E114" t="s">
        <v>117</v>
      </c>
      <c r="F114" s="51" t="str">
        <f>IFERROR(VLOOKUP(D114,'Tabelas auxiliares'!$A$3:$B$61,2,FALSE),"")</f>
        <v>AGÊNCIA DE INOVAÇÃO</v>
      </c>
      <c r="G114" s="51" t="str">
        <f>IFERROR(VLOOKUP($B114,'Tabelas auxiliares'!$A$65:$C$102,2,FALSE),"")</f>
        <v>Administração geral</v>
      </c>
      <c r="H114" s="51" t="str">
        <f>IFERROR(VLOOKUP($B114,'Tabelas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4" t="s">
        <v>1760</v>
      </c>
      <c r="J114" t="s">
        <v>1761</v>
      </c>
      <c r="K114" t="s">
        <v>1762</v>
      </c>
      <c r="L114" t="s">
        <v>1763</v>
      </c>
      <c r="M114" t="s">
        <v>1747</v>
      </c>
      <c r="N114" t="s">
        <v>166</v>
      </c>
      <c r="O114" t="s">
        <v>167</v>
      </c>
      <c r="P114" t="s">
        <v>200</v>
      </c>
      <c r="Q114" t="s">
        <v>168</v>
      </c>
      <c r="R114" t="s">
        <v>165</v>
      </c>
      <c r="S114" t="s">
        <v>119</v>
      </c>
      <c r="T114" t="s">
        <v>164</v>
      </c>
      <c r="U114" t="s">
        <v>118</v>
      </c>
      <c r="V114" t="s">
        <v>1748</v>
      </c>
      <c r="W114" t="s">
        <v>988</v>
      </c>
      <c r="X114" s="51" t="str">
        <f t="shared" si="1"/>
        <v>3</v>
      </c>
      <c r="Y114" s="51" t="str">
        <f>IF(T114="","",IF(AND(T114&lt;&gt;'Tabelas auxiliares'!$B$236,T114&lt;&gt;'Tabelas auxiliares'!$B$237),"FOLHA DE PESSOAL",IF(X114='Tabelas auxiliares'!$A$237,"CUSTEIO",IF(X114='Tabelas auxiliares'!$A$236,"INVESTIMENTO","ERRO - VERIFICAR"))))</f>
        <v>CUSTEIO</v>
      </c>
      <c r="Z114" s="44">
        <v>4682</v>
      </c>
      <c r="AA114" s="44">
        <v>2022</v>
      </c>
      <c r="AC114" s="44">
        <v>2660</v>
      </c>
    </row>
    <row r="115" spans="1:29" x14ac:dyDescent="0.25">
      <c r="A115" t="s">
        <v>540</v>
      </c>
      <c r="B115" s="72" t="s">
        <v>262</v>
      </c>
      <c r="C115" s="72" t="s">
        <v>541</v>
      </c>
      <c r="D115" t="s">
        <v>88</v>
      </c>
      <c r="E115" t="s">
        <v>117</v>
      </c>
      <c r="F115" s="51" t="str">
        <f>IFERROR(VLOOKUP(D115,'Tabelas auxiliares'!$A$3:$B$61,2,FALSE),"")</f>
        <v>SUGEPE - SUPERINTENDÊNCIA DE GESTÃO DE PESSOAS</v>
      </c>
      <c r="G115" s="51" t="str">
        <f>IFERROR(VLOOKUP($B115,'Tabelas auxiliares'!$A$65:$C$102,2,FALSE),"")</f>
        <v>Administração geral</v>
      </c>
      <c r="H115" s="51" t="str">
        <f>IFERROR(VLOOKUP($B115,'Tabelas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5" t="s">
        <v>1764</v>
      </c>
      <c r="J115" t="s">
        <v>1765</v>
      </c>
      <c r="K115" t="s">
        <v>1766</v>
      </c>
      <c r="L115" t="s">
        <v>1767</v>
      </c>
      <c r="M115" t="s">
        <v>1768</v>
      </c>
      <c r="N115" t="s">
        <v>166</v>
      </c>
      <c r="O115" t="s">
        <v>167</v>
      </c>
      <c r="P115" t="s">
        <v>200</v>
      </c>
      <c r="Q115" t="s">
        <v>168</v>
      </c>
      <c r="R115" t="s">
        <v>165</v>
      </c>
      <c r="S115" t="s">
        <v>119</v>
      </c>
      <c r="T115" t="s">
        <v>164</v>
      </c>
      <c r="U115" t="s">
        <v>118</v>
      </c>
      <c r="V115" t="s">
        <v>987</v>
      </c>
      <c r="W115" t="s">
        <v>988</v>
      </c>
      <c r="X115" s="51" t="str">
        <f t="shared" si="1"/>
        <v>3</v>
      </c>
      <c r="Y115" s="51" t="str">
        <f>IF(T115="","",IF(AND(T115&lt;&gt;'Tabelas auxiliares'!$B$236,T115&lt;&gt;'Tabelas auxiliares'!$B$237),"FOLHA DE PESSOAL",IF(X115='Tabelas auxiliares'!$A$237,"CUSTEIO",IF(X115='Tabelas auxiliares'!$A$236,"INVESTIMENTO","ERRO - VERIFICAR"))))</f>
        <v>CUSTEIO</v>
      </c>
      <c r="Z115" s="44">
        <v>317.08</v>
      </c>
      <c r="AA115" s="44">
        <v>317.08</v>
      </c>
    </row>
    <row r="116" spans="1:29" x14ac:dyDescent="0.25">
      <c r="A116" t="s">
        <v>540</v>
      </c>
      <c r="B116" s="72" t="s">
        <v>262</v>
      </c>
      <c r="C116" s="72" t="s">
        <v>541</v>
      </c>
      <c r="D116" t="s">
        <v>88</v>
      </c>
      <c r="E116" t="s">
        <v>117</v>
      </c>
      <c r="F116" s="51" t="str">
        <f>IFERROR(VLOOKUP(D116,'Tabelas auxiliares'!$A$3:$B$61,2,FALSE),"")</f>
        <v>SUGEPE - SUPERINTENDÊNCIA DE GESTÃO DE PESSOAS</v>
      </c>
      <c r="G116" s="51" t="str">
        <f>IFERROR(VLOOKUP($B116,'Tabelas auxiliares'!$A$65:$C$102,2,FALSE),"")</f>
        <v>Administração geral</v>
      </c>
      <c r="H116" s="51" t="str">
        <f>IFERROR(VLOOKUP($B116,'Tabelas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16" t="s">
        <v>570</v>
      </c>
      <c r="J116" t="s">
        <v>1769</v>
      </c>
      <c r="K116" t="s">
        <v>1770</v>
      </c>
      <c r="L116" t="s">
        <v>1771</v>
      </c>
      <c r="M116" t="s">
        <v>1772</v>
      </c>
      <c r="N116" t="s">
        <v>166</v>
      </c>
      <c r="O116" t="s">
        <v>167</v>
      </c>
      <c r="P116" t="s">
        <v>200</v>
      </c>
      <c r="Q116" t="s">
        <v>168</v>
      </c>
      <c r="R116" t="s">
        <v>165</v>
      </c>
      <c r="S116" t="s">
        <v>119</v>
      </c>
      <c r="T116" t="s">
        <v>164</v>
      </c>
      <c r="U116" t="s">
        <v>118</v>
      </c>
      <c r="V116" t="s">
        <v>969</v>
      </c>
      <c r="W116" t="s">
        <v>970</v>
      </c>
      <c r="X116" s="51" t="str">
        <f t="shared" si="1"/>
        <v>3</v>
      </c>
      <c r="Y116" s="51" t="str">
        <f>IF(T116="","",IF(AND(T116&lt;&gt;'Tabelas auxiliares'!$B$236,T116&lt;&gt;'Tabelas auxiliares'!$B$237),"FOLHA DE PESSOAL",IF(X116='Tabelas auxiliares'!$A$237,"CUSTEIO",IF(X116='Tabelas auxiliares'!$A$236,"INVESTIMENTO","ERRO - VERIFICAR"))))</f>
        <v>CUSTEIO</v>
      </c>
      <c r="Z116" s="44">
        <v>109542.39999999999</v>
      </c>
      <c r="AA116" s="44">
        <v>109542.39999999999</v>
      </c>
    </row>
    <row r="117" spans="1:29" x14ac:dyDescent="0.25">
      <c r="A117" t="s">
        <v>540</v>
      </c>
      <c r="B117" s="72" t="s">
        <v>264</v>
      </c>
      <c r="C117" s="72" t="s">
        <v>541</v>
      </c>
      <c r="D117" t="s">
        <v>35</v>
      </c>
      <c r="E117" t="s">
        <v>117</v>
      </c>
      <c r="F117" s="51" t="str">
        <f>IFERROR(VLOOKUP(D117,'Tabelas auxiliares'!$A$3:$B$61,2,FALSE),"")</f>
        <v>PU - PREFEITURA UNIVERSITÁRIA</v>
      </c>
      <c r="G117" s="51" t="str">
        <f>IFERROR(VLOOKUP($B117,'Tabelas auxiliares'!$A$65:$C$102,2,FALSE),"")</f>
        <v>Água / luz / gás (concessionárias)</v>
      </c>
      <c r="H117" s="51" t="str">
        <f>IFERROR(VLOOKUP($B117,'Tabelas auxiliares'!$A$65:$C$102,3,FALSE),"")</f>
        <v>ÁGUA E ESGOTO / ENERGIA ELÉTRICA / GÁS</v>
      </c>
      <c r="I117" t="s">
        <v>1773</v>
      </c>
      <c r="J117" t="s">
        <v>920</v>
      </c>
      <c r="K117" t="s">
        <v>1774</v>
      </c>
      <c r="L117" t="s">
        <v>922</v>
      </c>
      <c r="M117" t="s">
        <v>923</v>
      </c>
      <c r="N117" t="s">
        <v>166</v>
      </c>
      <c r="O117" t="s">
        <v>167</v>
      </c>
      <c r="P117" t="s">
        <v>200</v>
      </c>
      <c r="Q117" t="s">
        <v>168</v>
      </c>
      <c r="R117" t="s">
        <v>165</v>
      </c>
      <c r="S117" t="s">
        <v>119</v>
      </c>
      <c r="T117" t="s">
        <v>164</v>
      </c>
      <c r="U117" t="s">
        <v>118</v>
      </c>
      <c r="V117" t="s">
        <v>924</v>
      </c>
      <c r="W117" t="s">
        <v>925</v>
      </c>
      <c r="X117" s="51" t="str">
        <f t="shared" si="1"/>
        <v>3</v>
      </c>
      <c r="Y117" s="51" t="str">
        <f>IF(T117="","",IF(AND(T117&lt;&gt;'Tabelas auxiliares'!$B$236,T117&lt;&gt;'Tabelas auxiliares'!$B$237),"FOLHA DE PESSOAL",IF(X117='Tabelas auxiliares'!$A$237,"CUSTEIO",IF(X117='Tabelas auxiliares'!$A$236,"INVESTIMENTO","ERRO - VERIFICAR"))))</f>
        <v>CUSTEIO</v>
      </c>
      <c r="Z117" s="44">
        <v>26439.91</v>
      </c>
      <c r="AB117" s="44">
        <v>16139.99</v>
      </c>
      <c r="AC117" s="44">
        <v>10299.92</v>
      </c>
    </row>
    <row r="118" spans="1:29" x14ac:dyDescent="0.25">
      <c r="A118" t="s">
        <v>540</v>
      </c>
      <c r="B118" s="72" t="s">
        <v>264</v>
      </c>
      <c r="C118" s="72" t="s">
        <v>541</v>
      </c>
      <c r="D118" t="s">
        <v>35</v>
      </c>
      <c r="E118" t="s">
        <v>117</v>
      </c>
      <c r="F118" s="51" t="str">
        <f>IFERROR(VLOOKUP(D118,'Tabelas auxiliares'!$A$3:$B$61,2,FALSE),"")</f>
        <v>PU - PREFEITURA UNIVERSITÁRIA</v>
      </c>
      <c r="G118" s="51" t="str">
        <f>IFERROR(VLOOKUP($B118,'Tabelas auxiliares'!$A$65:$C$102,2,FALSE),"")</f>
        <v>Água / luz / gás (concessionárias)</v>
      </c>
      <c r="H118" s="51" t="str">
        <f>IFERROR(VLOOKUP($B118,'Tabelas auxiliares'!$A$65:$C$102,3,FALSE),"")</f>
        <v>ÁGUA E ESGOTO / ENERGIA ELÉTRICA / GÁS</v>
      </c>
      <c r="I118" t="s">
        <v>1775</v>
      </c>
      <c r="J118" t="s">
        <v>936</v>
      </c>
      <c r="K118" t="s">
        <v>1776</v>
      </c>
      <c r="L118" t="s">
        <v>938</v>
      </c>
      <c r="M118" t="s">
        <v>923</v>
      </c>
      <c r="N118" t="s">
        <v>166</v>
      </c>
      <c r="O118" t="s">
        <v>167</v>
      </c>
      <c r="P118" t="s">
        <v>200</v>
      </c>
      <c r="Q118" t="s">
        <v>168</v>
      </c>
      <c r="R118" t="s">
        <v>165</v>
      </c>
      <c r="S118" t="s">
        <v>119</v>
      </c>
      <c r="T118" t="s">
        <v>164</v>
      </c>
      <c r="U118" t="s">
        <v>118</v>
      </c>
      <c r="V118" t="s">
        <v>924</v>
      </c>
      <c r="W118" t="s">
        <v>925</v>
      </c>
      <c r="X118" s="51" t="str">
        <f t="shared" si="1"/>
        <v>3</v>
      </c>
      <c r="Y118" s="51" t="str">
        <f>IF(T118="","",IF(AND(T118&lt;&gt;'Tabelas auxiliares'!$B$236,T118&lt;&gt;'Tabelas auxiliares'!$B$237),"FOLHA DE PESSOAL",IF(X118='Tabelas auxiliares'!$A$237,"CUSTEIO",IF(X118='Tabelas auxiliares'!$A$236,"INVESTIMENTO","ERRO - VERIFICAR"))))</f>
        <v>CUSTEIO</v>
      </c>
      <c r="Z118" s="44">
        <v>28616.16</v>
      </c>
      <c r="AB118" s="44">
        <v>5597.14</v>
      </c>
      <c r="AC118" s="44">
        <v>23019.02</v>
      </c>
    </row>
    <row r="119" spans="1:29" x14ac:dyDescent="0.25">
      <c r="A119" t="s">
        <v>540</v>
      </c>
      <c r="B119" s="72" t="s">
        <v>264</v>
      </c>
      <c r="C119" s="72" t="s">
        <v>541</v>
      </c>
      <c r="D119" t="s">
        <v>35</v>
      </c>
      <c r="E119" t="s">
        <v>117</v>
      </c>
      <c r="F119" s="51" t="str">
        <f>IFERROR(VLOOKUP(D119,'Tabelas auxiliares'!$A$3:$B$61,2,FALSE),"")</f>
        <v>PU - PREFEITURA UNIVERSITÁRIA</v>
      </c>
      <c r="G119" s="51" t="str">
        <f>IFERROR(VLOOKUP($B119,'Tabelas auxiliares'!$A$65:$C$102,2,FALSE),"")</f>
        <v>Água / luz / gás (concessionárias)</v>
      </c>
      <c r="H119" s="51" t="str">
        <f>IFERROR(VLOOKUP($B119,'Tabelas auxiliares'!$A$65:$C$102,3,FALSE),"")</f>
        <v>ÁGUA E ESGOTO / ENERGIA ELÉTRICA / GÁS</v>
      </c>
      <c r="I119" t="s">
        <v>572</v>
      </c>
      <c r="J119" t="s">
        <v>936</v>
      </c>
      <c r="K119" t="s">
        <v>1777</v>
      </c>
      <c r="L119" t="s">
        <v>938</v>
      </c>
      <c r="M119" t="s">
        <v>923</v>
      </c>
      <c r="N119" t="s">
        <v>166</v>
      </c>
      <c r="O119" t="s">
        <v>167</v>
      </c>
      <c r="P119" t="s">
        <v>200</v>
      </c>
      <c r="Q119" t="s">
        <v>168</v>
      </c>
      <c r="R119" t="s">
        <v>165</v>
      </c>
      <c r="S119" t="s">
        <v>119</v>
      </c>
      <c r="T119" t="s">
        <v>164</v>
      </c>
      <c r="U119" t="s">
        <v>118</v>
      </c>
      <c r="V119" t="s">
        <v>924</v>
      </c>
      <c r="W119" t="s">
        <v>925</v>
      </c>
      <c r="X119" s="51" t="str">
        <f t="shared" si="1"/>
        <v>3</v>
      </c>
      <c r="Y119" s="51" t="str">
        <f>IF(T119="","",IF(AND(T119&lt;&gt;'Tabelas auxiliares'!$B$236,T119&lt;&gt;'Tabelas auxiliares'!$B$237),"FOLHA DE PESSOAL",IF(X119='Tabelas auxiliares'!$A$237,"CUSTEIO",IF(X119='Tabelas auxiliares'!$A$236,"INVESTIMENTO","ERRO - VERIFICAR"))))</f>
        <v>CUSTEIO</v>
      </c>
      <c r="Z119" s="44">
        <v>13959.39</v>
      </c>
      <c r="AA119" s="44">
        <v>13959.39</v>
      </c>
    </row>
    <row r="120" spans="1:29" x14ac:dyDescent="0.25">
      <c r="A120" t="s">
        <v>540</v>
      </c>
      <c r="B120" s="72" t="s">
        <v>264</v>
      </c>
      <c r="C120" s="72" t="s">
        <v>541</v>
      </c>
      <c r="D120" t="s">
        <v>35</v>
      </c>
      <c r="E120" t="s">
        <v>117</v>
      </c>
      <c r="F120" s="51" t="str">
        <f>IFERROR(VLOOKUP(D120,'Tabelas auxiliares'!$A$3:$B$61,2,FALSE),"")</f>
        <v>PU - PREFEITURA UNIVERSITÁRIA</v>
      </c>
      <c r="G120" s="51" t="str">
        <f>IFERROR(VLOOKUP($B120,'Tabelas auxiliares'!$A$65:$C$102,2,FALSE),"")</f>
        <v>Água / luz / gás (concessionárias)</v>
      </c>
      <c r="H120" s="51" t="str">
        <f>IFERROR(VLOOKUP($B120,'Tabelas auxiliares'!$A$65:$C$102,3,FALSE),"")</f>
        <v>ÁGUA E ESGOTO / ENERGIA ELÉTRICA / GÁS</v>
      </c>
      <c r="I120" t="s">
        <v>572</v>
      </c>
      <c r="J120" t="s">
        <v>936</v>
      </c>
      <c r="K120" t="s">
        <v>1778</v>
      </c>
      <c r="L120" t="s">
        <v>938</v>
      </c>
      <c r="M120" t="s">
        <v>923</v>
      </c>
      <c r="N120" t="s">
        <v>166</v>
      </c>
      <c r="O120" t="s">
        <v>167</v>
      </c>
      <c r="P120" t="s">
        <v>200</v>
      </c>
      <c r="Q120" t="s">
        <v>168</v>
      </c>
      <c r="R120" t="s">
        <v>165</v>
      </c>
      <c r="S120" t="s">
        <v>119</v>
      </c>
      <c r="T120" t="s">
        <v>164</v>
      </c>
      <c r="U120" t="s">
        <v>118</v>
      </c>
      <c r="V120" t="s">
        <v>927</v>
      </c>
      <c r="W120" t="s">
        <v>928</v>
      </c>
      <c r="X120" s="51" t="str">
        <f t="shared" si="1"/>
        <v>3</v>
      </c>
      <c r="Y120" s="51" t="str">
        <f>IF(T120="","",IF(AND(T120&lt;&gt;'Tabelas auxiliares'!$B$236,T120&lt;&gt;'Tabelas auxiliares'!$B$237),"FOLHA DE PESSOAL",IF(X120='Tabelas auxiliares'!$A$237,"CUSTEIO",IF(X120='Tabelas auxiliares'!$A$236,"INVESTIMENTO","ERRO - VERIFICAR"))))</f>
        <v>CUSTEIO</v>
      </c>
      <c r="Z120" s="44">
        <v>112.89</v>
      </c>
      <c r="AA120" s="44">
        <v>75.650000000000006</v>
      </c>
      <c r="AC120" s="44">
        <v>37.24</v>
      </c>
    </row>
    <row r="121" spans="1:29" x14ac:dyDescent="0.25">
      <c r="A121" t="s">
        <v>540</v>
      </c>
      <c r="B121" s="72" t="s">
        <v>264</v>
      </c>
      <c r="C121" s="72" t="s">
        <v>541</v>
      </c>
      <c r="D121" t="s">
        <v>35</v>
      </c>
      <c r="E121" t="s">
        <v>117</v>
      </c>
      <c r="F121" s="51" t="str">
        <f>IFERROR(VLOOKUP(D121,'Tabelas auxiliares'!$A$3:$B$61,2,FALSE),"")</f>
        <v>PU - PREFEITURA UNIVERSITÁRIA</v>
      </c>
      <c r="G121" s="51" t="str">
        <f>IFERROR(VLOOKUP($B121,'Tabelas auxiliares'!$A$65:$C$102,2,FALSE),"")</f>
        <v>Água / luz / gás (concessionárias)</v>
      </c>
      <c r="H121" s="51" t="str">
        <f>IFERROR(VLOOKUP($B121,'Tabelas auxiliares'!$A$65:$C$102,3,FALSE),"")</f>
        <v>ÁGUA E ESGOTO / ENERGIA ELÉTRICA / GÁS</v>
      </c>
      <c r="I121" t="s">
        <v>572</v>
      </c>
      <c r="J121" t="s">
        <v>920</v>
      </c>
      <c r="K121" t="s">
        <v>1779</v>
      </c>
      <c r="L121" t="s">
        <v>922</v>
      </c>
      <c r="M121" t="s">
        <v>923</v>
      </c>
      <c r="N121" t="s">
        <v>166</v>
      </c>
      <c r="O121" t="s">
        <v>167</v>
      </c>
      <c r="P121" t="s">
        <v>200</v>
      </c>
      <c r="Q121" t="s">
        <v>168</v>
      </c>
      <c r="R121" t="s">
        <v>165</v>
      </c>
      <c r="S121" t="s">
        <v>119</v>
      </c>
      <c r="T121" t="s">
        <v>164</v>
      </c>
      <c r="U121" t="s">
        <v>118</v>
      </c>
      <c r="V121" t="s">
        <v>924</v>
      </c>
      <c r="W121" t="s">
        <v>925</v>
      </c>
      <c r="X121" s="51" t="str">
        <f t="shared" si="1"/>
        <v>3</v>
      </c>
      <c r="Y121" s="51" t="str">
        <f>IF(T121="","",IF(AND(T121&lt;&gt;'Tabelas auxiliares'!$B$236,T121&lt;&gt;'Tabelas auxiliares'!$B$237),"FOLHA DE PESSOAL",IF(X121='Tabelas auxiliares'!$A$237,"CUSTEIO",IF(X121='Tabelas auxiliares'!$A$236,"INVESTIMENTO","ERRO - VERIFICAR"))))</f>
        <v>CUSTEIO</v>
      </c>
      <c r="Z121" s="44">
        <v>18018.599999999999</v>
      </c>
      <c r="AA121" s="44">
        <v>18018.599999999999</v>
      </c>
    </row>
    <row r="122" spans="1:29" x14ac:dyDescent="0.25">
      <c r="A122" t="s">
        <v>540</v>
      </c>
      <c r="B122" s="72" t="s">
        <v>264</v>
      </c>
      <c r="C122" s="72" t="s">
        <v>541</v>
      </c>
      <c r="D122" t="s">
        <v>35</v>
      </c>
      <c r="E122" t="s">
        <v>117</v>
      </c>
      <c r="F122" s="51" t="str">
        <f>IFERROR(VLOOKUP(D122,'Tabelas auxiliares'!$A$3:$B$61,2,FALSE),"")</f>
        <v>PU - PREFEITURA UNIVERSITÁRIA</v>
      </c>
      <c r="G122" s="51" t="str">
        <f>IFERROR(VLOOKUP($B122,'Tabelas auxiliares'!$A$65:$C$102,2,FALSE),"")</f>
        <v>Água / luz / gás (concessionárias)</v>
      </c>
      <c r="H122" s="51" t="str">
        <f>IFERROR(VLOOKUP($B122,'Tabelas auxiliares'!$A$65:$C$102,3,FALSE),"")</f>
        <v>ÁGUA E ESGOTO / ENERGIA ELÉTRICA / GÁS</v>
      </c>
      <c r="I122" t="s">
        <v>1780</v>
      </c>
      <c r="J122" t="s">
        <v>941</v>
      </c>
      <c r="K122" t="s">
        <v>1781</v>
      </c>
      <c r="L122" t="s">
        <v>1782</v>
      </c>
      <c r="M122" t="s">
        <v>923</v>
      </c>
      <c r="N122" t="s">
        <v>166</v>
      </c>
      <c r="O122" t="s">
        <v>167</v>
      </c>
      <c r="P122" t="s">
        <v>200</v>
      </c>
      <c r="Q122" t="s">
        <v>168</v>
      </c>
      <c r="R122" t="s">
        <v>165</v>
      </c>
      <c r="S122" t="s">
        <v>119</v>
      </c>
      <c r="T122" t="s">
        <v>164</v>
      </c>
      <c r="U122" t="s">
        <v>118</v>
      </c>
      <c r="V122" t="s">
        <v>924</v>
      </c>
      <c r="W122" t="s">
        <v>925</v>
      </c>
      <c r="X122" s="51" t="str">
        <f t="shared" si="1"/>
        <v>3</v>
      </c>
      <c r="Y122" s="51" t="str">
        <f>IF(T122="","",IF(AND(T122&lt;&gt;'Tabelas auxiliares'!$B$236,T122&lt;&gt;'Tabelas auxiliares'!$B$237),"FOLHA DE PESSOAL",IF(X122='Tabelas auxiliares'!$A$237,"CUSTEIO",IF(X122='Tabelas auxiliares'!$A$236,"INVESTIMENTO","ERRO - VERIFICAR"))))</f>
        <v>CUSTEIO</v>
      </c>
      <c r="Z122" s="44">
        <v>59887</v>
      </c>
      <c r="AA122" s="44">
        <v>53068.68</v>
      </c>
      <c r="AB122" s="44">
        <v>201.22</v>
      </c>
      <c r="AC122" s="44">
        <v>6617.1</v>
      </c>
    </row>
    <row r="123" spans="1:29" x14ac:dyDescent="0.25">
      <c r="A123" t="s">
        <v>540</v>
      </c>
      <c r="B123" s="72" t="s">
        <v>264</v>
      </c>
      <c r="C123" s="72" t="s">
        <v>541</v>
      </c>
      <c r="D123" t="s">
        <v>35</v>
      </c>
      <c r="E123" t="s">
        <v>117</v>
      </c>
      <c r="F123" s="51" t="str">
        <f>IFERROR(VLOOKUP(D123,'Tabelas auxiliares'!$A$3:$B$61,2,FALSE),"")</f>
        <v>PU - PREFEITURA UNIVERSITÁRIA</v>
      </c>
      <c r="G123" s="51" t="str">
        <f>IFERROR(VLOOKUP($B123,'Tabelas auxiliares'!$A$65:$C$102,2,FALSE),"")</f>
        <v>Água / luz / gás (concessionárias)</v>
      </c>
      <c r="H123" s="51" t="str">
        <f>IFERROR(VLOOKUP($B123,'Tabelas auxiliares'!$A$65:$C$102,3,FALSE),"")</f>
        <v>ÁGUA E ESGOTO / ENERGIA ELÉTRICA / GÁS</v>
      </c>
      <c r="I123" t="s">
        <v>1783</v>
      </c>
      <c r="J123" t="s">
        <v>1784</v>
      </c>
      <c r="K123" t="s">
        <v>1785</v>
      </c>
      <c r="L123" t="s">
        <v>1786</v>
      </c>
      <c r="M123" t="s">
        <v>933</v>
      </c>
      <c r="N123" t="s">
        <v>166</v>
      </c>
      <c r="O123" t="s">
        <v>167</v>
      </c>
      <c r="P123" t="s">
        <v>200</v>
      </c>
      <c r="Q123" t="s">
        <v>168</v>
      </c>
      <c r="R123" t="s">
        <v>165</v>
      </c>
      <c r="S123" t="s">
        <v>543</v>
      </c>
      <c r="T123" t="s">
        <v>164</v>
      </c>
      <c r="U123" t="s">
        <v>118</v>
      </c>
      <c r="V123" t="s">
        <v>934</v>
      </c>
      <c r="W123" t="s">
        <v>935</v>
      </c>
      <c r="X123" s="51" t="str">
        <f t="shared" si="1"/>
        <v>3</v>
      </c>
      <c r="Y123" s="51" t="str">
        <f>IF(T123="","",IF(AND(T123&lt;&gt;'Tabelas auxiliares'!$B$236,T123&lt;&gt;'Tabelas auxiliares'!$B$237),"FOLHA DE PESSOAL",IF(X123='Tabelas auxiliares'!$A$237,"CUSTEIO",IF(X123='Tabelas auxiliares'!$A$236,"INVESTIMENTO","ERRO - VERIFICAR"))))</f>
        <v>CUSTEIO</v>
      </c>
      <c r="Z123" s="44">
        <v>60602.5</v>
      </c>
      <c r="AB123" s="44">
        <v>7865.93</v>
      </c>
      <c r="AC123" s="44">
        <v>52736.57</v>
      </c>
    </row>
    <row r="124" spans="1:29" x14ac:dyDescent="0.25">
      <c r="A124" t="s">
        <v>540</v>
      </c>
      <c r="B124" s="72" t="s">
        <v>264</v>
      </c>
      <c r="C124" s="72" t="s">
        <v>541</v>
      </c>
      <c r="D124" t="s">
        <v>35</v>
      </c>
      <c r="E124" t="s">
        <v>117</v>
      </c>
      <c r="F124" s="51" t="str">
        <f>IFERROR(VLOOKUP(D124,'Tabelas auxiliares'!$A$3:$B$61,2,FALSE),"")</f>
        <v>PU - PREFEITURA UNIVERSITÁRIA</v>
      </c>
      <c r="G124" s="51" t="str">
        <f>IFERROR(VLOOKUP($B124,'Tabelas auxiliares'!$A$65:$C$102,2,FALSE),"")</f>
        <v>Água / luz / gás (concessionárias)</v>
      </c>
      <c r="H124" s="51" t="str">
        <f>IFERROR(VLOOKUP($B124,'Tabelas auxiliares'!$A$65:$C$102,3,FALSE),"")</f>
        <v>ÁGUA E ESGOTO / ENERGIA ELÉTRICA / GÁS</v>
      </c>
      <c r="I124" t="s">
        <v>1783</v>
      </c>
      <c r="J124" t="s">
        <v>920</v>
      </c>
      <c r="K124" t="s">
        <v>1787</v>
      </c>
      <c r="L124" t="s">
        <v>922</v>
      </c>
      <c r="M124" t="s">
        <v>923</v>
      </c>
      <c r="N124" t="s">
        <v>166</v>
      </c>
      <c r="O124" t="s">
        <v>167</v>
      </c>
      <c r="P124" t="s">
        <v>200</v>
      </c>
      <c r="Q124" t="s">
        <v>168</v>
      </c>
      <c r="R124" t="s">
        <v>165</v>
      </c>
      <c r="S124" t="s">
        <v>543</v>
      </c>
      <c r="T124" t="s">
        <v>164</v>
      </c>
      <c r="U124" t="s">
        <v>118</v>
      </c>
      <c r="V124" t="s">
        <v>924</v>
      </c>
      <c r="W124" t="s">
        <v>925</v>
      </c>
      <c r="X124" s="51" t="str">
        <f t="shared" si="1"/>
        <v>3</v>
      </c>
      <c r="Y124" s="51" t="str">
        <f>IF(T124="","",IF(AND(T124&lt;&gt;'Tabelas auxiliares'!$B$236,T124&lt;&gt;'Tabelas auxiliares'!$B$237),"FOLHA DE PESSOAL",IF(X124='Tabelas auxiliares'!$A$237,"CUSTEIO",IF(X124='Tabelas auxiliares'!$A$236,"INVESTIMENTO","ERRO - VERIFICAR"))))</f>
        <v>CUSTEIO</v>
      </c>
      <c r="Z124" s="44">
        <v>52638.51</v>
      </c>
      <c r="AC124" s="44">
        <v>52638.51</v>
      </c>
    </row>
    <row r="125" spans="1:29" x14ac:dyDescent="0.25">
      <c r="A125" t="s">
        <v>540</v>
      </c>
      <c r="B125" s="72" t="s">
        <v>264</v>
      </c>
      <c r="C125" s="72" t="s">
        <v>541</v>
      </c>
      <c r="D125" t="s">
        <v>35</v>
      </c>
      <c r="E125" t="s">
        <v>117</v>
      </c>
      <c r="F125" s="51" t="str">
        <f>IFERROR(VLOOKUP(D125,'Tabelas auxiliares'!$A$3:$B$61,2,FALSE),"")</f>
        <v>PU - PREFEITURA UNIVERSITÁRIA</v>
      </c>
      <c r="G125" s="51" t="str">
        <f>IFERROR(VLOOKUP($B125,'Tabelas auxiliares'!$A$65:$C$102,2,FALSE),"")</f>
        <v>Água / luz / gás (concessionárias)</v>
      </c>
      <c r="H125" s="51" t="str">
        <f>IFERROR(VLOOKUP($B125,'Tabelas auxiliares'!$A$65:$C$102,3,FALSE),"")</f>
        <v>ÁGUA E ESGOTO / ENERGIA ELÉTRICA / GÁS</v>
      </c>
      <c r="I125" t="s">
        <v>557</v>
      </c>
      <c r="J125" t="s">
        <v>930</v>
      </c>
      <c r="K125" t="s">
        <v>1788</v>
      </c>
      <c r="L125" t="s">
        <v>932</v>
      </c>
      <c r="M125" t="s">
        <v>933</v>
      </c>
      <c r="N125" t="s">
        <v>166</v>
      </c>
      <c r="O125" t="s">
        <v>167</v>
      </c>
      <c r="P125" t="s">
        <v>200</v>
      </c>
      <c r="Q125" t="s">
        <v>168</v>
      </c>
      <c r="R125" t="s">
        <v>165</v>
      </c>
      <c r="S125" t="s">
        <v>543</v>
      </c>
      <c r="T125" t="s">
        <v>164</v>
      </c>
      <c r="U125" t="s">
        <v>118</v>
      </c>
      <c r="V125" t="s">
        <v>934</v>
      </c>
      <c r="W125" t="s">
        <v>935</v>
      </c>
      <c r="X125" s="51" t="str">
        <f t="shared" si="1"/>
        <v>3</v>
      </c>
      <c r="Y125" s="51" t="str">
        <f>IF(T125="","",IF(AND(T125&lt;&gt;'Tabelas auxiliares'!$B$236,T125&lt;&gt;'Tabelas auxiliares'!$B$237),"FOLHA DE PESSOAL",IF(X125='Tabelas auxiliares'!$A$237,"CUSTEIO",IF(X125='Tabelas auxiliares'!$A$236,"INVESTIMENTO","ERRO - VERIFICAR"))))</f>
        <v>CUSTEIO</v>
      </c>
      <c r="Z125" s="44">
        <v>49794.62</v>
      </c>
      <c r="AA125" s="44">
        <v>544.12</v>
      </c>
      <c r="AC125" s="44">
        <v>49250.5</v>
      </c>
    </row>
    <row r="126" spans="1:29" x14ac:dyDescent="0.25">
      <c r="A126" t="s">
        <v>540</v>
      </c>
      <c r="B126" s="72" t="s">
        <v>264</v>
      </c>
      <c r="C126" s="72" t="s">
        <v>541</v>
      </c>
      <c r="D126" t="s">
        <v>35</v>
      </c>
      <c r="E126" t="s">
        <v>117</v>
      </c>
      <c r="F126" s="51" t="str">
        <f>IFERROR(VLOOKUP(D126,'Tabelas auxiliares'!$A$3:$B$61,2,FALSE),"")</f>
        <v>PU - PREFEITURA UNIVERSITÁRIA</v>
      </c>
      <c r="G126" s="51" t="str">
        <f>IFERROR(VLOOKUP($B126,'Tabelas auxiliares'!$A$65:$C$102,2,FALSE),"")</f>
        <v>Água / luz / gás (concessionárias)</v>
      </c>
      <c r="H126" s="51" t="str">
        <f>IFERROR(VLOOKUP($B126,'Tabelas auxiliares'!$A$65:$C$102,3,FALSE),"")</f>
        <v>ÁGUA E ESGOTO / ENERGIA ELÉTRICA / GÁS</v>
      </c>
      <c r="I126" t="s">
        <v>1718</v>
      </c>
      <c r="J126" t="s">
        <v>920</v>
      </c>
      <c r="K126" t="s">
        <v>1789</v>
      </c>
      <c r="L126" t="s">
        <v>922</v>
      </c>
      <c r="M126" t="s">
        <v>923</v>
      </c>
      <c r="N126" t="s">
        <v>166</v>
      </c>
      <c r="O126" t="s">
        <v>167</v>
      </c>
      <c r="P126" t="s">
        <v>200</v>
      </c>
      <c r="Q126" t="s">
        <v>168</v>
      </c>
      <c r="R126" t="s">
        <v>165</v>
      </c>
      <c r="S126" t="s">
        <v>119</v>
      </c>
      <c r="T126" t="s">
        <v>164</v>
      </c>
      <c r="U126" t="s">
        <v>118</v>
      </c>
      <c r="V126" t="s">
        <v>927</v>
      </c>
      <c r="W126" t="s">
        <v>928</v>
      </c>
      <c r="X126" s="51" t="str">
        <f t="shared" si="1"/>
        <v>3</v>
      </c>
      <c r="Y126" s="51" t="str">
        <f>IF(T126="","",IF(AND(T126&lt;&gt;'Tabelas auxiliares'!$B$236,T126&lt;&gt;'Tabelas auxiliares'!$B$237),"FOLHA DE PESSOAL",IF(X126='Tabelas auxiliares'!$A$237,"CUSTEIO",IF(X126='Tabelas auxiliares'!$A$236,"INVESTIMENTO","ERRO - VERIFICAR"))))</f>
        <v>CUSTEIO</v>
      </c>
      <c r="Z126" s="44">
        <v>221.86</v>
      </c>
      <c r="AA126" s="44">
        <v>157.44</v>
      </c>
      <c r="AC126" s="44">
        <v>64.42</v>
      </c>
    </row>
    <row r="127" spans="1:29" x14ac:dyDescent="0.25">
      <c r="A127" t="s">
        <v>540</v>
      </c>
      <c r="B127" s="72" t="s">
        <v>264</v>
      </c>
      <c r="C127" s="72" t="s">
        <v>541</v>
      </c>
      <c r="D127" t="s">
        <v>35</v>
      </c>
      <c r="E127" t="s">
        <v>117</v>
      </c>
      <c r="F127" s="51" t="str">
        <f>IFERROR(VLOOKUP(D127,'Tabelas auxiliares'!$A$3:$B$61,2,FALSE),"")</f>
        <v>PU - PREFEITURA UNIVERSITÁRIA</v>
      </c>
      <c r="G127" s="51" t="str">
        <f>IFERROR(VLOOKUP($B127,'Tabelas auxiliares'!$A$65:$C$102,2,FALSE),"")</f>
        <v>Água / luz / gás (concessionárias)</v>
      </c>
      <c r="H127" s="51" t="str">
        <f>IFERROR(VLOOKUP($B127,'Tabelas auxiliares'!$A$65:$C$102,3,FALSE),"")</f>
        <v>ÁGUA E ESGOTO / ENERGIA ELÉTRICA / GÁS</v>
      </c>
      <c r="I127" t="s">
        <v>542</v>
      </c>
      <c r="J127" t="s">
        <v>936</v>
      </c>
      <c r="K127" t="s">
        <v>1790</v>
      </c>
      <c r="L127" t="s">
        <v>938</v>
      </c>
      <c r="M127" t="s">
        <v>923</v>
      </c>
      <c r="N127" t="s">
        <v>166</v>
      </c>
      <c r="O127" t="s">
        <v>167</v>
      </c>
      <c r="P127" t="s">
        <v>200</v>
      </c>
      <c r="Q127" t="s">
        <v>168</v>
      </c>
      <c r="R127" t="s">
        <v>165</v>
      </c>
      <c r="S127" t="s">
        <v>119</v>
      </c>
      <c r="T127" t="s">
        <v>228</v>
      </c>
      <c r="U127" t="s">
        <v>548</v>
      </c>
      <c r="V127" t="s">
        <v>924</v>
      </c>
      <c r="W127" t="s">
        <v>925</v>
      </c>
      <c r="X127" s="51" t="str">
        <f t="shared" si="1"/>
        <v>3</v>
      </c>
      <c r="Y127" s="51" t="str">
        <f>IF(T127="","",IF(AND(T127&lt;&gt;'Tabelas auxiliares'!$B$236,T127&lt;&gt;'Tabelas auxiliares'!$B$237),"FOLHA DE PESSOAL",IF(X127='Tabelas auxiliares'!$A$237,"CUSTEIO",IF(X127='Tabelas auxiliares'!$A$236,"INVESTIMENTO","ERRO - VERIFICAR"))))</f>
        <v>CUSTEIO</v>
      </c>
      <c r="Z127" s="44">
        <v>157255.88</v>
      </c>
      <c r="AA127" s="44">
        <v>157255.88</v>
      </c>
    </row>
    <row r="128" spans="1:29" x14ac:dyDescent="0.25">
      <c r="A128" t="s">
        <v>540</v>
      </c>
      <c r="B128" s="72" t="s">
        <v>264</v>
      </c>
      <c r="C128" s="72" t="s">
        <v>541</v>
      </c>
      <c r="D128" t="s">
        <v>35</v>
      </c>
      <c r="E128" t="s">
        <v>117</v>
      </c>
      <c r="F128" s="51" t="str">
        <f>IFERROR(VLOOKUP(D128,'Tabelas auxiliares'!$A$3:$B$61,2,FALSE),"")</f>
        <v>PU - PREFEITURA UNIVERSITÁRIA</v>
      </c>
      <c r="G128" s="51" t="str">
        <f>IFERROR(VLOOKUP($B128,'Tabelas auxiliares'!$A$65:$C$102,2,FALSE),"")</f>
        <v>Água / luz / gás (concessionárias)</v>
      </c>
      <c r="H128" s="51" t="str">
        <f>IFERROR(VLOOKUP($B128,'Tabelas auxiliares'!$A$65:$C$102,3,FALSE),"")</f>
        <v>ÁGUA E ESGOTO / ENERGIA ELÉTRICA / GÁS</v>
      </c>
      <c r="I128" t="s">
        <v>1622</v>
      </c>
      <c r="J128" t="s">
        <v>930</v>
      </c>
      <c r="K128" t="s">
        <v>1791</v>
      </c>
      <c r="L128" t="s">
        <v>932</v>
      </c>
      <c r="M128" t="s">
        <v>933</v>
      </c>
      <c r="N128" t="s">
        <v>166</v>
      </c>
      <c r="O128" t="s">
        <v>167</v>
      </c>
      <c r="P128" t="s">
        <v>200</v>
      </c>
      <c r="Q128" t="s">
        <v>168</v>
      </c>
      <c r="R128" t="s">
        <v>165</v>
      </c>
      <c r="S128" t="s">
        <v>543</v>
      </c>
      <c r="T128" t="s">
        <v>164</v>
      </c>
      <c r="U128" t="s">
        <v>118</v>
      </c>
      <c r="V128" t="s">
        <v>934</v>
      </c>
      <c r="W128" t="s">
        <v>935</v>
      </c>
      <c r="X128" s="51" t="str">
        <f t="shared" si="1"/>
        <v>3</v>
      </c>
      <c r="Y128" s="51" t="str">
        <f>IF(T128="","",IF(AND(T128&lt;&gt;'Tabelas auxiliares'!$B$236,T128&lt;&gt;'Tabelas auxiliares'!$B$237),"FOLHA DE PESSOAL",IF(X128='Tabelas auxiliares'!$A$237,"CUSTEIO",IF(X128='Tabelas auxiliares'!$A$236,"INVESTIMENTO","ERRO - VERIFICAR"))))</f>
        <v>CUSTEIO</v>
      </c>
      <c r="Z128" s="44">
        <v>20585.54</v>
      </c>
      <c r="AC128" s="44">
        <v>20585.54</v>
      </c>
    </row>
    <row r="129" spans="1:29" x14ac:dyDescent="0.25">
      <c r="A129" t="s">
        <v>540</v>
      </c>
      <c r="B129" s="72" t="s">
        <v>264</v>
      </c>
      <c r="C129" s="72" t="s">
        <v>541</v>
      </c>
      <c r="D129" t="s">
        <v>35</v>
      </c>
      <c r="E129" t="s">
        <v>117</v>
      </c>
      <c r="F129" s="51" t="str">
        <f>IFERROR(VLOOKUP(D129,'Tabelas auxiliares'!$A$3:$B$61,2,FALSE),"")</f>
        <v>PU - PREFEITURA UNIVERSITÁRIA</v>
      </c>
      <c r="G129" s="51" t="str">
        <f>IFERROR(VLOOKUP($B129,'Tabelas auxiliares'!$A$65:$C$102,2,FALSE),"")</f>
        <v>Água / luz / gás (concessionárias)</v>
      </c>
      <c r="H129" s="51" t="str">
        <f>IFERROR(VLOOKUP($B129,'Tabelas auxiliares'!$A$65:$C$102,3,FALSE),"")</f>
        <v>ÁGUA E ESGOTO / ENERGIA ELÉTRICA / GÁS</v>
      </c>
      <c r="I129" t="s">
        <v>1792</v>
      </c>
      <c r="J129" t="s">
        <v>1784</v>
      </c>
      <c r="K129" t="s">
        <v>1793</v>
      </c>
      <c r="L129" t="s">
        <v>1786</v>
      </c>
      <c r="M129" t="s">
        <v>933</v>
      </c>
      <c r="N129" t="s">
        <v>166</v>
      </c>
      <c r="O129" t="s">
        <v>167</v>
      </c>
      <c r="P129" t="s">
        <v>200</v>
      </c>
      <c r="Q129" t="s">
        <v>168</v>
      </c>
      <c r="R129" t="s">
        <v>165</v>
      </c>
      <c r="S129" t="s">
        <v>119</v>
      </c>
      <c r="T129" t="s">
        <v>228</v>
      </c>
      <c r="U129" t="s">
        <v>1794</v>
      </c>
      <c r="V129" t="s">
        <v>934</v>
      </c>
      <c r="W129" t="s">
        <v>935</v>
      </c>
      <c r="X129" s="51" t="str">
        <f t="shared" si="1"/>
        <v>3</v>
      </c>
      <c r="Y129" s="51" t="str">
        <f>IF(T129="","",IF(AND(T129&lt;&gt;'Tabelas auxiliares'!$B$236,T129&lt;&gt;'Tabelas auxiliares'!$B$237),"FOLHA DE PESSOAL",IF(X129='Tabelas auxiliares'!$A$237,"CUSTEIO",IF(X129='Tabelas auxiliares'!$A$236,"INVESTIMENTO","ERRO - VERIFICAR"))))</f>
        <v>CUSTEIO</v>
      </c>
      <c r="Z129" s="44">
        <v>4835.6099999999997</v>
      </c>
      <c r="AB129" s="44">
        <v>4835.6099999999997</v>
      </c>
    </row>
    <row r="130" spans="1:29" x14ac:dyDescent="0.25">
      <c r="A130" t="s">
        <v>540</v>
      </c>
      <c r="B130" s="72" t="s">
        <v>264</v>
      </c>
      <c r="C130" s="72" t="s">
        <v>541</v>
      </c>
      <c r="D130" t="s">
        <v>35</v>
      </c>
      <c r="E130" t="s">
        <v>117</v>
      </c>
      <c r="F130" s="51" t="str">
        <f>IFERROR(VLOOKUP(D130,'Tabelas auxiliares'!$A$3:$B$61,2,FALSE),"")</f>
        <v>PU - PREFEITURA UNIVERSITÁRIA</v>
      </c>
      <c r="G130" s="51" t="str">
        <f>IFERROR(VLOOKUP($B130,'Tabelas auxiliares'!$A$65:$C$102,2,FALSE),"")</f>
        <v>Água / luz / gás (concessionárias)</v>
      </c>
      <c r="H130" s="51" t="str">
        <f>IFERROR(VLOOKUP($B130,'Tabelas auxiliares'!$A$65:$C$102,3,FALSE),"")</f>
        <v>ÁGUA E ESGOTO / ENERGIA ELÉTRICA / GÁS</v>
      </c>
      <c r="I130" t="s">
        <v>1792</v>
      </c>
      <c r="J130" t="s">
        <v>1784</v>
      </c>
      <c r="K130" t="s">
        <v>1795</v>
      </c>
      <c r="L130" t="s">
        <v>1786</v>
      </c>
      <c r="M130" t="s">
        <v>933</v>
      </c>
      <c r="N130" t="s">
        <v>169</v>
      </c>
      <c r="O130" t="s">
        <v>167</v>
      </c>
      <c r="P130" t="s">
        <v>586</v>
      </c>
      <c r="Q130" t="s">
        <v>168</v>
      </c>
      <c r="R130" t="s">
        <v>165</v>
      </c>
      <c r="S130" t="s">
        <v>119</v>
      </c>
      <c r="T130" t="s">
        <v>228</v>
      </c>
      <c r="U130" t="s">
        <v>587</v>
      </c>
      <c r="V130" t="s">
        <v>934</v>
      </c>
      <c r="W130" t="s">
        <v>935</v>
      </c>
      <c r="X130" s="51" t="str">
        <f t="shared" si="1"/>
        <v>3</v>
      </c>
      <c r="Y130" s="51" t="str">
        <f>IF(T130="","",IF(AND(T130&lt;&gt;'Tabelas auxiliares'!$B$236,T130&lt;&gt;'Tabelas auxiliares'!$B$237),"FOLHA DE PESSOAL",IF(X130='Tabelas auxiliares'!$A$237,"CUSTEIO",IF(X130='Tabelas auxiliares'!$A$236,"INVESTIMENTO","ERRO - VERIFICAR"))))</f>
        <v>CUSTEIO</v>
      </c>
      <c r="Z130" s="44">
        <v>2792.45</v>
      </c>
      <c r="AB130" s="44">
        <v>2792.45</v>
      </c>
    </row>
    <row r="131" spans="1:29" x14ac:dyDescent="0.25">
      <c r="A131" t="s">
        <v>540</v>
      </c>
      <c r="B131" s="72" t="s">
        <v>264</v>
      </c>
      <c r="C131" s="72" t="s">
        <v>541</v>
      </c>
      <c r="D131" t="s">
        <v>35</v>
      </c>
      <c r="E131" t="s">
        <v>117</v>
      </c>
      <c r="F131" s="51" t="str">
        <f>IFERROR(VLOOKUP(D131,'Tabelas auxiliares'!$A$3:$B$61,2,FALSE),"")</f>
        <v>PU - PREFEITURA UNIVERSITÁRIA</v>
      </c>
      <c r="G131" s="51" t="str">
        <f>IFERROR(VLOOKUP($B131,'Tabelas auxiliares'!$A$65:$C$102,2,FALSE),"")</f>
        <v>Água / luz / gás (concessionárias)</v>
      </c>
      <c r="H131" s="51" t="str">
        <f>IFERROR(VLOOKUP($B131,'Tabelas auxiliares'!$A$65:$C$102,3,FALSE),"")</f>
        <v>ÁGUA E ESGOTO / ENERGIA ELÉTRICA / GÁS</v>
      </c>
      <c r="I131" t="s">
        <v>1792</v>
      </c>
      <c r="J131" t="s">
        <v>1784</v>
      </c>
      <c r="K131" t="s">
        <v>1796</v>
      </c>
      <c r="L131" t="s">
        <v>1786</v>
      </c>
      <c r="M131" t="s">
        <v>933</v>
      </c>
      <c r="N131" t="s">
        <v>166</v>
      </c>
      <c r="O131" t="s">
        <v>167</v>
      </c>
      <c r="P131" t="s">
        <v>200</v>
      </c>
      <c r="Q131" t="s">
        <v>168</v>
      </c>
      <c r="R131" t="s">
        <v>165</v>
      </c>
      <c r="S131" t="s">
        <v>119</v>
      </c>
      <c r="T131" t="s">
        <v>228</v>
      </c>
      <c r="U131" t="s">
        <v>548</v>
      </c>
      <c r="V131" t="s">
        <v>934</v>
      </c>
      <c r="W131" t="s">
        <v>935</v>
      </c>
      <c r="X131" s="51" t="str">
        <f t="shared" si="1"/>
        <v>3</v>
      </c>
      <c r="Y131" s="51" t="str">
        <f>IF(T131="","",IF(AND(T131&lt;&gt;'Tabelas auxiliares'!$B$236,T131&lt;&gt;'Tabelas auxiliares'!$B$237),"FOLHA DE PESSOAL",IF(X131='Tabelas auxiliares'!$A$237,"CUSTEIO",IF(X131='Tabelas auxiliares'!$A$236,"INVESTIMENTO","ERRO - VERIFICAR"))))</f>
        <v>CUSTEIO</v>
      </c>
      <c r="Z131" s="44">
        <v>157.36000000000001</v>
      </c>
      <c r="AB131" s="44">
        <v>157.36000000000001</v>
      </c>
    </row>
    <row r="132" spans="1:29" x14ac:dyDescent="0.25">
      <c r="A132" t="s">
        <v>540</v>
      </c>
      <c r="B132" s="72" t="s">
        <v>264</v>
      </c>
      <c r="C132" s="72" t="s">
        <v>541</v>
      </c>
      <c r="D132" t="s">
        <v>35</v>
      </c>
      <c r="E132" t="s">
        <v>117</v>
      </c>
      <c r="F132" s="51" t="str">
        <f>IFERROR(VLOOKUP(D132,'Tabelas auxiliares'!$A$3:$B$61,2,FALSE),"")</f>
        <v>PU - PREFEITURA UNIVERSITÁRIA</v>
      </c>
      <c r="G132" s="51" t="str">
        <f>IFERROR(VLOOKUP($B132,'Tabelas auxiliares'!$A$65:$C$102,2,FALSE),"")</f>
        <v>Água / luz / gás (concessionárias)</v>
      </c>
      <c r="H132" s="51" t="str">
        <f>IFERROR(VLOOKUP($B132,'Tabelas auxiliares'!$A$65:$C$102,3,FALSE),"")</f>
        <v>ÁGUA E ESGOTO / ENERGIA ELÉTRICA / GÁS</v>
      </c>
      <c r="I132" t="s">
        <v>1467</v>
      </c>
      <c r="J132" t="s">
        <v>941</v>
      </c>
      <c r="K132" t="s">
        <v>1797</v>
      </c>
      <c r="L132" t="s">
        <v>1782</v>
      </c>
      <c r="M132" t="s">
        <v>923</v>
      </c>
      <c r="N132" t="s">
        <v>166</v>
      </c>
      <c r="O132" t="s">
        <v>167</v>
      </c>
      <c r="P132" t="s">
        <v>200</v>
      </c>
      <c r="Q132" t="s">
        <v>168</v>
      </c>
      <c r="R132" t="s">
        <v>165</v>
      </c>
      <c r="S132" t="s">
        <v>119</v>
      </c>
      <c r="T132" t="s">
        <v>164</v>
      </c>
      <c r="U132" t="s">
        <v>118</v>
      </c>
      <c r="V132" t="s">
        <v>927</v>
      </c>
      <c r="W132" t="s">
        <v>928</v>
      </c>
      <c r="X132" s="51" t="str">
        <f t="shared" ref="X132:X195" si="2">LEFT(V132,1)</f>
        <v>3</v>
      </c>
      <c r="Y132" s="51" t="str">
        <f>IF(T132="","",IF(AND(T132&lt;&gt;'Tabelas auxiliares'!$B$236,T132&lt;&gt;'Tabelas auxiliares'!$B$237),"FOLHA DE PESSOAL",IF(X132='Tabelas auxiliares'!$A$237,"CUSTEIO",IF(X132='Tabelas auxiliares'!$A$236,"INVESTIMENTO","ERRO - VERIFICAR"))))</f>
        <v>CUSTEIO</v>
      </c>
      <c r="Z132" s="44">
        <v>138.43</v>
      </c>
      <c r="AA132" s="44">
        <v>16.09</v>
      </c>
      <c r="AC132" s="44">
        <v>122.34</v>
      </c>
    </row>
    <row r="133" spans="1:29" x14ac:dyDescent="0.25">
      <c r="A133" t="s">
        <v>540</v>
      </c>
      <c r="B133" s="72" t="s">
        <v>264</v>
      </c>
      <c r="C133" s="72" t="s">
        <v>541</v>
      </c>
      <c r="D133" t="s">
        <v>35</v>
      </c>
      <c r="E133" t="s">
        <v>117</v>
      </c>
      <c r="F133" s="51" t="str">
        <f>IFERROR(VLOOKUP(D133,'Tabelas auxiliares'!$A$3:$B$61,2,FALSE),"")</f>
        <v>PU - PREFEITURA UNIVERSITÁRIA</v>
      </c>
      <c r="G133" s="51" t="str">
        <f>IFERROR(VLOOKUP($B133,'Tabelas auxiliares'!$A$65:$C$102,2,FALSE),"")</f>
        <v>Água / luz / gás (concessionárias)</v>
      </c>
      <c r="H133" s="51" t="str">
        <f>IFERROR(VLOOKUP($B133,'Tabelas auxiliares'!$A$65:$C$102,3,FALSE),"")</f>
        <v>ÁGUA E ESGOTO / ENERGIA ELÉTRICA / GÁS</v>
      </c>
      <c r="I133" t="s">
        <v>1413</v>
      </c>
      <c r="J133" t="s">
        <v>930</v>
      </c>
      <c r="K133" t="s">
        <v>1798</v>
      </c>
      <c r="L133" t="s">
        <v>932</v>
      </c>
      <c r="M133" t="s">
        <v>933</v>
      </c>
      <c r="N133" t="s">
        <v>166</v>
      </c>
      <c r="O133" t="s">
        <v>167</v>
      </c>
      <c r="P133" t="s">
        <v>200</v>
      </c>
      <c r="Q133" t="s">
        <v>168</v>
      </c>
      <c r="R133" t="s">
        <v>165</v>
      </c>
      <c r="S133" t="s">
        <v>723</v>
      </c>
      <c r="T133" t="s">
        <v>164</v>
      </c>
      <c r="U133" t="s">
        <v>118</v>
      </c>
      <c r="V133" t="s">
        <v>934</v>
      </c>
      <c r="W133" t="s">
        <v>935</v>
      </c>
      <c r="X133" s="51" t="str">
        <f t="shared" si="2"/>
        <v>3</v>
      </c>
      <c r="Y133" s="51" t="str">
        <f>IF(T133="","",IF(AND(T133&lt;&gt;'Tabelas auxiliares'!$B$236,T133&lt;&gt;'Tabelas auxiliares'!$B$237),"FOLHA DE PESSOAL",IF(X133='Tabelas auxiliares'!$A$237,"CUSTEIO",IF(X133='Tabelas auxiliares'!$A$236,"INVESTIMENTO","ERRO - VERIFICAR"))))</f>
        <v>CUSTEIO</v>
      </c>
      <c r="Z133" s="44">
        <v>180000</v>
      </c>
      <c r="AA133" s="44">
        <v>5018.37</v>
      </c>
      <c r="AB133" s="44">
        <v>8744.48</v>
      </c>
      <c r="AC133" s="44">
        <v>166237.15</v>
      </c>
    </row>
    <row r="134" spans="1:29" x14ac:dyDescent="0.25">
      <c r="A134" t="s">
        <v>540</v>
      </c>
      <c r="B134" s="72" t="s">
        <v>264</v>
      </c>
      <c r="C134" s="72" t="s">
        <v>541</v>
      </c>
      <c r="D134" t="s">
        <v>35</v>
      </c>
      <c r="E134" t="s">
        <v>117</v>
      </c>
      <c r="F134" s="51" t="str">
        <f>IFERROR(VLOOKUP(D134,'Tabelas auxiliares'!$A$3:$B$61,2,FALSE),"")</f>
        <v>PU - PREFEITURA UNIVERSITÁRIA</v>
      </c>
      <c r="G134" s="51" t="str">
        <f>IFERROR(VLOOKUP($B134,'Tabelas auxiliares'!$A$65:$C$102,2,FALSE),"")</f>
        <v>Água / luz / gás (concessionárias)</v>
      </c>
      <c r="H134" s="51" t="str">
        <f>IFERROR(VLOOKUP($B134,'Tabelas auxiliares'!$A$65:$C$102,3,FALSE),"")</f>
        <v>ÁGUA E ESGOTO / ENERGIA ELÉTRICA / GÁS</v>
      </c>
      <c r="I134" t="s">
        <v>1413</v>
      </c>
      <c r="J134" t="s">
        <v>1784</v>
      </c>
      <c r="K134" t="s">
        <v>1799</v>
      </c>
      <c r="L134" t="s">
        <v>1786</v>
      </c>
      <c r="M134" t="s">
        <v>933</v>
      </c>
      <c r="N134" t="s">
        <v>166</v>
      </c>
      <c r="O134" t="s">
        <v>167</v>
      </c>
      <c r="P134" t="s">
        <v>200</v>
      </c>
      <c r="Q134" t="s">
        <v>168</v>
      </c>
      <c r="R134" t="s">
        <v>165</v>
      </c>
      <c r="S134" t="s">
        <v>723</v>
      </c>
      <c r="T134" t="s">
        <v>164</v>
      </c>
      <c r="U134" t="s">
        <v>118</v>
      </c>
      <c r="V134" t="s">
        <v>934</v>
      </c>
      <c r="W134" t="s">
        <v>935</v>
      </c>
      <c r="X134" s="51" t="str">
        <f t="shared" si="2"/>
        <v>3</v>
      </c>
      <c r="Y134" s="51" t="str">
        <f>IF(T134="","",IF(AND(T134&lt;&gt;'Tabelas auxiliares'!$B$236,T134&lt;&gt;'Tabelas auxiliares'!$B$237),"FOLHA DE PESSOAL",IF(X134='Tabelas auxiliares'!$A$237,"CUSTEIO",IF(X134='Tabelas auxiliares'!$A$236,"INVESTIMENTO","ERRO - VERIFICAR"))))</f>
        <v>CUSTEIO</v>
      </c>
      <c r="Z134" s="44">
        <v>200000</v>
      </c>
      <c r="AA134" s="44">
        <v>187193.01</v>
      </c>
      <c r="AB134" s="44">
        <v>12806.99</v>
      </c>
    </row>
    <row r="135" spans="1:29" x14ac:dyDescent="0.25">
      <c r="A135" t="s">
        <v>540</v>
      </c>
      <c r="B135" s="72" t="s">
        <v>264</v>
      </c>
      <c r="C135" s="72" t="s">
        <v>541</v>
      </c>
      <c r="D135" t="s">
        <v>35</v>
      </c>
      <c r="E135" t="s">
        <v>117</v>
      </c>
      <c r="F135" s="51" t="str">
        <f>IFERROR(VLOOKUP(D135,'Tabelas auxiliares'!$A$3:$B$61,2,FALSE),"")</f>
        <v>PU - PREFEITURA UNIVERSITÁRIA</v>
      </c>
      <c r="G135" s="51" t="str">
        <f>IFERROR(VLOOKUP($B135,'Tabelas auxiliares'!$A$65:$C$102,2,FALSE),"")</f>
        <v>Água / luz / gás (concessionárias)</v>
      </c>
      <c r="H135" s="51" t="str">
        <f>IFERROR(VLOOKUP($B135,'Tabelas auxiliares'!$A$65:$C$102,3,FALSE),"")</f>
        <v>ÁGUA E ESGOTO / ENERGIA ELÉTRICA / GÁS</v>
      </c>
      <c r="I135" t="s">
        <v>1413</v>
      </c>
      <c r="J135" t="s">
        <v>920</v>
      </c>
      <c r="K135" t="s">
        <v>1800</v>
      </c>
      <c r="L135" t="s">
        <v>922</v>
      </c>
      <c r="M135" t="s">
        <v>923</v>
      </c>
      <c r="N135" t="s">
        <v>166</v>
      </c>
      <c r="O135" t="s">
        <v>167</v>
      </c>
      <c r="P135" t="s">
        <v>200</v>
      </c>
      <c r="Q135" t="s">
        <v>168</v>
      </c>
      <c r="R135" t="s">
        <v>165</v>
      </c>
      <c r="S135" t="s">
        <v>119</v>
      </c>
      <c r="T135" t="s">
        <v>228</v>
      </c>
      <c r="U135" t="s">
        <v>548</v>
      </c>
      <c r="V135" t="s">
        <v>924</v>
      </c>
      <c r="W135" t="s">
        <v>925</v>
      </c>
      <c r="X135" s="51" t="str">
        <f t="shared" si="2"/>
        <v>3</v>
      </c>
      <c r="Y135" s="51" t="str">
        <f>IF(T135="","",IF(AND(T135&lt;&gt;'Tabelas auxiliares'!$B$236,T135&lt;&gt;'Tabelas auxiliares'!$B$237),"FOLHA DE PESSOAL",IF(X135='Tabelas auxiliares'!$A$237,"CUSTEIO",IF(X135='Tabelas auxiliares'!$A$236,"INVESTIMENTO","ERRO - VERIFICAR"))))</f>
        <v>CUSTEIO</v>
      </c>
      <c r="Z135" s="44">
        <v>75642.23</v>
      </c>
      <c r="AA135" s="44">
        <v>75642.23</v>
      </c>
    </row>
    <row r="136" spans="1:29" x14ac:dyDescent="0.25">
      <c r="A136" t="s">
        <v>540</v>
      </c>
      <c r="B136" s="72" t="s">
        <v>264</v>
      </c>
      <c r="C136" s="72" t="s">
        <v>541</v>
      </c>
      <c r="D136" t="s">
        <v>35</v>
      </c>
      <c r="E136" t="s">
        <v>117</v>
      </c>
      <c r="F136" s="51" t="str">
        <f>IFERROR(VLOOKUP(D136,'Tabelas auxiliares'!$A$3:$B$61,2,FALSE),"")</f>
        <v>PU - PREFEITURA UNIVERSITÁRIA</v>
      </c>
      <c r="G136" s="51" t="str">
        <f>IFERROR(VLOOKUP($B136,'Tabelas auxiliares'!$A$65:$C$102,2,FALSE),"")</f>
        <v>Água / luz / gás (concessionárias)</v>
      </c>
      <c r="H136" s="51" t="str">
        <f>IFERROR(VLOOKUP($B136,'Tabelas auxiliares'!$A$65:$C$102,3,FALSE),"")</f>
        <v>ÁGUA E ESGOTO / ENERGIA ELÉTRICA / GÁS</v>
      </c>
      <c r="I136" t="s">
        <v>1413</v>
      </c>
      <c r="J136" t="s">
        <v>920</v>
      </c>
      <c r="K136" t="s">
        <v>1801</v>
      </c>
      <c r="L136" t="s">
        <v>922</v>
      </c>
      <c r="M136" t="s">
        <v>923</v>
      </c>
      <c r="N136" t="s">
        <v>166</v>
      </c>
      <c r="O136" t="s">
        <v>167</v>
      </c>
      <c r="P136" t="s">
        <v>200</v>
      </c>
      <c r="Q136" t="s">
        <v>168</v>
      </c>
      <c r="R136" t="s">
        <v>165</v>
      </c>
      <c r="S136" t="s">
        <v>119</v>
      </c>
      <c r="T136" t="s">
        <v>228</v>
      </c>
      <c r="U136" t="s">
        <v>1794</v>
      </c>
      <c r="V136" t="s">
        <v>924</v>
      </c>
      <c r="W136" t="s">
        <v>925</v>
      </c>
      <c r="X136" s="51" t="str">
        <f t="shared" si="2"/>
        <v>3</v>
      </c>
      <c r="Y136" s="51" t="str">
        <f>IF(T136="","",IF(AND(T136&lt;&gt;'Tabelas auxiliares'!$B$236,T136&lt;&gt;'Tabelas auxiliares'!$B$237),"FOLHA DE PESSOAL",IF(X136='Tabelas auxiliares'!$A$237,"CUSTEIO",IF(X136='Tabelas auxiliares'!$A$236,"INVESTIMENTO","ERRO - VERIFICAR"))))</f>
        <v>CUSTEIO</v>
      </c>
      <c r="Z136" s="44">
        <v>9048.51</v>
      </c>
      <c r="AA136" s="44">
        <v>9048.51</v>
      </c>
    </row>
    <row r="137" spans="1:29" x14ac:dyDescent="0.25">
      <c r="A137" t="s">
        <v>540</v>
      </c>
      <c r="B137" s="72" t="s">
        <v>264</v>
      </c>
      <c r="C137" s="72" t="s">
        <v>541</v>
      </c>
      <c r="D137" t="s">
        <v>35</v>
      </c>
      <c r="E137" t="s">
        <v>117</v>
      </c>
      <c r="F137" s="51" t="str">
        <f>IFERROR(VLOOKUP(D137,'Tabelas auxiliares'!$A$3:$B$61,2,FALSE),"")</f>
        <v>PU - PREFEITURA UNIVERSITÁRIA</v>
      </c>
      <c r="G137" s="51" t="str">
        <f>IFERROR(VLOOKUP($B137,'Tabelas auxiliares'!$A$65:$C$102,2,FALSE),"")</f>
        <v>Água / luz / gás (concessionárias)</v>
      </c>
      <c r="H137" s="51" t="str">
        <f>IFERROR(VLOOKUP($B137,'Tabelas auxiliares'!$A$65:$C$102,3,FALSE),"")</f>
        <v>ÁGUA E ESGOTO / ENERGIA ELÉTRICA / GÁS</v>
      </c>
      <c r="I137" t="s">
        <v>1413</v>
      </c>
      <c r="J137" t="s">
        <v>920</v>
      </c>
      <c r="K137" t="s">
        <v>1802</v>
      </c>
      <c r="L137" t="s">
        <v>922</v>
      </c>
      <c r="M137" t="s">
        <v>923</v>
      </c>
      <c r="N137" t="s">
        <v>166</v>
      </c>
      <c r="O137" t="s">
        <v>167</v>
      </c>
      <c r="P137" t="s">
        <v>200</v>
      </c>
      <c r="Q137" t="s">
        <v>168</v>
      </c>
      <c r="R137" t="s">
        <v>165</v>
      </c>
      <c r="S137" t="s">
        <v>543</v>
      </c>
      <c r="T137" t="s">
        <v>164</v>
      </c>
      <c r="U137" t="s">
        <v>118</v>
      </c>
      <c r="V137" t="s">
        <v>924</v>
      </c>
      <c r="W137" t="s">
        <v>925</v>
      </c>
      <c r="X137" s="51" t="str">
        <f t="shared" si="2"/>
        <v>3</v>
      </c>
      <c r="Y137" s="51" t="str">
        <f>IF(T137="","",IF(AND(T137&lt;&gt;'Tabelas auxiliares'!$B$236,T137&lt;&gt;'Tabelas auxiliares'!$B$237),"FOLHA DE PESSOAL",IF(X137='Tabelas auxiliares'!$A$237,"CUSTEIO",IF(X137='Tabelas auxiliares'!$A$236,"INVESTIMENTO","ERRO - VERIFICAR"))))</f>
        <v>CUSTEIO</v>
      </c>
      <c r="Z137" s="44">
        <v>62749.34</v>
      </c>
      <c r="AC137" s="44">
        <v>62749.34</v>
      </c>
    </row>
    <row r="138" spans="1:29" x14ac:dyDescent="0.25">
      <c r="A138" t="s">
        <v>540</v>
      </c>
      <c r="B138" s="72" t="s">
        <v>264</v>
      </c>
      <c r="C138" s="72" t="s">
        <v>541</v>
      </c>
      <c r="D138" t="s">
        <v>35</v>
      </c>
      <c r="E138" t="s">
        <v>117</v>
      </c>
      <c r="F138" s="51" t="str">
        <f>IFERROR(VLOOKUP(D138,'Tabelas auxiliares'!$A$3:$B$61,2,FALSE),"")</f>
        <v>PU - PREFEITURA UNIVERSITÁRIA</v>
      </c>
      <c r="G138" s="51" t="str">
        <f>IFERROR(VLOOKUP($B138,'Tabelas auxiliares'!$A$65:$C$102,2,FALSE),"")</f>
        <v>Água / luz / gás (concessionárias)</v>
      </c>
      <c r="H138" s="51" t="str">
        <f>IFERROR(VLOOKUP($B138,'Tabelas auxiliares'!$A$65:$C$102,3,FALSE),"")</f>
        <v>ÁGUA E ESGOTO / ENERGIA ELÉTRICA / GÁS</v>
      </c>
      <c r="I138" t="s">
        <v>1413</v>
      </c>
      <c r="J138" t="s">
        <v>920</v>
      </c>
      <c r="K138" t="s">
        <v>1803</v>
      </c>
      <c r="L138" t="s">
        <v>922</v>
      </c>
      <c r="M138" t="s">
        <v>923</v>
      </c>
      <c r="N138" t="s">
        <v>166</v>
      </c>
      <c r="O138" t="s">
        <v>167</v>
      </c>
      <c r="P138" t="s">
        <v>200</v>
      </c>
      <c r="Q138" t="s">
        <v>168</v>
      </c>
      <c r="R138" t="s">
        <v>165</v>
      </c>
      <c r="S138" t="s">
        <v>723</v>
      </c>
      <c r="T138" t="s">
        <v>164</v>
      </c>
      <c r="U138" t="s">
        <v>118</v>
      </c>
      <c r="V138" t="s">
        <v>924</v>
      </c>
      <c r="W138" t="s">
        <v>925</v>
      </c>
      <c r="X138" s="51" t="str">
        <f t="shared" si="2"/>
        <v>3</v>
      </c>
      <c r="Y138" s="51" t="str">
        <f>IF(T138="","",IF(AND(T138&lt;&gt;'Tabelas auxiliares'!$B$236,T138&lt;&gt;'Tabelas auxiliares'!$B$237),"FOLHA DE PESSOAL",IF(X138='Tabelas auxiliares'!$A$237,"CUSTEIO",IF(X138='Tabelas auxiliares'!$A$236,"INVESTIMENTO","ERRO - VERIFICAR"))))</f>
        <v>CUSTEIO</v>
      </c>
      <c r="Z138" s="44">
        <v>52939.88</v>
      </c>
      <c r="AC138" s="44">
        <v>52939.88</v>
      </c>
    </row>
    <row r="139" spans="1:29" x14ac:dyDescent="0.25">
      <c r="A139" t="s">
        <v>540</v>
      </c>
      <c r="B139" s="72" t="s">
        <v>264</v>
      </c>
      <c r="C139" s="72" t="s">
        <v>541</v>
      </c>
      <c r="D139" t="s">
        <v>35</v>
      </c>
      <c r="E139" t="s">
        <v>117</v>
      </c>
      <c r="F139" s="51" t="str">
        <f>IFERROR(VLOOKUP(D139,'Tabelas auxiliares'!$A$3:$B$61,2,FALSE),"")</f>
        <v>PU - PREFEITURA UNIVERSITÁRIA</v>
      </c>
      <c r="G139" s="51" t="str">
        <f>IFERROR(VLOOKUP($B139,'Tabelas auxiliares'!$A$65:$C$102,2,FALSE),"")</f>
        <v>Água / luz / gás (concessionárias)</v>
      </c>
      <c r="H139" s="51" t="str">
        <f>IFERROR(VLOOKUP($B139,'Tabelas auxiliares'!$A$65:$C$102,3,FALSE),"")</f>
        <v>ÁGUA E ESGOTO / ENERGIA ELÉTRICA / GÁS</v>
      </c>
      <c r="I139" t="s">
        <v>1413</v>
      </c>
      <c r="J139" t="s">
        <v>920</v>
      </c>
      <c r="K139" t="s">
        <v>1804</v>
      </c>
      <c r="L139" t="s">
        <v>922</v>
      </c>
      <c r="M139" t="s">
        <v>923</v>
      </c>
      <c r="N139" t="s">
        <v>166</v>
      </c>
      <c r="O139" t="s">
        <v>167</v>
      </c>
      <c r="P139" t="s">
        <v>200</v>
      </c>
      <c r="Q139" t="s">
        <v>168</v>
      </c>
      <c r="R139" t="s">
        <v>165</v>
      </c>
      <c r="S139" t="s">
        <v>119</v>
      </c>
      <c r="T139" t="s">
        <v>164</v>
      </c>
      <c r="U139" t="s">
        <v>118</v>
      </c>
      <c r="V139" t="s">
        <v>924</v>
      </c>
      <c r="W139" t="s">
        <v>925</v>
      </c>
      <c r="X139" s="51" t="str">
        <f t="shared" si="2"/>
        <v>3</v>
      </c>
      <c r="Y139" s="51" t="str">
        <f>IF(T139="","",IF(AND(T139&lt;&gt;'Tabelas auxiliares'!$B$236,T139&lt;&gt;'Tabelas auxiliares'!$B$237),"FOLHA DE PESSOAL",IF(X139='Tabelas auxiliares'!$A$237,"CUSTEIO",IF(X139='Tabelas auxiliares'!$A$236,"INVESTIMENTO","ERRO - VERIFICAR"))))</f>
        <v>CUSTEIO</v>
      </c>
      <c r="Z139" s="44">
        <v>21112.16</v>
      </c>
      <c r="AC139" s="44">
        <v>21112.16</v>
      </c>
    </row>
    <row r="140" spans="1:29" x14ac:dyDescent="0.25">
      <c r="A140" t="s">
        <v>540</v>
      </c>
      <c r="B140" s="72" t="s">
        <v>264</v>
      </c>
      <c r="C140" s="72" t="s">
        <v>541</v>
      </c>
      <c r="D140" t="s">
        <v>35</v>
      </c>
      <c r="E140" t="s">
        <v>117</v>
      </c>
      <c r="F140" s="51" t="str">
        <f>IFERROR(VLOOKUP(D140,'Tabelas auxiliares'!$A$3:$B$61,2,FALSE),"")</f>
        <v>PU - PREFEITURA UNIVERSITÁRIA</v>
      </c>
      <c r="G140" s="51" t="str">
        <f>IFERROR(VLOOKUP($B140,'Tabelas auxiliares'!$A$65:$C$102,2,FALSE),"")</f>
        <v>Água / luz / gás (concessionárias)</v>
      </c>
      <c r="H140" s="51" t="str">
        <f>IFERROR(VLOOKUP($B140,'Tabelas auxiliares'!$A$65:$C$102,3,FALSE),"")</f>
        <v>ÁGUA E ESGOTO / ENERGIA ELÉTRICA / GÁS</v>
      </c>
      <c r="I140" t="s">
        <v>1805</v>
      </c>
      <c r="J140" t="s">
        <v>1806</v>
      </c>
      <c r="K140" t="s">
        <v>1807</v>
      </c>
      <c r="L140" t="s">
        <v>932</v>
      </c>
      <c r="M140" t="s">
        <v>933</v>
      </c>
      <c r="N140" t="s">
        <v>166</v>
      </c>
      <c r="O140" t="s">
        <v>167</v>
      </c>
      <c r="P140" t="s">
        <v>200</v>
      </c>
      <c r="Q140" t="s">
        <v>168</v>
      </c>
      <c r="R140" t="s">
        <v>165</v>
      </c>
      <c r="S140" t="s">
        <v>119</v>
      </c>
      <c r="T140" t="s">
        <v>164</v>
      </c>
      <c r="U140" t="s">
        <v>118</v>
      </c>
      <c r="V140" t="s">
        <v>934</v>
      </c>
      <c r="W140" t="s">
        <v>935</v>
      </c>
      <c r="X140" s="51" t="str">
        <f t="shared" si="2"/>
        <v>3</v>
      </c>
      <c r="Y140" s="51" t="str">
        <f>IF(T140="","",IF(AND(T140&lt;&gt;'Tabelas auxiliares'!$B$236,T140&lt;&gt;'Tabelas auxiliares'!$B$237),"FOLHA DE PESSOAL",IF(X140='Tabelas auxiliares'!$A$237,"CUSTEIO",IF(X140='Tabelas auxiliares'!$A$236,"INVESTIMENTO","ERRO - VERIFICAR"))))</f>
        <v>CUSTEIO</v>
      </c>
      <c r="Z140" s="44">
        <v>110000</v>
      </c>
      <c r="AA140" s="44">
        <v>110000</v>
      </c>
    </row>
    <row r="141" spans="1:29" x14ac:dyDescent="0.25">
      <c r="A141" t="s">
        <v>540</v>
      </c>
      <c r="B141" s="72" t="s">
        <v>269</v>
      </c>
      <c r="C141" s="72" t="s">
        <v>842</v>
      </c>
      <c r="D141" t="s">
        <v>15</v>
      </c>
      <c r="E141" t="s">
        <v>117</v>
      </c>
      <c r="F141" s="51" t="str">
        <f>IFERROR(VLOOKUP(D141,'Tabelas auxiliares'!$A$3:$B$61,2,FALSE),"")</f>
        <v>PROPES - PRÓ-REITORIA DE PESQUISA / CEM</v>
      </c>
      <c r="G141" s="51" t="str">
        <f>IFERROR(VLOOKUP($B141,'Tabelas auxiliares'!$A$65:$C$102,2,FALSE),"")</f>
        <v>Assistência - Pesquisa</v>
      </c>
      <c r="H141" s="51" t="str">
        <f>IFERROR(VLOOKUP($B141,'Tabelas auxiliares'!$A$65:$C$102,3,FALSE),"")</f>
        <v>BOLSAS DE INICIACAO CIENTIFICA / BOLSAS PROJETOS DE PESQUISA E/OU EDITAIS LIGADOS A PESQUISA</v>
      </c>
      <c r="I141" t="s">
        <v>1658</v>
      </c>
      <c r="J141" t="s">
        <v>944</v>
      </c>
      <c r="K141" t="s">
        <v>1808</v>
      </c>
      <c r="L141" t="s">
        <v>1809</v>
      </c>
      <c r="M141" t="s">
        <v>165</v>
      </c>
      <c r="N141" t="s">
        <v>166</v>
      </c>
      <c r="O141" t="s">
        <v>167</v>
      </c>
      <c r="P141" t="s">
        <v>200</v>
      </c>
      <c r="Q141" t="s">
        <v>168</v>
      </c>
      <c r="R141" t="s">
        <v>165</v>
      </c>
      <c r="S141" t="s">
        <v>119</v>
      </c>
      <c r="T141" t="s">
        <v>164</v>
      </c>
      <c r="U141" t="s">
        <v>118</v>
      </c>
      <c r="V141" t="s">
        <v>854</v>
      </c>
      <c r="W141" t="s">
        <v>855</v>
      </c>
      <c r="X141" s="51" t="str">
        <f t="shared" si="2"/>
        <v>3</v>
      </c>
      <c r="Y141" s="51" t="str">
        <f>IF(T141="","",IF(AND(T141&lt;&gt;'Tabelas auxiliares'!$B$236,T141&lt;&gt;'Tabelas auxiliares'!$B$237),"FOLHA DE PESSOAL",IF(X141='Tabelas auxiliares'!$A$237,"CUSTEIO",IF(X141='Tabelas auxiliares'!$A$236,"INVESTIMENTO","ERRO - VERIFICAR"))))</f>
        <v>CUSTEIO</v>
      </c>
      <c r="Z141" s="44">
        <v>1700</v>
      </c>
      <c r="AC141" s="44">
        <v>1700</v>
      </c>
    </row>
    <row r="142" spans="1:29" x14ac:dyDescent="0.25">
      <c r="A142" t="s">
        <v>540</v>
      </c>
      <c r="B142" s="72" t="s">
        <v>269</v>
      </c>
      <c r="C142" s="72" t="s">
        <v>842</v>
      </c>
      <c r="D142" t="s">
        <v>15</v>
      </c>
      <c r="E142" t="s">
        <v>117</v>
      </c>
      <c r="F142" s="51" t="str">
        <f>IFERROR(VLOOKUP(D142,'Tabelas auxiliares'!$A$3:$B$61,2,FALSE),"")</f>
        <v>PROPES - PRÓ-REITORIA DE PESQUISA / CEM</v>
      </c>
      <c r="G142" s="51" t="str">
        <f>IFERROR(VLOOKUP($B142,'Tabelas auxiliares'!$A$65:$C$102,2,FALSE),"")</f>
        <v>Assistência - Pesquisa</v>
      </c>
      <c r="H142" s="51" t="str">
        <f>IFERROR(VLOOKUP($B142,'Tabelas auxiliares'!$A$65:$C$102,3,FALSE),"")</f>
        <v>BOLSAS DE INICIACAO CIENTIFICA / BOLSAS PROJETOS DE PESQUISA E/OU EDITAIS LIGADOS A PESQUISA</v>
      </c>
      <c r="I142" t="s">
        <v>1514</v>
      </c>
      <c r="J142" t="s">
        <v>947</v>
      </c>
      <c r="K142" t="s">
        <v>1810</v>
      </c>
      <c r="L142" t="s">
        <v>949</v>
      </c>
      <c r="M142" t="s">
        <v>165</v>
      </c>
      <c r="N142" t="s">
        <v>166</v>
      </c>
      <c r="O142" t="s">
        <v>167</v>
      </c>
      <c r="P142" t="s">
        <v>200</v>
      </c>
      <c r="Q142" t="s">
        <v>168</v>
      </c>
      <c r="R142" t="s">
        <v>165</v>
      </c>
      <c r="S142" t="s">
        <v>119</v>
      </c>
      <c r="T142" t="s">
        <v>164</v>
      </c>
      <c r="U142" t="s">
        <v>118</v>
      </c>
      <c r="V142" t="s">
        <v>854</v>
      </c>
      <c r="W142" t="s">
        <v>855</v>
      </c>
      <c r="X142" s="51" t="str">
        <f t="shared" si="2"/>
        <v>3</v>
      </c>
      <c r="Y142" s="51" t="str">
        <f>IF(T142="","",IF(AND(T142&lt;&gt;'Tabelas auxiliares'!$B$236,T142&lt;&gt;'Tabelas auxiliares'!$B$237),"FOLHA DE PESSOAL",IF(X142='Tabelas auxiliares'!$A$237,"CUSTEIO",IF(X142='Tabelas auxiliares'!$A$236,"INVESTIMENTO","ERRO - VERIFICAR"))))</f>
        <v>CUSTEIO</v>
      </c>
      <c r="Z142" s="44">
        <v>800</v>
      </c>
      <c r="AC142" s="44">
        <v>800</v>
      </c>
    </row>
    <row r="143" spans="1:29" x14ac:dyDescent="0.25">
      <c r="A143" t="s">
        <v>540</v>
      </c>
      <c r="B143" s="72" t="s">
        <v>269</v>
      </c>
      <c r="C143" s="72" t="s">
        <v>842</v>
      </c>
      <c r="D143" t="s">
        <v>15</v>
      </c>
      <c r="E143" t="s">
        <v>117</v>
      </c>
      <c r="F143" s="51" t="str">
        <f>IFERROR(VLOOKUP(D143,'Tabelas auxiliares'!$A$3:$B$61,2,FALSE),"")</f>
        <v>PROPES - PRÓ-REITORIA DE PESQUISA / CEM</v>
      </c>
      <c r="G143" s="51" t="str">
        <f>IFERROR(VLOOKUP($B143,'Tabelas auxiliares'!$A$65:$C$102,2,FALSE),"")</f>
        <v>Assistência - Pesquisa</v>
      </c>
      <c r="H143" s="51" t="str">
        <f>IFERROR(VLOOKUP($B143,'Tabelas auxiliares'!$A$65:$C$102,3,FALSE),"")</f>
        <v>BOLSAS DE INICIACAO CIENTIFICA / BOLSAS PROJETOS DE PESQUISA E/OU EDITAIS LIGADOS A PESQUISA</v>
      </c>
      <c r="I143" t="s">
        <v>1419</v>
      </c>
      <c r="J143" t="s">
        <v>950</v>
      </c>
      <c r="K143" t="s">
        <v>1811</v>
      </c>
      <c r="L143" t="s">
        <v>952</v>
      </c>
      <c r="M143" t="s">
        <v>165</v>
      </c>
      <c r="N143" t="s">
        <v>166</v>
      </c>
      <c r="O143" t="s">
        <v>167</v>
      </c>
      <c r="P143" t="s">
        <v>200</v>
      </c>
      <c r="Q143" t="s">
        <v>168</v>
      </c>
      <c r="R143" t="s">
        <v>165</v>
      </c>
      <c r="S143" t="s">
        <v>543</v>
      </c>
      <c r="T143" t="s">
        <v>164</v>
      </c>
      <c r="U143" t="s">
        <v>118</v>
      </c>
      <c r="V143" t="s">
        <v>854</v>
      </c>
      <c r="W143" t="s">
        <v>855</v>
      </c>
      <c r="X143" s="51" t="str">
        <f t="shared" si="2"/>
        <v>3</v>
      </c>
      <c r="Y143" s="51" t="str">
        <f>IF(T143="","",IF(AND(T143&lt;&gt;'Tabelas auxiliares'!$B$236,T143&lt;&gt;'Tabelas auxiliares'!$B$237),"FOLHA DE PESSOAL",IF(X143='Tabelas auxiliares'!$A$237,"CUSTEIO",IF(X143='Tabelas auxiliares'!$A$236,"INVESTIMENTO","ERRO - VERIFICAR"))))</f>
        <v>CUSTEIO</v>
      </c>
      <c r="Z143" s="44">
        <v>5600</v>
      </c>
      <c r="AA143" s="44">
        <v>3200</v>
      </c>
      <c r="AC143" s="44">
        <v>2400</v>
      </c>
    </row>
    <row r="144" spans="1:29" x14ac:dyDescent="0.25">
      <c r="A144" t="s">
        <v>540</v>
      </c>
      <c r="B144" s="72" t="s">
        <v>269</v>
      </c>
      <c r="C144" s="72" t="s">
        <v>842</v>
      </c>
      <c r="D144" t="s">
        <v>15</v>
      </c>
      <c r="E144" t="s">
        <v>117</v>
      </c>
      <c r="F144" s="51" t="str">
        <f>IFERROR(VLOOKUP(D144,'Tabelas auxiliares'!$A$3:$B$61,2,FALSE),"")</f>
        <v>PROPES - PRÓ-REITORIA DE PESQUISA / CEM</v>
      </c>
      <c r="G144" s="51" t="str">
        <f>IFERROR(VLOOKUP($B144,'Tabelas auxiliares'!$A$65:$C$102,2,FALSE),"")</f>
        <v>Assistência - Pesquisa</v>
      </c>
      <c r="H144" s="51" t="str">
        <f>IFERROR(VLOOKUP($B144,'Tabelas auxiliares'!$A$65:$C$102,3,FALSE),"")</f>
        <v>BOLSAS DE INICIACAO CIENTIFICA / BOLSAS PROJETOS DE PESQUISA E/OU EDITAIS LIGADOS A PESQUISA</v>
      </c>
      <c r="I144" t="s">
        <v>1812</v>
      </c>
      <c r="J144" t="s">
        <v>950</v>
      </c>
      <c r="K144" t="s">
        <v>1813</v>
      </c>
      <c r="L144" t="s">
        <v>954</v>
      </c>
      <c r="M144" t="s">
        <v>165</v>
      </c>
      <c r="N144" t="s">
        <v>166</v>
      </c>
      <c r="O144" t="s">
        <v>167</v>
      </c>
      <c r="P144" t="s">
        <v>200</v>
      </c>
      <c r="Q144" t="s">
        <v>168</v>
      </c>
      <c r="R144" t="s">
        <v>165</v>
      </c>
      <c r="S144" t="s">
        <v>543</v>
      </c>
      <c r="T144" t="s">
        <v>164</v>
      </c>
      <c r="U144" t="s">
        <v>118</v>
      </c>
      <c r="V144" t="s">
        <v>854</v>
      </c>
      <c r="W144" t="s">
        <v>855</v>
      </c>
      <c r="X144" s="51" t="str">
        <f t="shared" si="2"/>
        <v>3</v>
      </c>
      <c r="Y144" s="51" t="str">
        <f>IF(T144="","",IF(AND(T144&lt;&gt;'Tabelas auxiliares'!$B$236,T144&lt;&gt;'Tabelas auxiliares'!$B$237),"FOLHA DE PESSOAL",IF(X144='Tabelas auxiliares'!$A$237,"CUSTEIO",IF(X144='Tabelas auxiliares'!$A$236,"INVESTIMENTO","ERRO - VERIFICAR"))))</f>
        <v>CUSTEIO</v>
      </c>
      <c r="Z144" s="44">
        <v>5200</v>
      </c>
      <c r="AC144" s="44">
        <v>5200</v>
      </c>
    </row>
    <row r="145" spans="1:29" x14ac:dyDescent="0.25">
      <c r="A145" t="s">
        <v>540</v>
      </c>
      <c r="B145" s="72" t="s">
        <v>269</v>
      </c>
      <c r="C145" s="72" t="s">
        <v>842</v>
      </c>
      <c r="D145" t="s">
        <v>15</v>
      </c>
      <c r="E145" t="s">
        <v>117</v>
      </c>
      <c r="F145" s="51" t="str">
        <f>IFERROR(VLOOKUP(D145,'Tabelas auxiliares'!$A$3:$B$61,2,FALSE),"")</f>
        <v>PROPES - PRÓ-REITORIA DE PESQUISA / CEM</v>
      </c>
      <c r="G145" s="51" t="str">
        <f>IFERROR(VLOOKUP($B145,'Tabelas auxiliares'!$A$65:$C$102,2,FALSE),"")</f>
        <v>Assistência - Pesquisa</v>
      </c>
      <c r="H145" s="51" t="str">
        <f>IFERROR(VLOOKUP($B145,'Tabelas auxiliares'!$A$65:$C$102,3,FALSE),"")</f>
        <v>BOLSAS DE INICIACAO CIENTIFICA / BOLSAS PROJETOS DE PESQUISA E/OU EDITAIS LIGADOS A PESQUISA</v>
      </c>
      <c r="I145" t="s">
        <v>1812</v>
      </c>
      <c r="J145" t="s">
        <v>950</v>
      </c>
      <c r="K145" t="s">
        <v>1814</v>
      </c>
      <c r="L145" t="s">
        <v>956</v>
      </c>
      <c r="M145" t="s">
        <v>165</v>
      </c>
      <c r="N145" t="s">
        <v>166</v>
      </c>
      <c r="O145" t="s">
        <v>167</v>
      </c>
      <c r="P145" t="s">
        <v>200</v>
      </c>
      <c r="Q145" t="s">
        <v>168</v>
      </c>
      <c r="R145" t="s">
        <v>165</v>
      </c>
      <c r="S145" t="s">
        <v>543</v>
      </c>
      <c r="T145" t="s">
        <v>164</v>
      </c>
      <c r="U145" t="s">
        <v>118</v>
      </c>
      <c r="V145" t="s">
        <v>854</v>
      </c>
      <c r="W145" t="s">
        <v>855</v>
      </c>
      <c r="X145" s="51" t="str">
        <f t="shared" si="2"/>
        <v>3</v>
      </c>
      <c r="Y145" s="51" t="str">
        <f>IF(T145="","",IF(AND(T145&lt;&gt;'Tabelas auxiliares'!$B$236,T145&lt;&gt;'Tabelas auxiliares'!$B$237),"FOLHA DE PESSOAL",IF(X145='Tabelas auxiliares'!$A$237,"CUSTEIO",IF(X145='Tabelas auxiliares'!$A$236,"INVESTIMENTO","ERRO - VERIFICAR"))))</f>
        <v>CUSTEIO</v>
      </c>
      <c r="Z145" s="44">
        <v>6200</v>
      </c>
      <c r="AC145" s="44">
        <v>6200</v>
      </c>
    </row>
    <row r="146" spans="1:29" x14ac:dyDescent="0.25">
      <c r="A146" t="s">
        <v>540</v>
      </c>
      <c r="B146" s="72" t="s">
        <v>269</v>
      </c>
      <c r="C146" s="72" t="s">
        <v>842</v>
      </c>
      <c r="D146" t="s">
        <v>15</v>
      </c>
      <c r="E146" t="s">
        <v>117</v>
      </c>
      <c r="F146" s="51" t="str">
        <f>IFERROR(VLOOKUP(D146,'Tabelas auxiliares'!$A$3:$B$61,2,FALSE),"")</f>
        <v>PROPES - PRÓ-REITORIA DE PESQUISA / CEM</v>
      </c>
      <c r="G146" s="51" t="str">
        <f>IFERROR(VLOOKUP($B146,'Tabelas auxiliares'!$A$65:$C$102,2,FALSE),"")</f>
        <v>Assistência - Pesquisa</v>
      </c>
      <c r="H146" s="51" t="str">
        <f>IFERROR(VLOOKUP($B146,'Tabelas auxiliares'!$A$65:$C$102,3,FALSE),"")</f>
        <v>BOLSAS DE INICIACAO CIENTIFICA / BOLSAS PROJETOS DE PESQUISA E/OU EDITAIS LIGADOS A PESQUISA</v>
      </c>
      <c r="I146" t="s">
        <v>1812</v>
      </c>
      <c r="J146" t="s">
        <v>950</v>
      </c>
      <c r="K146" t="s">
        <v>1815</v>
      </c>
      <c r="L146" t="s">
        <v>958</v>
      </c>
      <c r="M146" t="s">
        <v>165</v>
      </c>
      <c r="N146" t="s">
        <v>166</v>
      </c>
      <c r="O146" t="s">
        <v>167</v>
      </c>
      <c r="P146" t="s">
        <v>200</v>
      </c>
      <c r="Q146" t="s">
        <v>168</v>
      </c>
      <c r="R146" t="s">
        <v>165</v>
      </c>
      <c r="S146" t="s">
        <v>543</v>
      </c>
      <c r="T146" t="s">
        <v>164</v>
      </c>
      <c r="U146" t="s">
        <v>118</v>
      </c>
      <c r="V146" t="s">
        <v>854</v>
      </c>
      <c r="W146" t="s">
        <v>855</v>
      </c>
      <c r="X146" s="51" t="str">
        <f t="shared" si="2"/>
        <v>3</v>
      </c>
      <c r="Y146" s="51" t="str">
        <f>IF(T146="","",IF(AND(T146&lt;&gt;'Tabelas auxiliares'!$B$236,T146&lt;&gt;'Tabelas auxiliares'!$B$237),"FOLHA DE PESSOAL",IF(X146='Tabelas auxiliares'!$A$237,"CUSTEIO",IF(X146='Tabelas auxiliares'!$A$236,"INVESTIMENTO","ERRO - VERIFICAR"))))</f>
        <v>CUSTEIO</v>
      </c>
      <c r="Z146" s="44">
        <v>10400</v>
      </c>
      <c r="AC146" s="44">
        <v>10400</v>
      </c>
    </row>
    <row r="147" spans="1:29" x14ac:dyDescent="0.25">
      <c r="A147" t="s">
        <v>540</v>
      </c>
      <c r="B147" s="72" t="s">
        <v>269</v>
      </c>
      <c r="C147" s="72" t="s">
        <v>842</v>
      </c>
      <c r="D147" t="s">
        <v>15</v>
      </c>
      <c r="E147" t="s">
        <v>117</v>
      </c>
      <c r="F147" s="51" t="str">
        <f>IFERROR(VLOOKUP(D147,'Tabelas auxiliares'!$A$3:$B$61,2,FALSE),"")</f>
        <v>PROPES - PRÓ-REITORIA DE PESQUISA / CEM</v>
      </c>
      <c r="G147" s="51" t="str">
        <f>IFERROR(VLOOKUP($B147,'Tabelas auxiliares'!$A$65:$C$102,2,FALSE),"")</f>
        <v>Assistência - Pesquisa</v>
      </c>
      <c r="H147" s="51" t="str">
        <f>IFERROR(VLOOKUP($B147,'Tabelas auxiliares'!$A$65:$C$102,3,FALSE),"")</f>
        <v>BOLSAS DE INICIACAO CIENTIFICA / BOLSAS PROJETOS DE PESQUISA E/OU EDITAIS LIGADOS A PESQUISA</v>
      </c>
      <c r="I147" t="s">
        <v>1404</v>
      </c>
      <c r="J147" t="s">
        <v>944</v>
      </c>
      <c r="K147" t="s">
        <v>1816</v>
      </c>
      <c r="L147" t="s">
        <v>1809</v>
      </c>
      <c r="M147" t="s">
        <v>165</v>
      </c>
      <c r="N147" t="s">
        <v>169</v>
      </c>
      <c r="O147" t="s">
        <v>851</v>
      </c>
      <c r="P147" t="s">
        <v>852</v>
      </c>
      <c r="Q147" t="s">
        <v>168</v>
      </c>
      <c r="R147" t="s">
        <v>165</v>
      </c>
      <c r="S147" t="s">
        <v>119</v>
      </c>
      <c r="T147" t="s">
        <v>164</v>
      </c>
      <c r="U147" t="s">
        <v>1407</v>
      </c>
      <c r="V147" t="s">
        <v>854</v>
      </c>
      <c r="W147" t="s">
        <v>855</v>
      </c>
      <c r="X147" s="51" t="str">
        <f t="shared" si="2"/>
        <v>3</v>
      </c>
      <c r="Y147" s="51" t="str">
        <f>IF(T147="","",IF(AND(T147&lt;&gt;'Tabelas auxiliares'!$B$236,T147&lt;&gt;'Tabelas auxiliares'!$B$237),"FOLHA DE PESSOAL",IF(X147='Tabelas auxiliares'!$A$237,"CUSTEIO",IF(X147='Tabelas auxiliares'!$A$236,"INVESTIMENTO","ERRO - VERIFICAR"))))</f>
        <v>CUSTEIO</v>
      </c>
      <c r="Z147" s="44">
        <v>2100</v>
      </c>
      <c r="AC147" s="44">
        <v>2100</v>
      </c>
    </row>
    <row r="148" spans="1:29" x14ac:dyDescent="0.25">
      <c r="A148" t="s">
        <v>540</v>
      </c>
      <c r="B148" s="72" t="s">
        <v>269</v>
      </c>
      <c r="C148" s="72" t="s">
        <v>842</v>
      </c>
      <c r="D148" t="s">
        <v>15</v>
      </c>
      <c r="E148" t="s">
        <v>117</v>
      </c>
      <c r="F148" s="51" t="str">
        <f>IFERROR(VLOOKUP(D148,'Tabelas auxiliares'!$A$3:$B$61,2,FALSE),"")</f>
        <v>PROPES - PRÓ-REITORIA DE PESQUISA / CEM</v>
      </c>
      <c r="G148" s="51" t="str">
        <f>IFERROR(VLOOKUP($B148,'Tabelas auxiliares'!$A$65:$C$102,2,FALSE),"")</f>
        <v>Assistência - Pesquisa</v>
      </c>
      <c r="H148" s="51" t="str">
        <f>IFERROR(VLOOKUP($B148,'Tabelas auxiliares'!$A$65:$C$102,3,FALSE),"")</f>
        <v>BOLSAS DE INICIACAO CIENTIFICA / BOLSAS PROJETOS DE PESQUISA E/OU EDITAIS LIGADOS A PESQUISA</v>
      </c>
      <c r="I148" t="s">
        <v>1404</v>
      </c>
      <c r="J148" t="s">
        <v>947</v>
      </c>
      <c r="K148" t="s">
        <v>1817</v>
      </c>
      <c r="L148" t="s">
        <v>949</v>
      </c>
      <c r="M148" t="s">
        <v>165</v>
      </c>
      <c r="N148" t="s">
        <v>166</v>
      </c>
      <c r="O148" t="s">
        <v>167</v>
      </c>
      <c r="P148" t="s">
        <v>200</v>
      </c>
      <c r="Q148" t="s">
        <v>168</v>
      </c>
      <c r="R148" t="s">
        <v>165</v>
      </c>
      <c r="S148" t="s">
        <v>543</v>
      </c>
      <c r="T148" t="s">
        <v>164</v>
      </c>
      <c r="U148" t="s">
        <v>118</v>
      </c>
      <c r="V148" t="s">
        <v>854</v>
      </c>
      <c r="W148" t="s">
        <v>855</v>
      </c>
      <c r="X148" s="51" t="str">
        <f t="shared" si="2"/>
        <v>3</v>
      </c>
      <c r="Y148" s="51" t="str">
        <f>IF(T148="","",IF(AND(T148&lt;&gt;'Tabelas auxiliares'!$B$236,T148&lt;&gt;'Tabelas auxiliares'!$B$237),"FOLHA DE PESSOAL",IF(X148='Tabelas auxiliares'!$A$237,"CUSTEIO",IF(X148='Tabelas auxiliares'!$A$236,"INVESTIMENTO","ERRO - VERIFICAR"))))</f>
        <v>CUSTEIO</v>
      </c>
      <c r="Z148" s="44">
        <v>800</v>
      </c>
      <c r="AC148" s="44">
        <v>800</v>
      </c>
    </row>
    <row r="149" spans="1:29" x14ac:dyDescent="0.25">
      <c r="A149" t="s">
        <v>540</v>
      </c>
      <c r="B149" s="72" t="s">
        <v>269</v>
      </c>
      <c r="C149" s="72" t="s">
        <v>842</v>
      </c>
      <c r="D149" t="s">
        <v>21</v>
      </c>
      <c r="E149" t="s">
        <v>117</v>
      </c>
      <c r="F149" s="51" t="str">
        <f>IFERROR(VLOOKUP(D149,'Tabelas auxiliares'!$A$3:$B$61,2,FALSE),"")</f>
        <v>NÚCLEOS ESTRATÉGICOS</v>
      </c>
      <c r="G149" s="51" t="str">
        <f>IFERROR(VLOOKUP($B149,'Tabelas auxiliares'!$A$65:$C$102,2,FALSE),"")</f>
        <v>Assistência - Pesquisa</v>
      </c>
      <c r="H149" s="51" t="str">
        <f>IFERROR(VLOOKUP($B149,'Tabelas auxiliares'!$A$65:$C$102,3,FALSE),"")</f>
        <v>BOLSAS DE INICIACAO CIENTIFICA / BOLSAS PROJETOS DE PESQUISA E/OU EDITAIS LIGADOS A PESQUISA</v>
      </c>
      <c r="I149" t="s">
        <v>555</v>
      </c>
      <c r="J149" t="s">
        <v>959</v>
      </c>
      <c r="K149" t="s">
        <v>1818</v>
      </c>
      <c r="L149" t="s">
        <v>961</v>
      </c>
      <c r="M149" t="s">
        <v>165</v>
      </c>
      <c r="N149" t="s">
        <v>169</v>
      </c>
      <c r="O149" t="s">
        <v>851</v>
      </c>
      <c r="P149" t="s">
        <v>852</v>
      </c>
      <c r="Q149" t="s">
        <v>168</v>
      </c>
      <c r="R149" t="s">
        <v>165</v>
      </c>
      <c r="S149" t="s">
        <v>119</v>
      </c>
      <c r="T149" t="s">
        <v>164</v>
      </c>
      <c r="U149" t="s">
        <v>1407</v>
      </c>
      <c r="V149" t="s">
        <v>854</v>
      </c>
      <c r="W149" t="s">
        <v>855</v>
      </c>
      <c r="X149" s="51" t="str">
        <f t="shared" si="2"/>
        <v>3</v>
      </c>
      <c r="Y149" s="51" t="str">
        <f>IF(T149="","",IF(AND(T149&lt;&gt;'Tabelas auxiliares'!$B$236,T149&lt;&gt;'Tabelas auxiliares'!$B$237),"FOLHA DE PESSOAL",IF(X149='Tabelas auxiliares'!$A$237,"CUSTEIO",IF(X149='Tabelas auxiliares'!$A$236,"INVESTIMENTO","ERRO - VERIFICAR"))))</f>
        <v>CUSTEIO</v>
      </c>
      <c r="Z149" s="44">
        <v>15000</v>
      </c>
      <c r="AA149" s="44">
        <v>12900</v>
      </c>
      <c r="AC149" s="44">
        <v>2100</v>
      </c>
    </row>
    <row r="150" spans="1:29" x14ac:dyDescent="0.25">
      <c r="A150" t="s">
        <v>540</v>
      </c>
      <c r="B150" s="72" t="s">
        <v>269</v>
      </c>
      <c r="C150" s="72" t="s">
        <v>842</v>
      </c>
      <c r="D150" t="s">
        <v>21</v>
      </c>
      <c r="E150" t="s">
        <v>117</v>
      </c>
      <c r="F150" s="51" t="str">
        <f>IFERROR(VLOOKUP(D150,'Tabelas auxiliares'!$A$3:$B$61,2,FALSE),"")</f>
        <v>NÚCLEOS ESTRATÉGICOS</v>
      </c>
      <c r="G150" s="51" t="str">
        <f>IFERROR(VLOOKUP($B150,'Tabelas auxiliares'!$A$65:$C$102,2,FALSE),"")</f>
        <v>Assistência - Pesquisa</v>
      </c>
      <c r="H150" s="51" t="str">
        <f>IFERROR(VLOOKUP($B150,'Tabelas auxiliares'!$A$65:$C$102,3,FALSE),"")</f>
        <v>BOLSAS DE INICIACAO CIENTIFICA / BOLSAS PROJETOS DE PESQUISA E/OU EDITAIS LIGADOS A PESQUISA</v>
      </c>
      <c r="I150" t="s">
        <v>562</v>
      </c>
      <c r="J150" t="s">
        <v>962</v>
      </c>
      <c r="K150" t="s">
        <v>1819</v>
      </c>
      <c r="L150" t="s">
        <v>1820</v>
      </c>
      <c r="M150" t="s">
        <v>165</v>
      </c>
      <c r="N150" t="s">
        <v>166</v>
      </c>
      <c r="O150" t="s">
        <v>167</v>
      </c>
      <c r="P150" t="s">
        <v>200</v>
      </c>
      <c r="Q150" t="s">
        <v>168</v>
      </c>
      <c r="R150" t="s">
        <v>165</v>
      </c>
      <c r="S150" t="s">
        <v>119</v>
      </c>
      <c r="T150" t="s">
        <v>164</v>
      </c>
      <c r="U150" t="s">
        <v>118</v>
      </c>
      <c r="V150" t="s">
        <v>854</v>
      </c>
      <c r="W150" t="s">
        <v>855</v>
      </c>
      <c r="X150" s="51" t="str">
        <f t="shared" si="2"/>
        <v>3</v>
      </c>
      <c r="Y150" s="51" t="str">
        <f>IF(T150="","",IF(AND(T150&lt;&gt;'Tabelas auxiliares'!$B$236,T150&lt;&gt;'Tabelas auxiliares'!$B$237),"FOLHA DE PESSOAL",IF(X150='Tabelas auxiliares'!$A$237,"CUSTEIO",IF(X150='Tabelas auxiliares'!$A$236,"INVESTIMENTO","ERRO - VERIFICAR"))))</f>
        <v>CUSTEIO</v>
      </c>
      <c r="Z150" s="44">
        <v>8500</v>
      </c>
      <c r="AA150" s="44">
        <v>6400</v>
      </c>
      <c r="AC150" s="44">
        <v>2100</v>
      </c>
    </row>
    <row r="151" spans="1:29" x14ac:dyDescent="0.25">
      <c r="A151" t="s">
        <v>540</v>
      </c>
      <c r="B151" s="72" t="s">
        <v>271</v>
      </c>
      <c r="C151" s="72" t="s">
        <v>541</v>
      </c>
      <c r="D151" t="s">
        <v>57</v>
      </c>
      <c r="E151" t="s">
        <v>117</v>
      </c>
      <c r="F151" s="51" t="str">
        <f>IFERROR(VLOOKUP(D151,'Tabelas auxiliares'!$A$3:$B$61,2,FALSE),"")</f>
        <v>EDITORA DA UFABC</v>
      </c>
      <c r="G151" s="51" t="str">
        <f>IFERROR(VLOOKUP($B151,'Tabelas auxiliares'!$A$65:$C$102,2,FALSE),"")</f>
        <v>Assistência - Extensão</v>
      </c>
      <c r="H151" s="51" t="str">
        <f>IFERROR(VLOOKUP($B151,'Tabelas auxiliares'!$A$65:$C$102,3,FALSE),"")</f>
        <v>BOLSAS DE EXTENSAO / PROJETOS EXTENSIONISTAS</v>
      </c>
      <c r="I151" t="s">
        <v>1821</v>
      </c>
      <c r="J151" t="s">
        <v>1822</v>
      </c>
      <c r="K151" t="s">
        <v>1823</v>
      </c>
      <c r="L151" t="s">
        <v>1824</v>
      </c>
      <c r="M151" t="s">
        <v>1825</v>
      </c>
      <c r="N151" t="s">
        <v>166</v>
      </c>
      <c r="O151" t="s">
        <v>167</v>
      </c>
      <c r="P151" t="s">
        <v>200</v>
      </c>
      <c r="Q151" t="s">
        <v>168</v>
      </c>
      <c r="R151" t="s">
        <v>165</v>
      </c>
      <c r="S151" t="s">
        <v>119</v>
      </c>
      <c r="T151" t="s">
        <v>164</v>
      </c>
      <c r="U151" t="s">
        <v>118</v>
      </c>
      <c r="V151" t="s">
        <v>1826</v>
      </c>
      <c r="W151" t="s">
        <v>1827</v>
      </c>
      <c r="X151" s="51" t="str">
        <f t="shared" si="2"/>
        <v>3</v>
      </c>
      <c r="Y151" s="51" t="str">
        <f>IF(T151="","",IF(AND(T151&lt;&gt;'Tabelas auxiliares'!$B$236,T151&lt;&gt;'Tabelas auxiliares'!$B$237),"FOLHA DE PESSOAL",IF(X151='Tabelas auxiliares'!$A$237,"CUSTEIO",IF(X151='Tabelas auxiliares'!$A$236,"INVESTIMENTO","ERRO - VERIFICAR"))))</f>
        <v>CUSTEIO</v>
      </c>
      <c r="Z151" s="44">
        <v>180</v>
      </c>
      <c r="AA151" s="44">
        <v>180</v>
      </c>
    </row>
    <row r="152" spans="1:29" x14ac:dyDescent="0.25">
      <c r="A152" t="s">
        <v>540</v>
      </c>
      <c r="B152" s="72" t="s">
        <v>271</v>
      </c>
      <c r="C152" s="72" t="s">
        <v>1390</v>
      </c>
      <c r="D152" t="s">
        <v>55</v>
      </c>
      <c r="E152" t="s">
        <v>117</v>
      </c>
      <c r="F152" s="51" t="str">
        <f>IFERROR(VLOOKUP(D152,'Tabelas auxiliares'!$A$3:$B$61,2,FALSE),"")</f>
        <v>PROEC - PRÓ-REITORIA DE EXTENSÃO E CULTURA</v>
      </c>
      <c r="G152" s="51" t="str">
        <f>IFERROR(VLOOKUP($B152,'Tabelas auxiliares'!$A$65:$C$102,2,FALSE),"")</f>
        <v>Assistência - Extensão</v>
      </c>
      <c r="H152" s="51" t="str">
        <f>IFERROR(VLOOKUP($B152,'Tabelas auxiliares'!$A$65:$C$102,3,FALSE),"")</f>
        <v>BOLSAS DE EXTENSAO / PROJETOS EXTENSIONISTAS</v>
      </c>
      <c r="I152" t="s">
        <v>1828</v>
      </c>
      <c r="J152" t="s">
        <v>1829</v>
      </c>
      <c r="K152" t="s">
        <v>1830</v>
      </c>
      <c r="L152" t="s">
        <v>1831</v>
      </c>
      <c r="M152" t="s">
        <v>165</v>
      </c>
      <c r="N152" t="s">
        <v>169</v>
      </c>
      <c r="O152" t="s">
        <v>851</v>
      </c>
      <c r="P152" t="s">
        <v>852</v>
      </c>
      <c r="Q152" t="s">
        <v>168</v>
      </c>
      <c r="R152" t="s">
        <v>165</v>
      </c>
      <c r="S152" t="s">
        <v>119</v>
      </c>
      <c r="T152" t="s">
        <v>164</v>
      </c>
      <c r="U152" t="s">
        <v>1407</v>
      </c>
      <c r="V152" t="s">
        <v>854</v>
      </c>
      <c r="W152" t="s">
        <v>855</v>
      </c>
      <c r="X152" s="51" t="str">
        <f t="shared" si="2"/>
        <v>3</v>
      </c>
      <c r="Y152" s="51" t="str">
        <f>IF(T152="","",IF(AND(T152&lt;&gt;'Tabelas auxiliares'!$B$236,T152&lt;&gt;'Tabelas auxiliares'!$B$237),"FOLHA DE PESSOAL",IF(X152='Tabelas auxiliares'!$A$237,"CUSTEIO",IF(X152='Tabelas auxiliares'!$A$236,"INVESTIMENTO","ERRO - VERIFICAR"))))</f>
        <v>CUSTEIO</v>
      </c>
      <c r="Z152" s="44">
        <v>1400</v>
      </c>
      <c r="AA152" s="44">
        <v>1400</v>
      </c>
    </row>
    <row r="153" spans="1:29" x14ac:dyDescent="0.25">
      <c r="A153" t="s">
        <v>540</v>
      </c>
      <c r="B153" s="72" t="s">
        <v>274</v>
      </c>
      <c r="C153" s="72" t="s">
        <v>1391</v>
      </c>
      <c r="D153" t="s">
        <v>83</v>
      </c>
      <c r="E153" t="s">
        <v>117</v>
      </c>
      <c r="F153" s="51" t="str">
        <f>IFERROR(VLOOKUP(D153,'Tabelas auxiliares'!$A$3:$B$61,2,FALSE),"")</f>
        <v>NETEL - NÚCLEO EDUCACIONAL DE TECNOLOGIAS E LÍNGUAS</v>
      </c>
      <c r="G153" s="51" t="str">
        <f>IFERROR(VLOOKUP($B153,'Tabelas auxiliares'!$A$65:$C$102,2,FALSE),"")</f>
        <v>Assistência - Graduação</v>
      </c>
      <c r="H153" s="51" t="str">
        <f>IFERROR(VLOOKUP($B153,'Tabelas auxiliares'!$A$65:$C$102,3,FALSE),"")</f>
        <v>MONITORIA ACADEMICA DA GRADUACAO / MONITORIA SEMIPRESENCIAL / AUXILIO ACESSIBILIDADE / MONITORIA INCLUSIVA</v>
      </c>
      <c r="I153" t="s">
        <v>1832</v>
      </c>
      <c r="J153" t="s">
        <v>1833</v>
      </c>
      <c r="K153" t="s">
        <v>1834</v>
      </c>
      <c r="L153" t="s">
        <v>1835</v>
      </c>
      <c r="M153" t="s">
        <v>165</v>
      </c>
      <c r="N153" t="s">
        <v>166</v>
      </c>
      <c r="O153" t="s">
        <v>167</v>
      </c>
      <c r="P153" t="s">
        <v>200</v>
      </c>
      <c r="Q153" t="s">
        <v>168</v>
      </c>
      <c r="R153" t="s">
        <v>165</v>
      </c>
      <c r="S153" t="s">
        <v>543</v>
      </c>
      <c r="T153" t="s">
        <v>164</v>
      </c>
      <c r="U153" t="s">
        <v>118</v>
      </c>
      <c r="V153" t="s">
        <v>854</v>
      </c>
      <c r="W153" t="s">
        <v>855</v>
      </c>
      <c r="X153" s="51" t="str">
        <f t="shared" si="2"/>
        <v>3</v>
      </c>
      <c r="Y153" s="51" t="str">
        <f>IF(T153="","",IF(AND(T153&lt;&gt;'Tabelas auxiliares'!$B$236,T153&lt;&gt;'Tabelas auxiliares'!$B$237),"FOLHA DE PESSOAL",IF(X153='Tabelas auxiliares'!$A$237,"CUSTEIO",IF(X153='Tabelas auxiliares'!$A$236,"INVESTIMENTO","ERRO - VERIFICAR"))))</f>
        <v>CUSTEIO</v>
      </c>
      <c r="Z153" s="44">
        <v>14300</v>
      </c>
      <c r="AA153" s="44">
        <v>7700</v>
      </c>
      <c r="AB153" s="44">
        <v>3300</v>
      </c>
      <c r="AC153" s="44">
        <v>3300</v>
      </c>
    </row>
    <row r="154" spans="1:29" x14ac:dyDescent="0.25">
      <c r="A154" t="s">
        <v>540</v>
      </c>
      <c r="B154" s="72" t="s">
        <v>283</v>
      </c>
      <c r="C154" s="72" t="s">
        <v>541</v>
      </c>
      <c r="D154" t="s">
        <v>45</v>
      </c>
      <c r="E154" t="s">
        <v>117</v>
      </c>
      <c r="F154" s="51" t="str">
        <f>IFERROR(VLOOKUP(D154,'Tabelas auxiliares'!$A$3:$B$61,2,FALSE),"")</f>
        <v>CMCC - CENTRO DE MATEMÁTICA, COMPUTAÇÃO E COGNIÇÃO</v>
      </c>
      <c r="G154" s="51" t="str">
        <f>IFERROR(VLOOKUP($B154,'Tabelas auxiliares'!$A$65:$C$102,2,FALSE),"")</f>
        <v>Auxílio eventos/Atividades extrassala - servidores</v>
      </c>
      <c r="H154" s="51" t="str">
        <f>IFERROR(VLOOKUP($B154,'Tabelas auxiliares'!$A$65:$C$102,3,FALSE),"")</f>
        <v>DOCENTES: AUXÍLIO EVENTOS/CONGRESSOS/SEMINÁRIOS/PUBLICAÇÕES/ AUXÍLIO PARA ATIVIDADE EXTRASSALA</v>
      </c>
      <c r="I154" t="s">
        <v>1622</v>
      </c>
      <c r="J154" t="s">
        <v>1836</v>
      </c>
      <c r="K154" t="s">
        <v>1837</v>
      </c>
      <c r="L154" t="s">
        <v>1838</v>
      </c>
      <c r="M154" t="s">
        <v>1839</v>
      </c>
      <c r="N154" t="s">
        <v>166</v>
      </c>
      <c r="O154" t="s">
        <v>167</v>
      </c>
      <c r="P154" t="s">
        <v>200</v>
      </c>
      <c r="Q154" t="s">
        <v>168</v>
      </c>
      <c r="R154" t="s">
        <v>165</v>
      </c>
      <c r="S154" t="s">
        <v>119</v>
      </c>
      <c r="T154" t="s">
        <v>164</v>
      </c>
      <c r="U154" t="s">
        <v>118</v>
      </c>
      <c r="V154" t="s">
        <v>1840</v>
      </c>
      <c r="W154" t="s">
        <v>1841</v>
      </c>
      <c r="X154" s="51" t="str">
        <f t="shared" si="2"/>
        <v>3</v>
      </c>
      <c r="Y154" s="51" t="str">
        <f>IF(T154="","",IF(AND(T154&lt;&gt;'Tabelas auxiliares'!$B$236,T154&lt;&gt;'Tabelas auxiliares'!$B$237),"FOLHA DE PESSOAL",IF(X154='Tabelas auxiliares'!$A$237,"CUSTEIO",IF(X154='Tabelas auxiliares'!$A$236,"INVESTIMENTO","ERRO - VERIFICAR"))))</f>
        <v>CUSTEIO</v>
      </c>
      <c r="Z154" s="44">
        <v>2.83</v>
      </c>
      <c r="AA154" s="44">
        <v>2.83</v>
      </c>
    </row>
    <row r="155" spans="1:29" x14ac:dyDescent="0.25">
      <c r="A155" t="s">
        <v>540</v>
      </c>
      <c r="B155" s="72" t="s">
        <v>284</v>
      </c>
      <c r="C155" s="72" t="s">
        <v>541</v>
      </c>
      <c r="D155" t="s">
        <v>75</v>
      </c>
      <c r="E155" t="s">
        <v>117</v>
      </c>
      <c r="F155" s="51" t="str">
        <f>IFERROR(VLOOKUP(D155,'Tabelas auxiliares'!$A$3:$B$61,2,FALSE),"")</f>
        <v>BIBLIOTECA</v>
      </c>
      <c r="G155" s="51" t="str">
        <f>IFERROR(VLOOKUP($B155,'Tabelas auxiliares'!$A$65:$C$102,2,FALSE),"")</f>
        <v>Acervo bibliográfico</v>
      </c>
      <c r="H155" s="51" t="str">
        <f>IFERROR(VLOOKUP($B155,'Tabelas auxiliares'!$A$65:$C$102,3,FALSE),"")</f>
        <v>LIVROS / ASSINATURA DE JORNAIS E REVISTAS / PERIÓDICOS / BASES ACADÊMICAS/ENCADERNAÇÃO E REENCADERNAÇÃO DE LIVROS DO ACERVO</v>
      </c>
      <c r="I155" t="s">
        <v>1689</v>
      </c>
      <c r="J155" t="s">
        <v>1842</v>
      </c>
      <c r="K155" t="s">
        <v>1843</v>
      </c>
      <c r="L155" t="s">
        <v>1844</v>
      </c>
      <c r="M155" t="s">
        <v>1845</v>
      </c>
      <c r="N155" t="s">
        <v>166</v>
      </c>
      <c r="O155" t="s">
        <v>167</v>
      </c>
      <c r="P155" t="s">
        <v>200</v>
      </c>
      <c r="Q155" t="s">
        <v>168</v>
      </c>
      <c r="R155" t="s">
        <v>165</v>
      </c>
      <c r="S155" t="s">
        <v>119</v>
      </c>
      <c r="T155" t="s">
        <v>164</v>
      </c>
      <c r="U155" t="s">
        <v>118</v>
      </c>
      <c r="V155" t="s">
        <v>987</v>
      </c>
      <c r="W155" t="s">
        <v>988</v>
      </c>
      <c r="X155" s="51" t="str">
        <f t="shared" si="2"/>
        <v>3</v>
      </c>
      <c r="Y155" s="51" t="str">
        <f>IF(T155="","",IF(AND(T155&lt;&gt;'Tabelas auxiliares'!$B$236,T155&lt;&gt;'Tabelas auxiliares'!$B$237),"FOLHA DE PESSOAL",IF(X155='Tabelas auxiliares'!$A$237,"CUSTEIO",IF(X155='Tabelas auxiliares'!$A$236,"INVESTIMENTO","ERRO - VERIFICAR"))))</f>
        <v>CUSTEIO</v>
      </c>
      <c r="Z155" s="44">
        <v>1098.58</v>
      </c>
      <c r="AA155" s="44">
        <v>1098.58</v>
      </c>
    </row>
    <row r="156" spans="1:29" x14ac:dyDescent="0.25">
      <c r="A156" t="s">
        <v>540</v>
      </c>
      <c r="B156" s="72" t="s">
        <v>284</v>
      </c>
      <c r="C156" s="72" t="s">
        <v>541</v>
      </c>
      <c r="D156" t="s">
        <v>75</v>
      </c>
      <c r="E156" t="s">
        <v>117</v>
      </c>
      <c r="F156" s="51" t="str">
        <f>IFERROR(VLOOKUP(D156,'Tabelas auxiliares'!$A$3:$B$61,2,FALSE),"")</f>
        <v>BIBLIOTECA</v>
      </c>
      <c r="G156" s="51" t="str">
        <f>IFERROR(VLOOKUP($B156,'Tabelas auxiliares'!$A$65:$C$102,2,FALSE),"")</f>
        <v>Acervo bibliográfico</v>
      </c>
      <c r="H156" s="51" t="str">
        <f>IFERROR(VLOOKUP($B156,'Tabelas auxiliares'!$A$65:$C$102,3,FALSE),"")</f>
        <v>LIVROS / ASSINATURA DE JORNAIS E REVISTAS / PERIÓDICOS / BASES ACADÊMICAS/ENCADERNAÇÃO E REENCADERNAÇÃO DE LIVROS DO ACERVO</v>
      </c>
      <c r="I156" t="s">
        <v>1846</v>
      </c>
      <c r="J156" t="s">
        <v>1847</v>
      </c>
      <c r="K156" t="s">
        <v>1848</v>
      </c>
      <c r="L156" t="s">
        <v>1849</v>
      </c>
      <c r="M156" t="s">
        <v>974</v>
      </c>
      <c r="N156" t="s">
        <v>166</v>
      </c>
      <c r="O156" t="s">
        <v>167</v>
      </c>
      <c r="P156" t="s">
        <v>200</v>
      </c>
      <c r="Q156" t="s">
        <v>168</v>
      </c>
      <c r="R156" t="s">
        <v>165</v>
      </c>
      <c r="S156" t="s">
        <v>119</v>
      </c>
      <c r="T156" t="s">
        <v>164</v>
      </c>
      <c r="U156" t="s">
        <v>118</v>
      </c>
      <c r="V156" t="s">
        <v>975</v>
      </c>
      <c r="W156" t="s">
        <v>976</v>
      </c>
      <c r="X156" s="51" t="str">
        <f t="shared" si="2"/>
        <v>3</v>
      </c>
      <c r="Y156" s="51" t="str">
        <f>IF(T156="","",IF(AND(T156&lt;&gt;'Tabelas auxiliares'!$B$236,T156&lt;&gt;'Tabelas auxiliares'!$B$237),"FOLHA DE PESSOAL",IF(X156='Tabelas auxiliares'!$A$237,"CUSTEIO",IF(X156='Tabelas auxiliares'!$A$236,"INVESTIMENTO","ERRO - VERIFICAR"))))</f>
        <v>CUSTEIO</v>
      </c>
      <c r="Z156" s="44">
        <v>5786.4</v>
      </c>
      <c r="AA156" s="44">
        <v>5786.4</v>
      </c>
    </row>
    <row r="157" spans="1:29" x14ac:dyDescent="0.25">
      <c r="A157" t="s">
        <v>540</v>
      </c>
      <c r="B157" s="72" t="s">
        <v>284</v>
      </c>
      <c r="C157" s="72" t="s">
        <v>541</v>
      </c>
      <c r="D157" t="s">
        <v>75</v>
      </c>
      <c r="E157" t="s">
        <v>117</v>
      </c>
      <c r="F157" s="51" t="str">
        <f>IFERROR(VLOOKUP(D157,'Tabelas auxiliares'!$A$3:$B$61,2,FALSE),"")</f>
        <v>BIBLIOTECA</v>
      </c>
      <c r="G157" s="51" t="str">
        <f>IFERROR(VLOOKUP($B157,'Tabelas auxiliares'!$A$65:$C$102,2,FALSE),"")</f>
        <v>Acervo bibliográfico</v>
      </c>
      <c r="H157" s="51" t="str">
        <f>IFERROR(VLOOKUP($B157,'Tabelas auxiliares'!$A$65:$C$102,3,FALSE),"")</f>
        <v>LIVROS / ASSINATURA DE JORNAIS E REVISTAS / PERIÓDICOS / BASES ACADÊMICAS/ENCADERNAÇÃO E REENCADERNAÇÃO DE LIVROS DO ACERVO</v>
      </c>
      <c r="I157" t="s">
        <v>1850</v>
      </c>
      <c r="J157" t="s">
        <v>1851</v>
      </c>
      <c r="K157" t="s">
        <v>1852</v>
      </c>
      <c r="L157" t="s">
        <v>1853</v>
      </c>
      <c r="M157" t="s">
        <v>1854</v>
      </c>
      <c r="N157" t="s">
        <v>1005</v>
      </c>
      <c r="O157" t="s">
        <v>167</v>
      </c>
      <c r="P157" t="s">
        <v>1006</v>
      </c>
      <c r="Q157" t="s">
        <v>168</v>
      </c>
      <c r="R157" t="s">
        <v>165</v>
      </c>
      <c r="S157" t="s">
        <v>119</v>
      </c>
      <c r="T157" t="s">
        <v>164</v>
      </c>
      <c r="U157" t="s">
        <v>1603</v>
      </c>
      <c r="V157" t="s">
        <v>1855</v>
      </c>
      <c r="W157" t="s">
        <v>1856</v>
      </c>
      <c r="X157" s="51" t="str">
        <f t="shared" si="2"/>
        <v>4</v>
      </c>
      <c r="Y157" s="51" t="str">
        <f>IF(T157="","",IF(AND(T157&lt;&gt;'Tabelas auxiliares'!$B$236,T157&lt;&gt;'Tabelas auxiliares'!$B$237),"FOLHA DE PESSOAL",IF(X157='Tabelas auxiliares'!$A$237,"CUSTEIO",IF(X157='Tabelas auxiliares'!$A$236,"INVESTIMENTO","ERRO - VERIFICAR"))))</f>
        <v>INVESTIMENTO</v>
      </c>
      <c r="Z157" s="44">
        <v>2625.47</v>
      </c>
      <c r="AA157" s="44">
        <v>2625.47</v>
      </c>
    </row>
    <row r="158" spans="1:29" x14ac:dyDescent="0.25">
      <c r="A158" t="s">
        <v>540</v>
      </c>
      <c r="B158" s="72" t="s">
        <v>284</v>
      </c>
      <c r="C158" s="72" t="s">
        <v>541</v>
      </c>
      <c r="D158" t="s">
        <v>75</v>
      </c>
      <c r="E158" t="s">
        <v>117</v>
      </c>
      <c r="F158" s="51" t="str">
        <f>IFERROR(VLOOKUP(D158,'Tabelas auxiliares'!$A$3:$B$61,2,FALSE),"")</f>
        <v>BIBLIOTECA</v>
      </c>
      <c r="G158" s="51" t="str">
        <f>IFERROR(VLOOKUP($B158,'Tabelas auxiliares'!$A$65:$C$102,2,FALSE),"")</f>
        <v>Acervo bibliográfico</v>
      </c>
      <c r="H158" s="51" t="str">
        <f>IFERROR(VLOOKUP($B158,'Tabelas auxiliares'!$A$65:$C$102,3,FALSE),"")</f>
        <v>LIVROS / ASSINATURA DE JORNAIS E REVISTAS / PERIÓDICOS / BASES ACADÊMICAS/ENCADERNAÇÃO E REENCADERNAÇÃO DE LIVROS DO ACERVO</v>
      </c>
      <c r="I158" t="s">
        <v>1857</v>
      </c>
      <c r="J158" t="s">
        <v>971</v>
      </c>
      <c r="K158" t="s">
        <v>1858</v>
      </c>
      <c r="L158" t="s">
        <v>973</v>
      </c>
      <c r="M158" t="s">
        <v>974</v>
      </c>
      <c r="N158" t="s">
        <v>166</v>
      </c>
      <c r="O158" t="s">
        <v>167</v>
      </c>
      <c r="P158" t="s">
        <v>200</v>
      </c>
      <c r="Q158" t="s">
        <v>168</v>
      </c>
      <c r="R158" t="s">
        <v>165</v>
      </c>
      <c r="S158" t="s">
        <v>119</v>
      </c>
      <c r="T158" t="s">
        <v>164</v>
      </c>
      <c r="U158" t="s">
        <v>118</v>
      </c>
      <c r="V158" t="s">
        <v>975</v>
      </c>
      <c r="W158" t="s">
        <v>976</v>
      </c>
      <c r="X158" s="51" t="str">
        <f t="shared" si="2"/>
        <v>3</v>
      </c>
      <c r="Y158" s="51" t="str">
        <f>IF(T158="","",IF(AND(T158&lt;&gt;'Tabelas auxiliares'!$B$236,T158&lt;&gt;'Tabelas auxiliares'!$B$237),"FOLHA DE PESSOAL",IF(X158='Tabelas auxiliares'!$A$237,"CUSTEIO",IF(X158='Tabelas auxiliares'!$A$236,"INVESTIMENTO","ERRO - VERIFICAR"))))</f>
        <v>CUSTEIO</v>
      </c>
      <c r="Z158" s="44">
        <v>3032.38</v>
      </c>
      <c r="AC158" s="44">
        <v>3032.38</v>
      </c>
    </row>
    <row r="159" spans="1:29" x14ac:dyDescent="0.25">
      <c r="A159" t="s">
        <v>540</v>
      </c>
      <c r="B159" s="72" t="s">
        <v>284</v>
      </c>
      <c r="C159" s="72" t="s">
        <v>541</v>
      </c>
      <c r="D159" t="s">
        <v>75</v>
      </c>
      <c r="E159" t="s">
        <v>117</v>
      </c>
      <c r="F159" s="51" t="str">
        <f>IFERROR(VLOOKUP(D159,'Tabelas auxiliares'!$A$3:$B$61,2,FALSE),"")</f>
        <v>BIBLIOTECA</v>
      </c>
      <c r="G159" s="51" t="str">
        <f>IFERROR(VLOOKUP($B159,'Tabelas auxiliares'!$A$65:$C$102,2,FALSE),"")</f>
        <v>Acervo bibliográfico</v>
      </c>
      <c r="H159" s="51" t="str">
        <f>IFERROR(VLOOKUP($B159,'Tabelas auxiliares'!$A$65:$C$102,3,FALSE),"")</f>
        <v>LIVROS / ASSINATURA DE JORNAIS E REVISTAS / PERIÓDICOS / BASES ACADÊMICAS/ENCADERNAÇÃO E REENCADERNAÇÃO DE LIVROS DO ACERVO</v>
      </c>
      <c r="I159" t="s">
        <v>1859</v>
      </c>
      <c r="J159" t="s">
        <v>1860</v>
      </c>
      <c r="K159" t="s">
        <v>1861</v>
      </c>
      <c r="L159" t="s">
        <v>1862</v>
      </c>
      <c r="M159" t="s">
        <v>1863</v>
      </c>
      <c r="N159" t="s">
        <v>166</v>
      </c>
      <c r="O159" t="s">
        <v>167</v>
      </c>
      <c r="P159" t="s">
        <v>200</v>
      </c>
      <c r="Q159" t="s">
        <v>168</v>
      </c>
      <c r="R159" t="s">
        <v>165</v>
      </c>
      <c r="S159" t="s">
        <v>119</v>
      </c>
      <c r="T159" t="s">
        <v>164</v>
      </c>
      <c r="U159" t="s">
        <v>118</v>
      </c>
      <c r="V159" t="s">
        <v>987</v>
      </c>
      <c r="W159" t="s">
        <v>988</v>
      </c>
      <c r="X159" s="51" t="str">
        <f t="shared" si="2"/>
        <v>3</v>
      </c>
      <c r="Y159" s="51" t="str">
        <f>IF(T159="","",IF(AND(T159&lt;&gt;'Tabelas auxiliares'!$B$236,T159&lt;&gt;'Tabelas auxiliares'!$B$237),"FOLHA DE PESSOAL",IF(X159='Tabelas auxiliares'!$A$237,"CUSTEIO",IF(X159='Tabelas auxiliares'!$A$236,"INVESTIMENTO","ERRO - VERIFICAR"))))</f>
        <v>CUSTEIO</v>
      </c>
      <c r="Z159" s="44">
        <v>3424.85</v>
      </c>
      <c r="AA159" s="44">
        <v>2721.3</v>
      </c>
      <c r="AC159" s="44">
        <v>703.55</v>
      </c>
    </row>
    <row r="160" spans="1:29" x14ac:dyDescent="0.25">
      <c r="A160" t="s">
        <v>540</v>
      </c>
      <c r="B160" s="72" t="s">
        <v>284</v>
      </c>
      <c r="C160" s="72" t="s">
        <v>541</v>
      </c>
      <c r="D160" t="s">
        <v>75</v>
      </c>
      <c r="E160" t="s">
        <v>117</v>
      </c>
      <c r="F160" s="51" t="str">
        <f>IFERROR(VLOOKUP(D160,'Tabelas auxiliares'!$A$3:$B$61,2,FALSE),"")</f>
        <v>BIBLIOTECA</v>
      </c>
      <c r="G160" s="51" t="str">
        <f>IFERROR(VLOOKUP($B160,'Tabelas auxiliares'!$A$65:$C$102,2,FALSE),"")</f>
        <v>Acervo bibliográfico</v>
      </c>
      <c r="H160" s="51" t="str">
        <f>IFERROR(VLOOKUP($B160,'Tabelas auxiliares'!$A$65:$C$102,3,FALSE),"")</f>
        <v>LIVROS / ASSINATURA DE JORNAIS E REVISTAS / PERIÓDICOS / BASES ACADÊMICAS/ENCADERNAÇÃO E REENCADERNAÇÃO DE LIVROS DO ACERVO</v>
      </c>
      <c r="I160" t="s">
        <v>1864</v>
      </c>
      <c r="J160" t="s">
        <v>1865</v>
      </c>
      <c r="K160" t="s">
        <v>1866</v>
      </c>
      <c r="L160" t="s">
        <v>1867</v>
      </c>
      <c r="M160" t="s">
        <v>1854</v>
      </c>
      <c r="N160" t="s">
        <v>1005</v>
      </c>
      <c r="O160" t="s">
        <v>167</v>
      </c>
      <c r="P160" t="s">
        <v>1006</v>
      </c>
      <c r="Q160" t="s">
        <v>168</v>
      </c>
      <c r="R160" t="s">
        <v>165</v>
      </c>
      <c r="S160" t="s">
        <v>119</v>
      </c>
      <c r="T160" t="s">
        <v>164</v>
      </c>
      <c r="U160" t="s">
        <v>1603</v>
      </c>
      <c r="V160" t="s">
        <v>1855</v>
      </c>
      <c r="W160" t="s">
        <v>1856</v>
      </c>
      <c r="X160" s="51" t="str">
        <f t="shared" si="2"/>
        <v>4</v>
      </c>
      <c r="Y160" s="51" t="str">
        <f>IF(T160="","",IF(AND(T160&lt;&gt;'Tabelas auxiliares'!$B$236,T160&lt;&gt;'Tabelas auxiliares'!$B$237),"FOLHA DE PESSOAL",IF(X160='Tabelas auxiliares'!$A$237,"CUSTEIO",IF(X160='Tabelas auxiliares'!$A$236,"INVESTIMENTO","ERRO - VERIFICAR"))))</f>
        <v>INVESTIMENTO</v>
      </c>
      <c r="Z160" s="44">
        <v>426.8</v>
      </c>
      <c r="AA160" s="44">
        <v>426.8</v>
      </c>
    </row>
    <row r="161" spans="1:29" x14ac:dyDescent="0.25">
      <c r="A161" t="s">
        <v>540</v>
      </c>
      <c r="B161" s="72" t="s">
        <v>284</v>
      </c>
      <c r="C161" s="72" t="s">
        <v>541</v>
      </c>
      <c r="D161" t="s">
        <v>75</v>
      </c>
      <c r="E161" t="s">
        <v>117</v>
      </c>
      <c r="F161" s="51" t="str">
        <f>IFERROR(VLOOKUP(D161,'Tabelas auxiliares'!$A$3:$B$61,2,FALSE),"")</f>
        <v>BIBLIOTECA</v>
      </c>
      <c r="G161" s="51" t="str">
        <f>IFERROR(VLOOKUP($B161,'Tabelas auxiliares'!$A$65:$C$102,2,FALSE),"")</f>
        <v>Acervo bibliográfico</v>
      </c>
      <c r="H161" s="51" t="str">
        <f>IFERROR(VLOOKUP($B161,'Tabelas auxiliares'!$A$65:$C$102,3,FALSE),"")</f>
        <v>LIVROS / ASSINATURA DE JORNAIS E REVISTAS / PERIÓDICOS / BASES ACADÊMICAS/ENCADERNAÇÃO E REENCADERNAÇÃO DE LIVROS DO ACERVO</v>
      </c>
      <c r="I161" t="s">
        <v>1868</v>
      </c>
      <c r="J161" t="s">
        <v>754</v>
      </c>
      <c r="K161" t="s">
        <v>1869</v>
      </c>
      <c r="L161" t="s">
        <v>756</v>
      </c>
      <c r="M161" t="s">
        <v>1870</v>
      </c>
      <c r="N161" t="s">
        <v>166</v>
      </c>
      <c r="O161" t="s">
        <v>167</v>
      </c>
      <c r="P161" t="s">
        <v>200</v>
      </c>
      <c r="Q161" t="s">
        <v>168</v>
      </c>
      <c r="R161" t="s">
        <v>165</v>
      </c>
      <c r="S161" t="s">
        <v>119</v>
      </c>
      <c r="T161" t="s">
        <v>228</v>
      </c>
      <c r="U161" t="s">
        <v>1794</v>
      </c>
      <c r="V161" t="s">
        <v>1871</v>
      </c>
      <c r="W161" t="s">
        <v>1872</v>
      </c>
      <c r="X161" s="51" t="str">
        <f t="shared" si="2"/>
        <v>3</v>
      </c>
      <c r="Y161" s="51" t="str">
        <f>IF(T161="","",IF(AND(T161&lt;&gt;'Tabelas auxiliares'!$B$236,T161&lt;&gt;'Tabelas auxiliares'!$B$237),"FOLHA DE PESSOAL",IF(X161='Tabelas auxiliares'!$A$237,"CUSTEIO",IF(X161='Tabelas auxiliares'!$A$236,"INVESTIMENTO","ERRO - VERIFICAR"))))</f>
        <v>CUSTEIO</v>
      </c>
      <c r="Z161" s="44">
        <v>13349.3</v>
      </c>
      <c r="AB161" s="44">
        <v>13349.3</v>
      </c>
    </row>
    <row r="162" spans="1:29" x14ac:dyDescent="0.25">
      <c r="A162" t="s">
        <v>540</v>
      </c>
      <c r="B162" s="72" t="s">
        <v>284</v>
      </c>
      <c r="C162" s="72" t="s">
        <v>541</v>
      </c>
      <c r="D162" t="s">
        <v>75</v>
      </c>
      <c r="E162" t="s">
        <v>117</v>
      </c>
      <c r="F162" s="51" t="str">
        <f>IFERROR(VLOOKUP(D162,'Tabelas auxiliares'!$A$3:$B$61,2,FALSE),"")</f>
        <v>BIBLIOTECA</v>
      </c>
      <c r="G162" s="51" t="str">
        <f>IFERROR(VLOOKUP($B162,'Tabelas auxiliares'!$A$65:$C$102,2,FALSE),"")</f>
        <v>Acervo bibliográfico</v>
      </c>
      <c r="H162" s="51" t="str">
        <f>IFERROR(VLOOKUP($B162,'Tabelas auxiliares'!$A$65:$C$102,3,FALSE),"")</f>
        <v>LIVROS / ASSINATURA DE JORNAIS E REVISTAS / PERIÓDICOS / BASES ACADÊMICAS/ENCADERNAÇÃO E REENCADERNAÇÃO DE LIVROS DO ACERVO</v>
      </c>
      <c r="I162" t="s">
        <v>1868</v>
      </c>
      <c r="J162" t="s">
        <v>754</v>
      </c>
      <c r="K162" t="s">
        <v>1873</v>
      </c>
      <c r="L162" t="s">
        <v>756</v>
      </c>
      <c r="M162" t="s">
        <v>1870</v>
      </c>
      <c r="N162" t="s">
        <v>166</v>
      </c>
      <c r="O162" t="s">
        <v>167</v>
      </c>
      <c r="P162" t="s">
        <v>200</v>
      </c>
      <c r="Q162" t="s">
        <v>168</v>
      </c>
      <c r="R162" t="s">
        <v>165</v>
      </c>
      <c r="S162" t="s">
        <v>119</v>
      </c>
      <c r="T162" t="s">
        <v>164</v>
      </c>
      <c r="U162" t="s">
        <v>118</v>
      </c>
      <c r="V162" t="s">
        <v>1871</v>
      </c>
      <c r="W162" t="s">
        <v>1872</v>
      </c>
      <c r="X162" s="51" t="str">
        <f t="shared" si="2"/>
        <v>3</v>
      </c>
      <c r="Y162" s="51" t="str">
        <f>IF(T162="","",IF(AND(T162&lt;&gt;'Tabelas auxiliares'!$B$236,T162&lt;&gt;'Tabelas auxiliares'!$B$237),"FOLHA DE PESSOAL",IF(X162='Tabelas auxiliares'!$A$237,"CUSTEIO",IF(X162='Tabelas auxiliares'!$A$236,"INVESTIMENTO","ERRO - VERIFICAR"))))</f>
        <v>CUSTEIO</v>
      </c>
      <c r="Z162" s="44">
        <v>883.28</v>
      </c>
      <c r="AB162" s="44">
        <v>883.28</v>
      </c>
    </row>
    <row r="163" spans="1:29" x14ac:dyDescent="0.25">
      <c r="A163" t="s">
        <v>540</v>
      </c>
      <c r="B163" s="72" t="s">
        <v>284</v>
      </c>
      <c r="C163" s="72" t="s">
        <v>541</v>
      </c>
      <c r="D163" t="s">
        <v>75</v>
      </c>
      <c r="E163" t="s">
        <v>117</v>
      </c>
      <c r="F163" s="51" t="str">
        <f>IFERROR(VLOOKUP(D163,'Tabelas auxiliares'!$A$3:$B$61,2,FALSE),"")</f>
        <v>BIBLIOTECA</v>
      </c>
      <c r="G163" s="51" t="str">
        <f>IFERROR(VLOOKUP($B163,'Tabelas auxiliares'!$A$65:$C$102,2,FALSE),"")</f>
        <v>Acervo bibliográfico</v>
      </c>
      <c r="H163" s="51" t="str">
        <f>IFERROR(VLOOKUP($B163,'Tabelas auxiliares'!$A$65:$C$102,3,FALSE),"")</f>
        <v>LIVROS / ASSINATURA DE JORNAIS E REVISTAS / PERIÓDICOS / BASES ACADÊMICAS/ENCADERNAÇÃO E REENCADERNAÇÃO DE LIVROS DO ACERVO</v>
      </c>
      <c r="I163" t="s">
        <v>1874</v>
      </c>
      <c r="J163" t="s">
        <v>1875</v>
      </c>
      <c r="K163" t="s">
        <v>1876</v>
      </c>
      <c r="L163" t="s">
        <v>1877</v>
      </c>
      <c r="M163" t="s">
        <v>1878</v>
      </c>
      <c r="N163" t="s">
        <v>166</v>
      </c>
      <c r="O163" t="s">
        <v>167</v>
      </c>
      <c r="P163" t="s">
        <v>200</v>
      </c>
      <c r="Q163" t="s">
        <v>168</v>
      </c>
      <c r="R163" t="s">
        <v>165</v>
      </c>
      <c r="S163" t="s">
        <v>119</v>
      </c>
      <c r="T163" t="s">
        <v>164</v>
      </c>
      <c r="U163" t="s">
        <v>118</v>
      </c>
      <c r="V163" t="s">
        <v>1871</v>
      </c>
      <c r="W163" t="s">
        <v>1872</v>
      </c>
      <c r="X163" s="51" t="str">
        <f t="shared" si="2"/>
        <v>3</v>
      </c>
      <c r="Y163" s="51" t="str">
        <f>IF(T163="","",IF(AND(T163&lt;&gt;'Tabelas auxiliares'!$B$236,T163&lt;&gt;'Tabelas auxiliares'!$B$237),"FOLHA DE PESSOAL",IF(X163='Tabelas auxiliares'!$A$237,"CUSTEIO",IF(X163='Tabelas auxiliares'!$A$236,"INVESTIMENTO","ERRO - VERIFICAR"))))</f>
        <v>CUSTEIO</v>
      </c>
      <c r="Z163" s="44">
        <v>409552.76</v>
      </c>
      <c r="AA163" s="44">
        <v>95726.65</v>
      </c>
      <c r="AC163" s="44">
        <v>313826.11</v>
      </c>
    </row>
    <row r="164" spans="1:29" x14ac:dyDescent="0.25">
      <c r="A164" t="s">
        <v>540</v>
      </c>
      <c r="B164" s="72" t="s">
        <v>284</v>
      </c>
      <c r="C164" s="72" t="s">
        <v>1392</v>
      </c>
      <c r="D164" t="s">
        <v>75</v>
      </c>
      <c r="E164" t="s">
        <v>117</v>
      </c>
      <c r="F164" s="51" t="str">
        <f>IFERROR(VLOOKUP(D164,'Tabelas auxiliares'!$A$3:$B$61,2,FALSE),"")</f>
        <v>BIBLIOTECA</v>
      </c>
      <c r="G164" s="51" t="str">
        <f>IFERROR(VLOOKUP($B164,'Tabelas auxiliares'!$A$65:$C$102,2,FALSE),"")</f>
        <v>Acervo bibliográfico</v>
      </c>
      <c r="H164" s="51" t="str">
        <f>IFERROR(VLOOKUP($B164,'Tabelas auxiliares'!$A$65:$C$102,3,FALSE),"")</f>
        <v>LIVROS / ASSINATURA DE JORNAIS E REVISTAS / PERIÓDICOS / BASES ACADÊMICAS/ENCADERNAÇÃO E REENCADERNAÇÃO DE LIVROS DO ACERVO</v>
      </c>
      <c r="I164" t="s">
        <v>1879</v>
      </c>
      <c r="J164" t="s">
        <v>1880</v>
      </c>
      <c r="K164" t="s">
        <v>1881</v>
      </c>
      <c r="L164" t="s">
        <v>1882</v>
      </c>
      <c r="M164" t="s">
        <v>1883</v>
      </c>
      <c r="N164" t="s">
        <v>1005</v>
      </c>
      <c r="O164" t="s">
        <v>167</v>
      </c>
      <c r="P164" t="s">
        <v>1006</v>
      </c>
      <c r="Q164" t="s">
        <v>168</v>
      </c>
      <c r="R164" t="s">
        <v>165</v>
      </c>
      <c r="S164" t="s">
        <v>119</v>
      </c>
      <c r="T164" t="s">
        <v>164</v>
      </c>
      <c r="U164" t="s">
        <v>1603</v>
      </c>
      <c r="V164" t="s">
        <v>1855</v>
      </c>
      <c r="W164" t="s">
        <v>1856</v>
      </c>
      <c r="X164" s="51" t="str">
        <f t="shared" si="2"/>
        <v>4</v>
      </c>
      <c r="Y164" s="51" t="str">
        <f>IF(T164="","",IF(AND(T164&lt;&gt;'Tabelas auxiliares'!$B$236,T164&lt;&gt;'Tabelas auxiliares'!$B$237),"FOLHA DE PESSOAL",IF(X164='Tabelas auxiliares'!$A$237,"CUSTEIO",IF(X164='Tabelas auxiliares'!$A$236,"INVESTIMENTO","ERRO - VERIFICAR"))))</f>
        <v>INVESTIMENTO</v>
      </c>
      <c r="Z164" s="44">
        <v>2739.05</v>
      </c>
      <c r="AA164" s="44">
        <v>2739.05</v>
      </c>
    </row>
    <row r="165" spans="1:29" x14ac:dyDescent="0.25">
      <c r="A165" t="s">
        <v>540</v>
      </c>
      <c r="B165" s="72" t="s">
        <v>284</v>
      </c>
      <c r="C165" s="72" t="s">
        <v>1392</v>
      </c>
      <c r="D165" t="s">
        <v>75</v>
      </c>
      <c r="E165" t="s">
        <v>117</v>
      </c>
      <c r="F165" s="51" t="str">
        <f>IFERROR(VLOOKUP(D165,'Tabelas auxiliares'!$A$3:$B$61,2,FALSE),"")</f>
        <v>BIBLIOTECA</v>
      </c>
      <c r="G165" s="51" t="str">
        <f>IFERROR(VLOOKUP($B165,'Tabelas auxiliares'!$A$65:$C$102,2,FALSE),"")</f>
        <v>Acervo bibliográfico</v>
      </c>
      <c r="H165" s="51" t="str">
        <f>IFERROR(VLOOKUP($B165,'Tabelas auxiliares'!$A$65:$C$102,3,FALSE),"")</f>
        <v>LIVROS / ASSINATURA DE JORNAIS E REVISTAS / PERIÓDICOS / BASES ACADÊMICAS/ENCADERNAÇÃO E REENCADERNAÇÃO DE LIVROS DO ACERVO</v>
      </c>
      <c r="I165" t="s">
        <v>1792</v>
      </c>
      <c r="J165" t="s">
        <v>1884</v>
      </c>
      <c r="K165" t="s">
        <v>1885</v>
      </c>
      <c r="L165" t="s">
        <v>1886</v>
      </c>
      <c r="M165" t="s">
        <v>1887</v>
      </c>
      <c r="N165" t="s">
        <v>1005</v>
      </c>
      <c r="O165" t="s">
        <v>167</v>
      </c>
      <c r="P165" t="s">
        <v>1006</v>
      </c>
      <c r="Q165" t="s">
        <v>168</v>
      </c>
      <c r="R165" t="s">
        <v>165</v>
      </c>
      <c r="S165" t="s">
        <v>119</v>
      </c>
      <c r="T165" t="s">
        <v>164</v>
      </c>
      <c r="U165" t="s">
        <v>1603</v>
      </c>
      <c r="V165" t="s">
        <v>1855</v>
      </c>
      <c r="W165" t="s">
        <v>1856</v>
      </c>
      <c r="X165" s="51" t="str">
        <f t="shared" si="2"/>
        <v>4</v>
      </c>
      <c r="Y165" s="51" t="str">
        <f>IF(T165="","",IF(AND(T165&lt;&gt;'Tabelas auxiliares'!$B$236,T165&lt;&gt;'Tabelas auxiliares'!$B$237),"FOLHA DE PESSOAL",IF(X165='Tabelas auxiliares'!$A$237,"CUSTEIO",IF(X165='Tabelas auxiliares'!$A$236,"INVESTIMENTO","ERRO - VERIFICAR"))))</f>
        <v>INVESTIMENTO</v>
      </c>
      <c r="Z165" s="44">
        <v>3400</v>
      </c>
      <c r="AA165" s="44">
        <v>3400</v>
      </c>
    </row>
    <row r="166" spans="1:29" x14ac:dyDescent="0.25">
      <c r="A166" t="s">
        <v>540</v>
      </c>
      <c r="B166" s="72" t="s">
        <v>284</v>
      </c>
      <c r="C166" s="72" t="s">
        <v>1392</v>
      </c>
      <c r="D166" t="s">
        <v>75</v>
      </c>
      <c r="E166" t="s">
        <v>117</v>
      </c>
      <c r="F166" s="51" t="str">
        <f>IFERROR(VLOOKUP(D166,'Tabelas auxiliares'!$A$3:$B$61,2,FALSE),"")</f>
        <v>BIBLIOTECA</v>
      </c>
      <c r="G166" s="51" t="str">
        <f>IFERROR(VLOOKUP($B166,'Tabelas auxiliares'!$A$65:$C$102,2,FALSE),"")</f>
        <v>Acervo bibliográfico</v>
      </c>
      <c r="H166" s="51" t="str">
        <f>IFERROR(VLOOKUP($B166,'Tabelas auxiliares'!$A$65:$C$102,3,FALSE),"")</f>
        <v>LIVROS / ASSINATURA DE JORNAIS E REVISTAS / PERIÓDICOS / BASES ACADÊMICAS/ENCADERNAÇÃO E REENCADERNAÇÃO DE LIVROS DO ACERVO</v>
      </c>
      <c r="I166" t="s">
        <v>1792</v>
      </c>
      <c r="J166" t="s">
        <v>1884</v>
      </c>
      <c r="K166" t="s">
        <v>1888</v>
      </c>
      <c r="L166" t="s">
        <v>1886</v>
      </c>
      <c r="M166" t="s">
        <v>1889</v>
      </c>
      <c r="N166" t="s">
        <v>1005</v>
      </c>
      <c r="O166" t="s">
        <v>167</v>
      </c>
      <c r="P166" t="s">
        <v>1006</v>
      </c>
      <c r="Q166" t="s">
        <v>168</v>
      </c>
      <c r="R166" t="s">
        <v>165</v>
      </c>
      <c r="S166" t="s">
        <v>119</v>
      </c>
      <c r="T166" t="s">
        <v>164</v>
      </c>
      <c r="U166" t="s">
        <v>1603</v>
      </c>
      <c r="V166" t="s">
        <v>1855</v>
      </c>
      <c r="W166" t="s">
        <v>1856</v>
      </c>
      <c r="X166" s="51" t="str">
        <f t="shared" si="2"/>
        <v>4</v>
      </c>
      <c r="Y166" s="51" t="str">
        <f>IF(T166="","",IF(AND(T166&lt;&gt;'Tabelas auxiliares'!$B$236,T166&lt;&gt;'Tabelas auxiliares'!$B$237),"FOLHA DE PESSOAL",IF(X166='Tabelas auxiliares'!$A$237,"CUSTEIO",IF(X166='Tabelas auxiliares'!$A$236,"INVESTIMENTO","ERRO - VERIFICAR"))))</f>
        <v>INVESTIMENTO</v>
      </c>
      <c r="Z166" s="44">
        <v>10265</v>
      </c>
      <c r="AA166" s="44">
        <v>10265</v>
      </c>
    </row>
    <row r="167" spans="1:29" x14ac:dyDescent="0.25">
      <c r="A167" t="s">
        <v>540</v>
      </c>
      <c r="B167" s="72" t="s">
        <v>284</v>
      </c>
      <c r="C167" s="72" t="s">
        <v>1392</v>
      </c>
      <c r="D167" t="s">
        <v>75</v>
      </c>
      <c r="E167" t="s">
        <v>117</v>
      </c>
      <c r="F167" s="51" t="str">
        <f>IFERROR(VLOOKUP(D167,'Tabelas auxiliares'!$A$3:$B$61,2,FALSE),"")</f>
        <v>BIBLIOTECA</v>
      </c>
      <c r="G167" s="51" t="str">
        <f>IFERROR(VLOOKUP($B167,'Tabelas auxiliares'!$A$65:$C$102,2,FALSE),"")</f>
        <v>Acervo bibliográfico</v>
      </c>
      <c r="H167" s="51" t="str">
        <f>IFERROR(VLOOKUP($B167,'Tabelas auxiliares'!$A$65:$C$102,3,FALSE),"")</f>
        <v>LIVROS / ASSINATURA DE JORNAIS E REVISTAS / PERIÓDICOS / BASES ACADÊMICAS/ENCADERNAÇÃO E REENCADERNAÇÃO DE LIVROS DO ACERVO</v>
      </c>
      <c r="I167" t="s">
        <v>1792</v>
      </c>
      <c r="J167" t="s">
        <v>1884</v>
      </c>
      <c r="K167" t="s">
        <v>1890</v>
      </c>
      <c r="L167" t="s">
        <v>1886</v>
      </c>
      <c r="M167" t="s">
        <v>1891</v>
      </c>
      <c r="N167" t="s">
        <v>1005</v>
      </c>
      <c r="O167" t="s">
        <v>167</v>
      </c>
      <c r="P167" t="s">
        <v>1006</v>
      </c>
      <c r="Q167" t="s">
        <v>168</v>
      </c>
      <c r="R167" t="s">
        <v>165</v>
      </c>
      <c r="S167" t="s">
        <v>119</v>
      </c>
      <c r="T167" t="s">
        <v>164</v>
      </c>
      <c r="U167" t="s">
        <v>1603</v>
      </c>
      <c r="V167" t="s">
        <v>1855</v>
      </c>
      <c r="W167" t="s">
        <v>1856</v>
      </c>
      <c r="X167" s="51" t="str">
        <f t="shared" si="2"/>
        <v>4</v>
      </c>
      <c r="Y167" s="51" t="str">
        <f>IF(T167="","",IF(AND(T167&lt;&gt;'Tabelas auxiliares'!$B$236,T167&lt;&gt;'Tabelas auxiliares'!$B$237),"FOLHA DE PESSOAL",IF(X167='Tabelas auxiliares'!$A$237,"CUSTEIO",IF(X167='Tabelas auxiliares'!$A$236,"INVESTIMENTO","ERRO - VERIFICAR"))))</f>
        <v>INVESTIMENTO</v>
      </c>
      <c r="Z167" s="44">
        <v>2088.48</v>
      </c>
      <c r="AA167" s="44">
        <v>2088.48</v>
      </c>
    </row>
    <row r="168" spans="1:29" x14ac:dyDescent="0.25">
      <c r="A168" t="s">
        <v>540</v>
      </c>
      <c r="B168" s="72" t="s">
        <v>287</v>
      </c>
      <c r="C168" s="72" t="s">
        <v>541</v>
      </c>
      <c r="D168" t="s">
        <v>77</v>
      </c>
      <c r="E168" t="s">
        <v>117</v>
      </c>
      <c r="F168" s="51" t="str">
        <f>IFERROR(VLOOKUP(D168,'Tabelas auxiliares'!$A$3:$B$61,2,FALSE),"")</f>
        <v>NTI - NÚCLEO DE TECNOLOGIA DA INFORMAÇÃO</v>
      </c>
      <c r="G168" s="51" t="str">
        <f>IFERROR(VLOOKUP($B168,'Tabelas auxiliares'!$A$65:$C$102,2,FALSE),"")</f>
        <v>Capacitação de servidores</v>
      </c>
      <c r="H168" s="51" t="str">
        <f>IFERROR(VLOOKUP($B168,'Tabelas auxiliares'!$A$65:$C$102,3,FALSE),"")</f>
        <v>CURSO EXTERNO / INSCRICOES PARA CURSO / CURSOS IN COMPANY</v>
      </c>
      <c r="I168" t="s">
        <v>1792</v>
      </c>
      <c r="J168" t="s">
        <v>1892</v>
      </c>
      <c r="K168" t="s">
        <v>1893</v>
      </c>
      <c r="L168" t="s">
        <v>1894</v>
      </c>
      <c r="M168" t="s">
        <v>1895</v>
      </c>
      <c r="N168" t="s">
        <v>166</v>
      </c>
      <c r="O168" t="s">
        <v>167</v>
      </c>
      <c r="P168" t="s">
        <v>200</v>
      </c>
      <c r="Q168" t="s">
        <v>168</v>
      </c>
      <c r="R168" t="s">
        <v>165</v>
      </c>
      <c r="S168" t="s">
        <v>543</v>
      </c>
      <c r="T168" t="s">
        <v>164</v>
      </c>
      <c r="U168" t="s">
        <v>118</v>
      </c>
      <c r="V168" t="s">
        <v>969</v>
      </c>
      <c r="W168" t="s">
        <v>970</v>
      </c>
      <c r="X168" s="51" t="str">
        <f t="shared" si="2"/>
        <v>3</v>
      </c>
      <c r="Y168" s="51" t="str">
        <f>IF(T168="","",IF(AND(T168&lt;&gt;'Tabelas auxiliares'!$B$236,T168&lt;&gt;'Tabelas auxiliares'!$B$237),"FOLHA DE PESSOAL",IF(X168='Tabelas auxiliares'!$A$237,"CUSTEIO",IF(X168='Tabelas auxiliares'!$A$236,"INVESTIMENTO","ERRO - VERIFICAR"))))</f>
        <v>CUSTEIO</v>
      </c>
      <c r="Z168" s="44">
        <v>7460</v>
      </c>
      <c r="AA168" s="44">
        <v>7460</v>
      </c>
    </row>
    <row r="169" spans="1:29" x14ac:dyDescent="0.25">
      <c r="A169" t="s">
        <v>540</v>
      </c>
      <c r="B169" s="72" t="s">
        <v>287</v>
      </c>
      <c r="C169" s="72" t="s">
        <v>541</v>
      </c>
      <c r="D169" t="s">
        <v>88</v>
      </c>
      <c r="E169" t="s">
        <v>117</v>
      </c>
      <c r="F169" s="51" t="str">
        <f>IFERROR(VLOOKUP(D169,'Tabelas auxiliares'!$A$3:$B$61,2,FALSE),"")</f>
        <v>SUGEPE - SUPERINTENDÊNCIA DE GESTÃO DE PESSOAS</v>
      </c>
      <c r="G169" s="51" t="str">
        <f>IFERROR(VLOOKUP($B169,'Tabelas auxiliares'!$A$65:$C$102,2,FALSE),"")</f>
        <v>Capacitação de servidores</v>
      </c>
      <c r="H169" s="51" t="str">
        <f>IFERROR(VLOOKUP($B169,'Tabelas auxiliares'!$A$65:$C$102,3,FALSE),"")</f>
        <v>CURSO EXTERNO / INSCRICOES PARA CURSO / CURSOS IN COMPANY</v>
      </c>
      <c r="I169" t="s">
        <v>1413</v>
      </c>
      <c r="J169" t="s">
        <v>1896</v>
      </c>
      <c r="K169" t="s">
        <v>1897</v>
      </c>
      <c r="L169" t="s">
        <v>1898</v>
      </c>
      <c r="M169" t="s">
        <v>1899</v>
      </c>
      <c r="N169" t="s">
        <v>166</v>
      </c>
      <c r="O169" t="s">
        <v>167</v>
      </c>
      <c r="P169" t="s">
        <v>200</v>
      </c>
      <c r="Q169" t="s">
        <v>168</v>
      </c>
      <c r="R169" t="s">
        <v>165</v>
      </c>
      <c r="S169" t="s">
        <v>119</v>
      </c>
      <c r="T169" t="s">
        <v>164</v>
      </c>
      <c r="U169" t="s">
        <v>118</v>
      </c>
      <c r="V169" t="s">
        <v>969</v>
      </c>
      <c r="W169" t="s">
        <v>970</v>
      </c>
      <c r="X169" s="51" t="str">
        <f t="shared" si="2"/>
        <v>3</v>
      </c>
      <c r="Y169" s="51" t="str">
        <f>IF(T169="","",IF(AND(T169&lt;&gt;'Tabelas auxiliares'!$B$236,T169&lt;&gt;'Tabelas auxiliares'!$B$237),"FOLHA DE PESSOAL",IF(X169='Tabelas auxiliares'!$A$237,"CUSTEIO",IF(X169='Tabelas auxiliares'!$A$236,"INVESTIMENTO","ERRO - VERIFICAR"))))</f>
        <v>CUSTEIO</v>
      </c>
      <c r="Z169" s="44">
        <v>36000</v>
      </c>
      <c r="AA169" s="44">
        <v>36000</v>
      </c>
    </row>
    <row r="170" spans="1:29" x14ac:dyDescent="0.25">
      <c r="A170" t="s">
        <v>540</v>
      </c>
      <c r="B170" s="72" t="s">
        <v>287</v>
      </c>
      <c r="C170" s="72" t="s">
        <v>541</v>
      </c>
      <c r="D170" t="s">
        <v>86</v>
      </c>
      <c r="E170" t="s">
        <v>117</v>
      </c>
      <c r="F170" s="51" t="str">
        <f>IFERROR(VLOOKUP(D170,'Tabelas auxiliares'!$A$3:$B$61,2,FALSE),"")</f>
        <v>SUGEPE - CAPACITAÇÃO</v>
      </c>
      <c r="G170" s="51" t="str">
        <f>IFERROR(VLOOKUP($B170,'Tabelas auxiliares'!$A$65:$C$102,2,FALSE),"")</f>
        <v>Capacitação de servidores</v>
      </c>
      <c r="H170" s="51" t="str">
        <f>IFERROR(VLOOKUP($B170,'Tabelas auxiliares'!$A$65:$C$102,3,FALSE),"")</f>
        <v>CURSO EXTERNO / INSCRICOES PARA CURSO / CURSOS IN COMPANY</v>
      </c>
      <c r="I170" t="s">
        <v>1900</v>
      </c>
      <c r="J170" t="s">
        <v>1901</v>
      </c>
      <c r="K170" t="s">
        <v>1902</v>
      </c>
      <c r="L170" t="s">
        <v>1898</v>
      </c>
      <c r="M170" t="s">
        <v>1899</v>
      </c>
      <c r="N170" t="s">
        <v>1903</v>
      </c>
      <c r="O170" t="s">
        <v>167</v>
      </c>
      <c r="P170" t="s">
        <v>1904</v>
      </c>
      <c r="Q170" t="s">
        <v>168</v>
      </c>
      <c r="R170" t="s">
        <v>165</v>
      </c>
      <c r="S170" t="s">
        <v>119</v>
      </c>
      <c r="T170" t="s">
        <v>164</v>
      </c>
      <c r="U170" t="s">
        <v>1905</v>
      </c>
      <c r="V170" t="s">
        <v>969</v>
      </c>
      <c r="W170" t="s">
        <v>970</v>
      </c>
      <c r="X170" s="51" t="str">
        <f t="shared" si="2"/>
        <v>3</v>
      </c>
      <c r="Y170" s="51" t="str">
        <f>IF(T170="","",IF(AND(T170&lt;&gt;'Tabelas auxiliares'!$B$236,T170&lt;&gt;'Tabelas auxiliares'!$B$237),"FOLHA DE PESSOAL",IF(X170='Tabelas auxiliares'!$A$237,"CUSTEIO",IF(X170='Tabelas auxiliares'!$A$236,"INVESTIMENTO","ERRO - VERIFICAR"))))</f>
        <v>CUSTEIO</v>
      </c>
      <c r="Z170" s="44">
        <v>3900</v>
      </c>
      <c r="AA170" s="44">
        <v>3900</v>
      </c>
    </row>
    <row r="171" spans="1:29" x14ac:dyDescent="0.25">
      <c r="A171" t="s">
        <v>540</v>
      </c>
      <c r="B171" s="72" t="s">
        <v>287</v>
      </c>
      <c r="C171" s="72" t="s">
        <v>541</v>
      </c>
      <c r="D171" t="s">
        <v>86</v>
      </c>
      <c r="E171" t="s">
        <v>117</v>
      </c>
      <c r="F171" s="51" t="str">
        <f>IFERROR(VLOOKUP(D171,'Tabelas auxiliares'!$A$3:$B$61,2,FALSE),"")</f>
        <v>SUGEPE - CAPACITAÇÃO</v>
      </c>
      <c r="G171" s="51" t="str">
        <f>IFERROR(VLOOKUP($B171,'Tabelas auxiliares'!$A$65:$C$102,2,FALSE),"")</f>
        <v>Capacitação de servidores</v>
      </c>
      <c r="H171" s="51" t="str">
        <f>IFERROR(VLOOKUP($B171,'Tabelas auxiliares'!$A$65:$C$102,3,FALSE),"")</f>
        <v>CURSO EXTERNO / INSCRICOES PARA CURSO / CURSOS IN COMPANY</v>
      </c>
      <c r="I171" t="s">
        <v>1906</v>
      </c>
      <c r="J171" t="s">
        <v>1907</v>
      </c>
      <c r="K171" t="s">
        <v>1908</v>
      </c>
      <c r="L171" t="s">
        <v>1909</v>
      </c>
      <c r="M171" t="s">
        <v>1910</v>
      </c>
      <c r="N171" t="s">
        <v>1903</v>
      </c>
      <c r="O171" t="s">
        <v>167</v>
      </c>
      <c r="P171" t="s">
        <v>1904</v>
      </c>
      <c r="Q171" t="s">
        <v>168</v>
      </c>
      <c r="R171" t="s">
        <v>165</v>
      </c>
      <c r="S171" t="s">
        <v>119</v>
      </c>
      <c r="T171" t="s">
        <v>164</v>
      </c>
      <c r="U171" t="s">
        <v>1905</v>
      </c>
      <c r="V171" t="s">
        <v>969</v>
      </c>
      <c r="W171" t="s">
        <v>970</v>
      </c>
      <c r="X171" s="51" t="str">
        <f t="shared" si="2"/>
        <v>3</v>
      </c>
      <c r="Y171" s="51" t="str">
        <f>IF(T171="","",IF(AND(T171&lt;&gt;'Tabelas auxiliares'!$B$236,T171&lt;&gt;'Tabelas auxiliares'!$B$237),"FOLHA DE PESSOAL",IF(X171='Tabelas auxiliares'!$A$237,"CUSTEIO",IF(X171='Tabelas auxiliares'!$A$236,"INVESTIMENTO","ERRO - VERIFICAR"))))</f>
        <v>CUSTEIO</v>
      </c>
      <c r="Z171" s="44">
        <v>1500</v>
      </c>
      <c r="AC171" s="44">
        <v>1500</v>
      </c>
    </row>
    <row r="172" spans="1:29" x14ac:dyDescent="0.25">
      <c r="A172" t="s">
        <v>540</v>
      </c>
      <c r="B172" s="72" t="s">
        <v>290</v>
      </c>
      <c r="C172" s="72" t="s">
        <v>541</v>
      </c>
      <c r="D172" t="s">
        <v>61</v>
      </c>
      <c r="E172" t="s">
        <v>117</v>
      </c>
      <c r="F172" s="51" t="str">
        <f>IFERROR(VLOOKUP(D172,'Tabelas auxiliares'!$A$3:$B$61,2,FALSE),"")</f>
        <v>PROAD - PRÓ-REITORIA DE ADMINISTRAÇÃO</v>
      </c>
      <c r="G172" s="51" t="str">
        <f>IFERROR(VLOOKUP($B172,'Tabelas auxiliares'!$A$65:$C$102,2,FALSE),"")</f>
        <v>Cursos e concursos</v>
      </c>
      <c r="H172" s="51" t="str">
        <f>IFERROR(VLOOKUP($B172,'Tabelas auxiliares'!$A$65:$C$102,3,FALSE),"")</f>
        <v>FOLHA DE PAGAMENTO (ENCARGOS DE CURSO E CONCURSO)</v>
      </c>
      <c r="I172" t="s">
        <v>1911</v>
      </c>
      <c r="J172" t="s">
        <v>1912</v>
      </c>
      <c r="K172" t="s">
        <v>1913</v>
      </c>
      <c r="L172" t="s">
        <v>1914</v>
      </c>
      <c r="M172" t="s">
        <v>1026</v>
      </c>
      <c r="N172" t="s">
        <v>166</v>
      </c>
      <c r="O172" t="s">
        <v>167</v>
      </c>
      <c r="P172" t="s">
        <v>200</v>
      </c>
      <c r="Q172" t="s">
        <v>168</v>
      </c>
      <c r="R172" t="s">
        <v>165</v>
      </c>
      <c r="S172" t="s">
        <v>119</v>
      </c>
      <c r="T172" t="s">
        <v>164</v>
      </c>
      <c r="U172" t="s">
        <v>118</v>
      </c>
      <c r="V172" t="s">
        <v>1915</v>
      </c>
      <c r="W172" t="s">
        <v>1916</v>
      </c>
      <c r="X172" s="51" t="str">
        <f t="shared" si="2"/>
        <v>3</v>
      </c>
      <c r="Y172" s="51" t="str">
        <f>IF(T172="","",IF(AND(T172&lt;&gt;'Tabelas auxiliares'!$B$236,T172&lt;&gt;'Tabelas auxiliares'!$B$237),"FOLHA DE PESSOAL",IF(X172='Tabelas auxiliares'!$A$237,"CUSTEIO",IF(X172='Tabelas auxiliares'!$A$236,"INVESTIMENTO","ERRO - VERIFICAR"))))</f>
        <v>CUSTEIO</v>
      </c>
      <c r="Z172" s="44">
        <v>12361.64</v>
      </c>
      <c r="AA172" s="44">
        <v>12361.64</v>
      </c>
    </row>
    <row r="173" spans="1:29" x14ac:dyDescent="0.25">
      <c r="A173" t="s">
        <v>540</v>
      </c>
      <c r="B173" s="72" t="s">
        <v>290</v>
      </c>
      <c r="C173" s="72" t="s">
        <v>541</v>
      </c>
      <c r="D173" t="s">
        <v>61</v>
      </c>
      <c r="E173" t="s">
        <v>117</v>
      </c>
      <c r="F173" s="51" t="str">
        <f>IFERROR(VLOOKUP(D173,'Tabelas auxiliares'!$A$3:$B$61,2,FALSE),"")</f>
        <v>PROAD - PRÓ-REITORIA DE ADMINISTRAÇÃO</v>
      </c>
      <c r="G173" s="51" t="str">
        <f>IFERROR(VLOOKUP($B173,'Tabelas auxiliares'!$A$65:$C$102,2,FALSE),"")</f>
        <v>Cursos e concursos</v>
      </c>
      <c r="H173" s="51" t="str">
        <f>IFERROR(VLOOKUP($B173,'Tabelas auxiliares'!$A$65:$C$102,3,FALSE),"")</f>
        <v>FOLHA DE PAGAMENTO (ENCARGOS DE CURSO E CONCURSO)</v>
      </c>
      <c r="I173" t="s">
        <v>551</v>
      </c>
      <c r="J173" t="s">
        <v>1917</v>
      </c>
      <c r="K173" t="s">
        <v>1918</v>
      </c>
      <c r="L173" t="s">
        <v>1919</v>
      </c>
      <c r="M173" t="s">
        <v>1026</v>
      </c>
      <c r="N173" t="s">
        <v>166</v>
      </c>
      <c r="O173" t="s">
        <v>167</v>
      </c>
      <c r="P173" t="s">
        <v>200</v>
      </c>
      <c r="Q173" t="s">
        <v>168</v>
      </c>
      <c r="R173" t="s">
        <v>165</v>
      </c>
      <c r="S173" t="s">
        <v>119</v>
      </c>
      <c r="T173" t="s">
        <v>164</v>
      </c>
      <c r="U173" t="s">
        <v>118</v>
      </c>
      <c r="V173" t="s">
        <v>1915</v>
      </c>
      <c r="W173" t="s">
        <v>1916</v>
      </c>
      <c r="X173" s="51" t="str">
        <f t="shared" si="2"/>
        <v>3</v>
      </c>
      <c r="Y173" s="51" t="str">
        <f>IF(T173="","",IF(AND(T173&lt;&gt;'Tabelas auxiliares'!$B$236,T173&lt;&gt;'Tabelas auxiliares'!$B$237),"FOLHA DE PESSOAL",IF(X173='Tabelas auxiliares'!$A$237,"CUSTEIO",IF(X173='Tabelas auxiliares'!$A$236,"INVESTIMENTO","ERRO - VERIFICAR"))))</f>
        <v>CUSTEIO</v>
      </c>
      <c r="Z173" s="44">
        <v>468.23</v>
      </c>
      <c r="AA173" s="44">
        <v>468.23</v>
      </c>
    </row>
    <row r="174" spans="1:29" x14ac:dyDescent="0.25">
      <c r="A174" t="s">
        <v>540</v>
      </c>
      <c r="B174" s="72" t="s">
        <v>290</v>
      </c>
      <c r="C174" s="72" t="s">
        <v>541</v>
      </c>
      <c r="D174" t="s">
        <v>88</v>
      </c>
      <c r="E174" t="s">
        <v>117</v>
      </c>
      <c r="F174" s="51" t="str">
        <f>IFERROR(VLOOKUP(D174,'Tabelas auxiliares'!$A$3:$B$61,2,FALSE),"")</f>
        <v>SUGEPE - SUPERINTENDÊNCIA DE GESTÃO DE PESSOAS</v>
      </c>
      <c r="G174" s="51" t="str">
        <f>IFERROR(VLOOKUP($B174,'Tabelas auxiliares'!$A$65:$C$102,2,FALSE),"")</f>
        <v>Cursos e concursos</v>
      </c>
      <c r="H174" s="51" t="str">
        <f>IFERROR(VLOOKUP($B174,'Tabelas auxiliares'!$A$65:$C$102,3,FALSE),"")</f>
        <v>FOLHA DE PAGAMENTO (ENCARGOS DE CURSO E CONCURSO)</v>
      </c>
      <c r="I174" t="s">
        <v>1920</v>
      </c>
      <c r="J174" t="s">
        <v>1921</v>
      </c>
      <c r="K174" t="s">
        <v>1922</v>
      </c>
      <c r="L174" t="s">
        <v>1923</v>
      </c>
      <c r="M174" t="s">
        <v>165</v>
      </c>
      <c r="N174" t="s">
        <v>166</v>
      </c>
      <c r="O174" t="s">
        <v>167</v>
      </c>
      <c r="P174" t="s">
        <v>200</v>
      </c>
      <c r="Q174" t="s">
        <v>168</v>
      </c>
      <c r="R174" t="s">
        <v>165</v>
      </c>
      <c r="S174" t="s">
        <v>119</v>
      </c>
      <c r="T174" t="s">
        <v>164</v>
      </c>
      <c r="U174" t="s">
        <v>118</v>
      </c>
      <c r="V174" t="s">
        <v>981</v>
      </c>
      <c r="W174" t="s">
        <v>982</v>
      </c>
      <c r="X174" s="51" t="str">
        <f t="shared" si="2"/>
        <v>3</v>
      </c>
      <c r="Y174" s="51" t="str">
        <f>IF(T174="","",IF(AND(T174&lt;&gt;'Tabelas auxiliares'!$B$236,T174&lt;&gt;'Tabelas auxiliares'!$B$237),"FOLHA DE PESSOAL",IF(X174='Tabelas auxiliares'!$A$237,"CUSTEIO",IF(X174='Tabelas auxiliares'!$A$236,"INVESTIMENTO","ERRO - VERIFICAR"))))</f>
        <v>CUSTEIO</v>
      </c>
      <c r="Z174" s="44">
        <v>1539.48</v>
      </c>
      <c r="AA174" s="44">
        <v>1539.48</v>
      </c>
    </row>
    <row r="175" spans="1:29" x14ac:dyDescent="0.25">
      <c r="A175" t="s">
        <v>540</v>
      </c>
      <c r="B175" s="72" t="s">
        <v>290</v>
      </c>
      <c r="C175" s="72" t="s">
        <v>541</v>
      </c>
      <c r="D175" t="s">
        <v>88</v>
      </c>
      <c r="E175" t="s">
        <v>117</v>
      </c>
      <c r="F175" s="51" t="str">
        <f>IFERROR(VLOOKUP(D175,'Tabelas auxiliares'!$A$3:$B$61,2,FALSE),"")</f>
        <v>SUGEPE - SUPERINTENDÊNCIA DE GESTÃO DE PESSOAS</v>
      </c>
      <c r="G175" s="51" t="str">
        <f>IFERROR(VLOOKUP($B175,'Tabelas auxiliares'!$A$65:$C$102,2,FALSE),"")</f>
        <v>Cursos e concursos</v>
      </c>
      <c r="H175" s="51" t="str">
        <f>IFERROR(VLOOKUP($B175,'Tabelas auxiliares'!$A$65:$C$102,3,FALSE),"")</f>
        <v>FOLHA DE PAGAMENTO (ENCARGOS DE CURSO E CONCURSO)</v>
      </c>
      <c r="I175" t="s">
        <v>1584</v>
      </c>
      <c r="J175" t="s">
        <v>1924</v>
      </c>
      <c r="K175" t="s">
        <v>1925</v>
      </c>
      <c r="L175" t="s">
        <v>1926</v>
      </c>
      <c r="M175" t="s">
        <v>165</v>
      </c>
      <c r="N175" t="s">
        <v>166</v>
      </c>
      <c r="O175" t="s">
        <v>167</v>
      </c>
      <c r="P175" t="s">
        <v>200</v>
      </c>
      <c r="Q175" t="s">
        <v>168</v>
      </c>
      <c r="R175" t="s">
        <v>165</v>
      </c>
      <c r="S175" t="s">
        <v>119</v>
      </c>
      <c r="T175" t="s">
        <v>164</v>
      </c>
      <c r="U175" t="s">
        <v>118</v>
      </c>
      <c r="V175" t="s">
        <v>981</v>
      </c>
      <c r="W175" t="s">
        <v>982</v>
      </c>
      <c r="X175" s="51" t="str">
        <f t="shared" si="2"/>
        <v>3</v>
      </c>
      <c r="Y175" s="51" t="str">
        <f>IF(T175="","",IF(AND(T175&lt;&gt;'Tabelas auxiliares'!$B$236,T175&lt;&gt;'Tabelas auxiliares'!$B$237),"FOLHA DE PESSOAL",IF(X175='Tabelas auxiliares'!$A$237,"CUSTEIO",IF(X175='Tabelas auxiliares'!$A$236,"INVESTIMENTO","ERRO - VERIFICAR"))))</f>
        <v>CUSTEIO</v>
      </c>
      <c r="Z175" s="44">
        <v>2518</v>
      </c>
      <c r="AA175" s="44">
        <v>521.14</v>
      </c>
      <c r="AC175" s="44">
        <v>1996.86</v>
      </c>
    </row>
    <row r="176" spans="1:29" x14ac:dyDescent="0.25">
      <c r="A176" t="s">
        <v>540</v>
      </c>
      <c r="B176" s="72" t="s">
        <v>356</v>
      </c>
      <c r="C176" s="72" t="s">
        <v>541</v>
      </c>
      <c r="D176" t="s">
        <v>55</v>
      </c>
      <c r="E176" t="s">
        <v>117</v>
      </c>
      <c r="F176" s="51" t="str">
        <f>IFERROR(VLOOKUP(D176,'Tabelas auxiliares'!$A$3:$B$61,2,FALSE),"")</f>
        <v>PROEC - PRÓ-REITORIA DE EXTENSÃO E CULTURA</v>
      </c>
      <c r="G176" s="51" t="str">
        <f>IFERROR(VLOOKUP($B176,'Tabelas auxiliares'!$A$65:$C$102,2,FALSE),"")</f>
        <v>Convênios</v>
      </c>
      <c r="H176" s="51" t="str">
        <f>IFERROR(VLOOKUP($B176,'Tabelas auxiliares'!$A$65:$C$102,3,FALSE),"")</f>
        <v>BOLSA CONVENIOS / PARCERIAS ACIC / FUNDAÇÃO DE APOIO</v>
      </c>
      <c r="I176" t="s">
        <v>1927</v>
      </c>
      <c r="J176" t="s">
        <v>1928</v>
      </c>
      <c r="K176" t="s">
        <v>1929</v>
      </c>
      <c r="L176" t="s">
        <v>1930</v>
      </c>
      <c r="M176" t="s">
        <v>1931</v>
      </c>
      <c r="N176" t="s">
        <v>166</v>
      </c>
      <c r="O176" t="s">
        <v>167</v>
      </c>
      <c r="P176" t="s">
        <v>200</v>
      </c>
      <c r="Q176" t="s">
        <v>168</v>
      </c>
      <c r="R176" t="s">
        <v>165</v>
      </c>
      <c r="S176" t="s">
        <v>119</v>
      </c>
      <c r="T176" t="s">
        <v>228</v>
      </c>
      <c r="U176" t="s">
        <v>1932</v>
      </c>
      <c r="V176" t="s">
        <v>1826</v>
      </c>
      <c r="W176" t="s">
        <v>1827</v>
      </c>
      <c r="X176" s="51" t="str">
        <f t="shared" si="2"/>
        <v>3</v>
      </c>
      <c r="Y176" s="51" t="str">
        <f>IF(T176="","",IF(AND(T176&lt;&gt;'Tabelas auxiliares'!$B$236,T176&lt;&gt;'Tabelas auxiliares'!$B$237),"FOLHA DE PESSOAL",IF(X176='Tabelas auxiliares'!$A$237,"CUSTEIO",IF(X176='Tabelas auxiliares'!$A$236,"INVESTIMENTO","ERRO - VERIFICAR"))))</f>
        <v>CUSTEIO</v>
      </c>
      <c r="Z176" s="44">
        <v>12000</v>
      </c>
      <c r="AA176" s="44">
        <v>4000</v>
      </c>
      <c r="AB176" s="44">
        <v>8000</v>
      </c>
    </row>
    <row r="177" spans="1:29" x14ac:dyDescent="0.25">
      <c r="A177" t="s">
        <v>540</v>
      </c>
      <c r="B177" s="72" t="s">
        <v>356</v>
      </c>
      <c r="C177" s="72" t="s">
        <v>541</v>
      </c>
      <c r="D177" t="s">
        <v>55</v>
      </c>
      <c r="E177" t="s">
        <v>117</v>
      </c>
      <c r="F177" s="51" t="str">
        <f>IFERROR(VLOOKUP(D177,'Tabelas auxiliares'!$A$3:$B$61,2,FALSE),"")</f>
        <v>PROEC - PRÓ-REITORIA DE EXTENSÃO E CULTURA</v>
      </c>
      <c r="G177" s="51" t="str">
        <f>IFERROR(VLOOKUP($B177,'Tabelas auxiliares'!$A$65:$C$102,2,FALSE),"")</f>
        <v>Convênios</v>
      </c>
      <c r="H177" s="51" t="str">
        <f>IFERROR(VLOOKUP($B177,'Tabelas auxiliares'!$A$65:$C$102,3,FALSE),"")</f>
        <v>BOLSA CONVENIOS / PARCERIAS ACIC / FUNDAÇÃO DE APOIO</v>
      </c>
      <c r="I177" t="s">
        <v>1467</v>
      </c>
      <c r="J177" t="s">
        <v>1933</v>
      </c>
      <c r="K177" t="s">
        <v>1934</v>
      </c>
      <c r="L177" t="s">
        <v>1935</v>
      </c>
      <c r="M177" t="s">
        <v>1931</v>
      </c>
      <c r="N177" t="s">
        <v>166</v>
      </c>
      <c r="O177" t="s">
        <v>167</v>
      </c>
      <c r="P177" t="s">
        <v>200</v>
      </c>
      <c r="Q177" t="s">
        <v>168</v>
      </c>
      <c r="R177" t="s">
        <v>165</v>
      </c>
      <c r="S177" t="s">
        <v>119</v>
      </c>
      <c r="T177" t="s">
        <v>228</v>
      </c>
      <c r="U177" t="s">
        <v>1794</v>
      </c>
      <c r="V177" t="s">
        <v>1826</v>
      </c>
      <c r="W177" t="s">
        <v>1827</v>
      </c>
      <c r="X177" s="51" t="str">
        <f t="shared" si="2"/>
        <v>3</v>
      </c>
      <c r="Y177" s="51" t="str">
        <f>IF(T177="","",IF(AND(T177&lt;&gt;'Tabelas auxiliares'!$B$236,T177&lt;&gt;'Tabelas auxiliares'!$B$237),"FOLHA DE PESSOAL",IF(X177='Tabelas auxiliares'!$A$237,"CUSTEIO",IF(X177='Tabelas auxiliares'!$A$236,"INVESTIMENTO","ERRO - VERIFICAR"))))</f>
        <v>CUSTEIO</v>
      </c>
      <c r="Z177" s="44">
        <v>40000</v>
      </c>
      <c r="AA177" s="44">
        <v>40000</v>
      </c>
    </row>
    <row r="178" spans="1:29" x14ac:dyDescent="0.25">
      <c r="A178" t="s">
        <v>540</v>
      </c>
      <c r="B178" s="72" t="s">
        <v>356</v>
      </c>
      <c r="C178" s="72" t="s">
        <v>541</v>
      </c>
      <c r="D178" t="s">
        <v>55</v>
      </c>
      <c r="E178" t="s">
        <v>117</v>
      </c>
      <c r="F178" s="51" t="str">
        <f>IFERROR(VLOOKUP(D178,'Tabelas auxiliares'!$A$3:$B$61,2,FALSE),"")</f>
        <v>PROEC - PRÓ-REITORIA DE EXTENSÃO E CULTURA</v>
      </c>
      <c r="G178" s="51" t="str">
        <f>IFERROR(VLOOKUP($B178,'Tabelas auxiliares'!$A$65:$C$102,2,FALSE),"")</f>
        <v>Convênios</v>
      </c>
      <c r="H178" s="51" t="str">
        <f>IFERROR(VLOOKUP($B178,'Tabelas auxiliares'!$A$65:$C$102,3,FALSE),"")</f>
        <v>BOLSA CONVENIOS / PARCERIAS ACIC / FUNDAÇÃO DE APOIO</v>
      </c>
      <c r="I178" t="s">
        <v>1936</v>
      </c>
      <c r="J178" t="s">
        <v>1933</v>
      </c>
      <c r="K178" t="s">
        <v>1937</v>
      </c>
      <c r="L178" t="s">
        <v>1935</v>
      </c>
      <c r="M178" t="s">
        <v>1931</v>
      </c>
      <c r="N178" t="s">
        <v>166</v>
      </c>
      <c r="O178" t="s">
        <v>167</v>
      </c>
      <c r="P178" t="s">
        <v>200</v>
      </c>
      <c r="Q178" t="s">
        <v>168</v>
      </c>
      <c r="R178" t="s">
        <v>165</v>
      </c>
      <c r="S178" t="s">
        <v>119</v>
      </c>
      <c r="T178" t="s">
        <v>228</v>
      </c>
      <c r="U178" t="s">
        <v>1794</v>
      </c>
      <c r="V178" t="s">
        <v>1826</v>
      </c>
      <c r="W178" t="s">
        <v>1827</v>
      </c>
      <c r="X178" s="51" t="str">
        <f t="shared" si="2"/>
        <v>3</v>
      </c>
      <c r="Y178" s="51" t="str">
        <f>IF(T178="","",IF(AND(T178&lt;&gt;'Tabelas auxiliares'!$B$236,T178&lt;&gt;'Tabelas auxiliares'!$B$237),"FOLHA DE PESSOAL",IF(X178='Tabelas auxiliares'!$A$237,"CUSTEIO",IF(X178='Tabelas auxiliares'!$A$236,"INVESTIMENTO","ERRO - VERIFICAR"))))</f>
        <v>CUSTEIO</v>
      </c>
      <c r="Z178" s="44">
        <v>360000</v>
      </c>
      <c r="AB178" s="44">
        <v>360000</v>
      </c>
    </row>
    <row r="179" spans="1:29" x14ac:dyDescent="0.25">
      <c r="A179" t="s">
        <v>540</v>
      </c>
      <c r="B179" s="72" t="s">
        <v>356</v>
      </c>
      <c r="C179" s="72" t="s">
        <v>541</v>
      </c>
      <c r="D179" t="s">
        <v>88</v>
      </c>
      <c r="E179" t="s">
        <v>117</v>
      </c>
      <c r="F179" s="51" t="str">
        <f>IFERROR(VLOOKUP(D179,'Tabelas auxiliares'!$A$3:$B$61,2,FALSE),"")</f>
        <v>SUGEPE - SUPERINTENDÊNCIA DE GESTÃO DE PESSOAS</v>
      </c>
      <c r="G179" s="51" t="str">
        <f>IFERROR(VLOOKUP($B179,'Tabelas auxiliares'!$A$65:$C$102,2,FALSE),"")</f>
        <v>Convênios</v>
      </c>
      <c r="H179" s="51" t="str">
        <f>IFERROR(VLOOKUP($B179,'Tabelas auxiliares'!$A$65:$C$102,3,FALSE),"")</f>
        <v>BOLSA CONVENIOS / PARCERIAS ACIC / FUNDAÇÃO DE APOIO</v>
      </c>
      <c r="I179" t="s">
        <v>1938</v>
      </c>
      <c r="J179" t="s">
        <v>1939</v>
      </c>
      <c r="K179" t="s">
        <v>1940</v>
      </c>
      <c r="L179" t="s">
        <v>1941</v>
      </c>
      <c r="M179" t="s">
        <v>916</v>
      </c>
      <c r="N179" t="s">
        <v>166</v>
      </c>
      <c r="O179" t="s">
        <v>167</v>
      </c>
      <c r="P179" t="s">
        <v>200</v>
      </c>
      <c r="Q179" t="s">
        <v>168</v>
      </c>
      <c r="R179" t="s">
        <v>165</v>
      </c>
      <c r="S179" t="s">
        <v>723</v>
      </c>
      <c r="T179" t="s">
        <v>164</v>
      </c>
      <c r="U179" t="s">
        <v>118</v>
      </c>
      <c r="V179" t="s">
        <v>471</v>
      </c>
      <c r="W179" t="s">
        <v>452</v>
      </c>
      <c r="X179" s="51" t="str">
        <f t="shared" si="2"/>
        <v>3</v>
      </c>
      <c r="Y179" s="51" t="str">
        <f>IF(T179="","",IF(AND(T179&lt;&gt;'Tabelas auxiliares'!$B$236,T179&lt;&gt;'Tabelas auxiliares'!$B$237),"FOLHA DE PESSOAL",IF(X179='Tabelas auxiliares'!$A$237,"CUSTEIO",IF(X179='Tabelas auxiliares'!$A$236,"INVESTIMENTO","ERRO - VERIFICAR"))))</f>
        <v>CUSTEIO</v>
      </c>
      <c r="Z179" s="44">
        <v>10700</v>
      </c>
      <c r="AA179" s="44">
        <v>10700</v>
      </c>
    </row>
    <row r="180" spans="1:29" x14ac:dyDescent="0.25">
      <c r="A180" t="s">
        <v>540</v>
      </c>
      <c r="B180" s="72" t="s">
        <v>846</v>
      </c>
      <c r="C180" s="72" t="s">
        <v>541</v>
      </c>
      <c r="D180" t="s">
        <v>27</v>
      </c>
      <c r="E180" t="s">
        <v>117</v>
      </c>
      <c r="F180" s="51" t="str">
        <f>IFERROR(VLOOKUP(D180,'Tabelas auxiliares'!$A$3:$B$61,2,FALSE),"")</f>
        <v>ACI - ASSESSORIA DE COMUNICAÇÃO E IMPRENSA</v>
      </c>
      <c r="G180" s="51" t="str">
        <f>IFERROR(VLOOKUP($B180,'Tabelas auxiliares'!$A$65:$C$102,2,FALSE),"")</f>
        <v/>
      </c>
      <c r="H180" s="51" t="str">
        <f>IFERROR(VLOOKUP($B180,'Tabelas auxiliares'!$A$65:$C$102,3,FALSE),"")</f>
        <v/>
      </c>
      <c r="I180" t="s">
        <v>1467</v>
      </c>
      <c r="J180" t="s">
        <v>983</v>
      </c>
      <c r="K180" t="s">
        <v>1942</v>
      </c>
      <c r="L180" t="s">
        <v>985</v>
      </c>
      <c r="M180" t="s">
        <v>986</v>
      </c>
      <c r="N180" t="s">
        <v>166</v>
      </c>
      <c r="O180" t="s">
        <v>167</v>
      </c>
      <c r="P180" t="s">
        <v>200</v>
      </c>
      <c r="Q180" t="s">
        <v>168</v>
      </c>
      <c r="R180" t="s">
        <v>165</v>
      </c>
      <c r="S180" t="s">
        <v>119</v>
      </c>
      <c r="T180" t="s">
        <v>164</v>
      </c>
      <c r="U180" t="s">
        <v>118</v>
      </c>
      <c r="V180" t="s">
        <v>987</v>
      </c>
      <c r="W180" t="s">
        <v>988</v>
      </c>
      <c r="X180" s="51" t="str">
        <f t="shared" si="2"/>
        <v>3</v>
      </c>
      <c r="Y180" s="51" t="str">
        <f>IF(T180="","",IF(AND(T180&lt;&gt;'Tabelas auxiliares'!$B$236,T180&lt;&gt;'Tabelas auxiliares'!$B$237),"FOLHA DE PESSOAL",IF(X180='Tabelas auxiliares'!$A$237,"CUSTEIO",IF(X180='Tabelas auxiliares'!$A$236,"INVESTIMENTO","ERRO - VERIFICAR"))))</f>
        <v>CUSTEIO</v>
      </c>
      <c r="Z180" s="44">
        <v>4000</v>
      </c>
      <c r="AA180" s="44">
        <v>4000</v>
      </c>
    </row>
    <row r="181" spans="1:29" x14ac:dyDescent="0.25">
      <c r="A181" t="s">
        <v>540</v>
      </c>
      <c r="B181" s="72" t="s">
        <v>846</v>
      </c>
      <c r="C181" s="72" t="s">
        <v>541</v>
      </c>
      <c r="D181" t="s">
        <v>31</v>
      </c>
      <c r="E181" t="s">
        <v>117</v>
      </c>
      <c r="F181" s="51" t="str">
        <f>IFERROR(VLOOKUP(D181,'Tabelas auxiliares'!$A$3:$B$61,2,FALSE),"")</f>
        <v>ACI - SERVIÇOS GRÁFICOS * D.U.C</v>
      </c>
      <c r="G181" s="51" t="str">
        <f>IFERROR(VLOOKUP($B181,'Tabelas auxiliares'!$A$65:$C$102,2,FALSE),"")</f>
        <v/>
      </c>
      <c r="H181" s="51" t="str">
        <f>IFERROR(VLOOKUP($B181,'Tabelas auxiliares'!$A$65:$C$102,3,FALSE),"")</f>
        <v/>
      </c>
      <c r="I181" t="s">
        <v>1943</v>
      </c>
      <c r="J181" t="s">
        <v>989</v>
      </c>
      <c r="K181" t="s">
        <v>1944</v>
      </c>
      <c r="L181" t="s">
        <v>991</v>
      </c>
      <c r="M181" t="s">
        <v>992</v>
      </c>
      <c r="N181" t="s">
        <v>166</v>
      </c>
      <c r="O181" t="s">
        <v>167</v>
      </c>
      <c r="P181" t="s">
        <v>200</v>
      </c>
      <c r="Q181" t="s">
        <v>168</v>
      </c>
      <c r="R181" t="s">
        <v>165</v>
      </c>
      <c r="S181" t="s">
        <v>119</v>
      </c>
      <c r="T181" t="s">
        <v>164</v>
      </c>
      <c r="U181" t="s">
        <v>118</v>
      </c>
      <c r="V181" t="s">
        <v>993</v>
      </c>
      <c r="W181" t="s">
        <v>994</v>
      </c>
      <c r="X181" s="51" t="str">
        <f t="shared" si="2"/>
        <v>3</v>
      </c>
      <c r="Y181" s="51" t="str">
        <f>IF(T181="","",IF(AND(T181&lt;&gt;'Tabelas auxiliares'!$B$236,T181&lt;&gt;'Tabelas auxiliares'!$B$237),"FOLHA DE PESSOAL",IF(X181='Tabelas auxiliares'!$A$237,"CUSTEIO",IF(X181='Tabelas auxiliares'!$A$236,"INVESTIMENTO","ERRO - VERIFICAR"))))</f>
        <v>CUSTEIO</v>
      </c>
      <c r="Z181" s="44">
        <v>6000</v>
      </c>
      <c r="AA181" s="44">
        <v>6000</v>
      </c>
    </row>
    <row r="182" spans="1:29" x14ac:dyDescent="0.25">
      <c r="A182" t="s">
        <v>540</v>
      </c>
      <c r="B182" s="72" t="s">
        <v>846</v>
      </c>
      <c r="C182" s="72" t="s">
        <v>541</v>
      </c>
      <c r="D182" t="s">
        <v>31</v>
      </c>
      <c r="E182" t="s">
        <v>117</v>
      </c>
      <c r="F182" s="51" t="str">
        <f>IFERROR(VLOOKUP(D182,'Tabelas auxiliares'!$A$3:$B$61,2,FALSE),"")</f>
        <v>ACI - SERVIÇOS GRÁFICOS * D.U.C</v>
      </c>
      <c r="G182" s="51" t="str">
        <f>IFERROR(VLOOKUP($B182,'Tabelas auxiliares'!$A$65:$C$102,2,FALSE),"")</f>
        <v/>
      </c>
      <c r="H182" s="51" t="str">
        <f>IFERROR(VLOOKUP($B182,'Tabelas auxiliares'!$A$65:$C$102,3,FALSE),"")</f>
        <v/>
      </c>
      <c r="I182" t="s">
        <v>1725</v>
      </c>
      <c r="J182" t="s">
        <v>995</v>
      </c>
      <c r="K182" t="s">
        <v>1945</v>
      </c>
      <c r="L182" t="s">
        <v>1946</v>
      </c>
      <c r="M182" t="s">
        <v>998</v>
      </c>
      <c r="N182" t="s">
        <v>166</v>
      </c>
      <c r="O182" t="s">
        <v>167</v>
      </c>
      <c r="P182" t="s">
        <v>200</v>
      </c>
      <c r="Q182" t="s">
        <v>168</v>
      </c>
      <c r="R182" t="s">
        <v>165</v>
      </c>
      <c r="S182" t="s">
        <v>119</v>
      </c>
      <c r="T182" t="s">
        <v>164</v>
      </c>
      <c r="U182" t="s">
        <v>118</v>
      </c>
      <c r="V182" t="s">
        <v>999</v>
      </c>
      <c r="W182" t="s">
        <v>1000</v>
      </c>
      <c r="X182" s="51" t="str">
        <f t="shared" si="2"/>
        <v>3</v>
      </c>
      <c r="Y182" s="51" t="str">
        <f>IF(T182="","",IF(AND(T182&lt;&gt;'Tabelas auxiliares'!$B$236,T182&lt;&gt;'Tabelas auxiliares'!$B$237),"FOLHA DE PESSOAL",IF(X182='Tabelas auxiliares'!$A$237,"CUSTEIO",IF(X182='Tabelas auxiliares'!$A$236,"INVESTIMENTO","ERRO - VERIFICAR"))))</f>
        <v>CUSTEIO</v>
      </c>
      <c r="Z182" s="44">
        <v>421.3</v>
      </c>
      <c r="AA182" s="44">
        <v>421.3</v>
      </c>
    </row>
    <row r="183" spans="1:29" x14ac:dyDescent="0.25">
      <c r="A183" t="s">
        <v>540</v>
      </c>
      <c r="B183" s="72" t="s">
        <v>293</v>
      </c>
      <c r="C183" s="72" t="s">
        <v>541</v>
      </c>
      <c r="D183" t="s">
        <v>150</v>
      </c>
      <c r="E183" t="s">
        <v>117</v>
      </c>
      <c r="F183" s="51" t="str">
        <f>IFERROR(VLOOKUP(D183,'Tabelas auxiliares'!$A$3:$B$61,2,FALSE),"")</f>
        <v>PU - MOBILIÁRIOS * D.U.C</v>
      </c>
      <c r="G183" s="51" t="str">
        <f>IFERROR(VLOOKUP($B183,'Tabelas auxiliares'!$A$65:$C$102,2,FALSE),"")</f>
        <v>Equipamentos - Áreas comuns</v>
      </c>
      <c r="H183" s="51" t="str">
        <f>IFERROR(VLOOKUP($B183,'Tabelas auxiliares'!$A$65:$C$102,3,FALSE),"")</f>
        <v>MOBILIÁRIO / LINHA BRANCA / QUADROS DE AVISO / DISPLAYS / VENTILADORES / BEBEDOUROS / EQUIPAMENTO DE SOM / PROJETORES / CORTINAS E PERSIANAS/DRONER</v>
      </c>
      <c r="I183" t="s">
        <v>1943</v>
      </c>
      <c r="J183" t="s">
        <v>1947</v>
      </c>
      <c r="K183" t="s">
        <v>1948</v>
      </c>
      <c r="L183" t="s">
        <v>1949</v>
      </c>
      <c r="M183" t="s">
        <v>1950</v>
      </c>
      <c r="N183" t="s">
        <v>1005</v>
      </c>
      <c r="O183" t="s">
        <v>167</v>
      </c>
      <c r="P183" t="s">
        <v>1006</v>
      </c>
      <c r="Q183" t="s">
        <v>168</v>
      </c>
      <c r="R183" t="s">
        <v>165</v>
      </c>
      <c r="S183" t="s">
        <v>543</v>
      </c>
      <c r="T183" t="s">
        <v>164</v>
      </c>
      <c r="U183" t="s">
        <v>1603</v>
      </c>
      <c r="V183" t="s">
        <v>1951</v>
      </c>
      <c r="W183" t="s">
        <v>1952</v>
      </c>
      <c r="X183" s="51" t="str">
        <f t="shared" si="2"/>
        <v>4</v>
      </c>
      <c r="Y183" s="51" t="str">
        <f>IF(T183="","",IF(AND(T183&lt;&gt;'Tabelas auxiliares'!$B$236,T183&lt;&gt;'Tabelas auxiliares'!$B$237),"FOLHA DE PESSOAL",IF(X183='Tabelas auxiliares'!$A$237,"CUSTEIO",IF(X183='Tabelas auxiliares'!$A$236,"INVESTIMENTO","ERRO - VERIFICAR"))))</f>
        <v>INVESTIMENTO</v>
      </c>
      <c r="Z183" s="44">
        <v>127639.75</v>
      </c>
      <c r="AA183" s="44">
        <v>127639.75</v>
      </c>
    </row>
    <row r="184" spans="1:29" x14ac:dyDescent="0.25">
      <c r="A184" t="s">
        <v>540</v>
      </c>
      <c r="B184" s="72" t="s">
        <v>293</v>
      </c>
      <c r="C184" s="72" t="s">
        <v>541</v>
      </c>
      <c r="D184" t="s">
        <v>150</v>
      </c>
      <c r="E184" t="s">
        <v>117</v>
      </c>
      <c r="F184" s="51" t="str">
        <f>IFERROR(VLOOKUP(D184,'Tabelas auxiliares'!$A$3:$B$61,2,FALSE),"")</f>
        <v>PU - MOBILIÁRIOS * D.U.C</v>
      </c>
      <c r="G184" s="51" t="str">
        <f>IFERROR(VLOOKUP($B184,'Tabelas auxiliares'!$A$65:$C$102,2,FALSE),"")</f>
        <v>Equipamentos - Áreas comuns</v>
      </c>
      <c r="H184" s="51" t="str">
        <f>IFERROR(VLOOKUP($B184,'Tabelas auxiliares'!$A$65:$C$102,3,FALSE),"")</f>
        <v>MOBILIÁRIO / LINHA BRANCA / QUADROS DE AVISO / DISPLAYS / VENTILADORES / BEBEDOUROS / EQUIPAMENTO DE SOM / PROJETORES / CORTINAS E PERSIANAS/DRONER</v>
      </c>
      <c r="I184" t="s">
        <v>1943</v>
      </c>
      <c r="J184" t="s">
        <v>1947</v>
      </c>
      <c r="K184" t="s">
        <v>1953</v>
      </c>
      <c r="L184" t="s">
        <v>1949</v>
      </c>
      <c r="M184" t="s">
        <v>1954</v>
      </c>
      <c r="N184" t="s">
        <v>1005</v>
      </c>
      <c r="O184" t="s">
        <v>167</v>
      </c>
      <c r="P184" t="s">
        <v>1006</v>
      </c>
      <c r="Q184" t="s">
        <v>168</v>
      </c>
      <c r="R184" t="s">
        <v>165</v>
      </c>
      <c r="S184" t="s">
        <v>543</v>
      </c>
      <c r="T184" t="s">
        <v>164</v>
      </c>
      <c r="U184" t="s">
        <v>1603</v>
      </c>
      <c r="V184" t="s">
        <v>1951</v>
      </c>
      <c r="W184" t="s">
        <v>1952</v>
      </c>
      <c r="X184" s="51" t="str">
        <f t="shared" si="2"/>
        <v>4</v>
      </c>
      <c r="Y184" s="51" t="str">
        <f>IF(T184="","",IF(AND(T184&lt;&gt;'Tabelas auxiliares'!$B$236,T184&lt;&gt;'Tabelas auxiliares'!$B$237),"FOLHA DE PESSOAL",IF(X184='Tabelas auxiliares'!$A$237,"CUSTEIO",IF(X184='Tabelas auxiliares'!$A$236,"INVESTIMENTO","ERRO - VERIFICAR"))))</f>
        <v>INVESTIMENTO</v>
      </c>
      <c r="Z184" s="44">
        <v>353831.32</v>
      </c>
      <c r="AA184" s="44">
        <v>353831.32</v>
      </c>
    </row>
    <row r="185" spans="1:29" x14ac:dyDescent="0.25">
      <c r="A185" t="s">
        <v>540</v>
      </c>
      <c r="B185" s="72" t="s">
        <v>293</v>
      </c>
      <c r="C185" s="72" t="s">
        <v>541</v>
      </c>
      <c r="D185" t="s">
        <v>150</v>
      </c>
      <c r="E185" t="s">
        <v>117</v>
      </c>
      <c r="F185" s="51" t="str">
        <f>IFERROR(VLOOKUP(D185,'Tabelas auxiliares'!$A$3:$B$61,2,FALSE),"")</f>
        <v>PU - MOBILIÁRIOS * D.U.C</v>
      </c>
      <c r="G185" s="51" t="str">
        <f>IFERROR(VLOOKUP($B185,'Tabelas auxiliares'!$A$65:$C$102,2,FALSE),"")</f>
        <v>Equipamentos - Áreas comuns</v>
      </c>
      <c r="H185" s="51" t="str">
        <f>IFERROR(VLOOKUP($B185,'Tabelas auxiliares'!$A$65:$C$102,3,FALSE),"")</f>
        <v>MOBILIÁRIO / LINHA BRANCA / QUADROS DE AVISO / DISPLAYS / VENTILADORES / BEBEDOUROS / EQUIPAMENTO DE SOM / PROJETORES / CORTINAS E PERSIANAS/DRONER</v>
      </c>
      <c r="I185" t="s">
        <v>1943</v>
      </c>
      <c r="J185" t="s">
        <v>1955</v>
      </c>
      <c r="K185" t="s">
        <v>1956</v>
      </c>
      <c r="L185" t="s">
        <v>1957</v>
      </c>
      <c r="M185" t="s">
        <v>1958</v>
      </c>
      <c r="N185" t="s">
        <v>1005</v>
      </c>
      <c r="O185" t="s">
        <v>167</v>
      </c>
      <c r="P185" t="s">
        <v>1006</v>
      </c>
      <c r="Q185" t="s">
        <v>168</v>
      </c>
      <c r="R185" t="s">
        <v>165</v>
      </c>
      <c r="S185" t="s">
        <v>543</v>
      </c>
      <c r="T185" t="s">
        <v>164</v>
      </c>
      <c r="U185" t="s">
        <v>1603</v>
      </c>
      <c r="V185" t="s">
        <v>1959</v>
      </c>
      <c r="W185" t="s">
        <v>1960</v>
      </c>
      <c r="X185" s="51" t="str">
        <f t="shared" si="2"/>
        <v>4</v>
      </c>
      <c r="Y185" s="51" t="str">
        <f>IF(T185="","",IF(AND(T185&lt;&gt;'Tabelas auxiliares'!$B$236,T185&lt;&gt;'Tabelas auxiliares'!$B$237),"FOLHA DE PESSOAL",IF(X185='Tabelas auxiliares'!$A$237,"CUSTEIO",IF(X185='Tabelas auxiliares'!$A$236,"INVESTIMENTO","ERRO - VERIFICAR"))))</f>
        <v>INVESTIMENTO</v>
      </c>
      <c r="Z185" s="44">
        <v>3992</v>
      </c>
      <c r="AA185" s="44">
        <v>3992</v>
      </c>
    </row>
    <row r="186" spans="1:29" x14ac:dyDescent="0.25">
      <c r="A186" t="s">
        <v>540</v>
      </c>
      <c r="B186" s="72" t="s">
        <v>293</v>
      </c>
      <c r="C186" s="72" t="s">
        <v>541</v>
      </c>
      <c r="D186" t="s">
        <v>150</v>
      </c>
      <c r="E186" t="s">
        <v>117</v>
      </c>
      <c r="F186" s="51" t="str">
        <f>IFERROR(VLOOKUP(D186,'Tabelas auxiliares'!$A$3:$B$61,2,FALSE),"")</f>
        <v>PU - MOBILIÁRIOS * D.U.C</v>
      </c>
      <c r="G186" s="51" t="str">
        <f>IFERROR(VLOOKUP($B186,'Tabelas auxiliares'!$A$65:$C$102,2,FALSE),"")</f>
        <v>Equipamentos - Áreas comuns</v>
      </c>
      <c r="H186" s="51" t="str">
        <f>IFERROR(VLOOKUP($B186,'Tabelas auxiliares'!$A$65:$C$102,3,FALSE),"")</f>
        <v>MOBILIÁRIO / LINHA BRANCA / QUADROS DE AVISO / DISPLAYS / VENTILADORES / BEBEDOUROS / EQUIPAMENTO DE SOM / PROJETORES / CORTINAS E PERSIANAS/DRONER</v>
      </c>
      <c r="I186" t="s">
        <v>1467</v>
      </c>
      <c r="J186" t="s">
        <v>1258</v>
      </c>
      <c r="K186" t="s">
        <v>1961</v>
      </c>
      <c r="L186" t="s">
        <v>1260</v>
      </c>
      <c r="M186" t="s">
        <v>1962</v>
      </c>
      <c r="N186" t="s">
        <v>1005</v>
      </c>
      <c r="O186" t="s">
        <v>167</v>
      </c>
      <c r="P186" t="s">
        <v>1006</v>
      </c>
      <c r="Q186" t="s">
        <v>168</v>
      </c>
      <c r="R186" t="s">
        <v>165</v>
      </c>
      <c r="S186" t="s">
        <v>543</v>
      </c>
      <c r="T186" t="s">
        <v>164</v>
      </c>
      <c r="U186" t="s">
        <v>1603</v>
      </c>
      <c r="V186" t="s">
        <v>1963</v>
      </c>
      <c r="W186" t="s">
        <v>1964</v>
      </c>
      <c r="X186" s="51" t="str">
        <f t="shared" si="2"/>
        <v>4</v>
      </c>
      <c r="Y186" s="51" t="str">
        <f>IF(T186="","",IF(AND(T186&lt;&gt;'Tabelas auxiliares'!$B$236,T186&lt;&gt;'Tabelas auxiliares'!$B$237),"FOLHA DE PESSOAL",IF(X186='Tabelas auxiliares'!$A$237,"CUSTEIO",IF(X186='Tabelas auxiliares'!$A$236,"INVESTIMENTO","ERRO - VERIFICAR"))))</f>
        <v>INVESTIMENTO</v>
      </c>
      <c r="Z186" s="44">
        <v>17118</v>
      </c>
      <c r="AA186" s="44">
        <v>17118</v>
      </c>
    </row>
    <row r="187" spans="1:29" x14ac:dyDescent="0.25">
      <c r="A187" t="s">
        <v>540</v>
      </c>
      <c r="B187" s="72" t="s">
        <v>293</v>
      </c>
      <c r="C187" s="72" t="s">
        <v>541</v>
      </c>
      <c r="D187" t="s">
        <v>150</v>
      </c>
      <c r="E187" t="s">
        <v>117</v>
      </c>
      <c r="F187" s="51" t="str">
        <f>IFERROR(VLOOKUP(D187,'Tabelas auxiliares'!$A$3:$B$61,2,FALSE),"")</f>
        <v>PU - MOBILIÁRIOS * D.U.C</v>
      </c>
      <c r="G187" s="51" t="str">
        <f>IFERROR(VLOOKUP($B187,'Tabelas auxiliares'!$A$65:$C$102,2,FALSE),"")</f>
        <v>Equipamentos - Áreas comuns</v>
      </c>
      <c r="H187" s="51" t="str">
        <f>IFERROR(VLOOKUP($B187,'Tabelas auxiliares'!$A$65:$C$102,3,FALSE),"")</f>
        <v>MOBILIÁRIO / LINHA BRANCA / QUADROS DE AVISO / DISPLAYS / VENTILADORES / BEBEDOUROS / EQUIPAMENTO DE SOM / PROJETORES / CORTINAS E PERSIANAS/DRONER</v>
      </c>
      <c r="I187" t="s">
        <v>1467</v>
      </c>
      <c r="J187" t="s">
        <v>1258</v>
      </c>
      <c r="K187" t="s">
        <v>1965</v>
      </c>
      <c r="L187" t="s">
        <v>1260</v>
      </c>
      <c r="M187" t="s">
        <v>1962</v>
      </c>
      <c r="N187" t="s">
        <v>1005</v>
      </c>
      <c r="O187" t="s">
        <v>167</v>
      </c>
      <c r="P187" t="s">
        <v>1006</v>
      </c>
      <c r="Q187" t="s">
        <v>168</v>
      </c>
      <c r="R187" t="s">
        <v>165</v>
      </c>
      <c r="S187" t="s">
        <v>119</v>
      </c>
      <c r="T187" t="s">
        <v>164</v>
      </c>
      <c r="U187" t="s">
        <v>1603</v>
      </c>
      <c r="V187" t="s">
        <v>1963</v>
      </c>
      <c r="W187" t="s">
        <v>1964</v>
      </c>
      <c r="X187" s="51" t="str">
        <f t="shared" si="2"/>
        <v>4</v>
      </c>
      <c r="Y187" s="51" t="str">
        <f>IF(T187="","",IF(AND(T187&lt;&gt;'Tabelas auxiliares'!$B$236,T187&lt;&gt;'Tabelas auxiliares'!$B$237),"FOLHA DE PESSOAL",IF(X187='Tabelas auxiliares'!$A$237,"CUSTEIO",IF(X187='Tabelas auxiliares'!$A$236,"INVESTIMENTO","ERRO - VERIFICAR"))))</f>
        <v>INVESTIMENTO</v>
      </c>
      <c r="Z187" s="44">
        <v>68472</v>
      </c>
      <c r="AA187" s="44">
        <v>68472</v>
      </c>
    </row>
    <row r="188" spans="1:29" x14ac:dyDescent="0.25">
      <c r="A188" t="s">
        <v>540</v>
      </c>
      <c r="B188" s="72" t="s">
        <v>293</v>
      </c>
      <c r="C188" s="72" t="s">
        <v>541</v>
      </c>
      <c r="D188" t="s">
        <v>150</v>
      </c>
      <c r="E188" t="s">
        <v>117</v>
      </c>
      <c r="F188" s="51" t="str">
        <f>IFERROR(VLOOKUP(D188,'Tabelas auxiliares'!$A$3:$B$61,2,FALSE),"")</f>
        <v>PU - MOBILIÁRIOS * D.U.C</v>
      </c>
      <c r="G188" s="51" t="str">
        <f>IFERROR(VLOOKUP($B188,'Tabelas auxiliares'!$A$65:$C$102,2,FALSE),"")</f>
        <v>Equipamentos - Áreas comuns</v>
      </c>
      <c r="H188" s="51" t="str">
        <f>IFERROR(VLOOKUP($B188,'Tabelas auxiliares'!$A$65:$C$102,3,FALSE),"")</f>
        <v>MOBILIÁRIO / LINHA BRANCA / QUADROS DE AVISO / DISPLAYS / VENTILADORES / BEBEDOUROS / EQUIPAMENTO DE SOM / PROJETORES / CORTINAS E PERSIANAS/DRONER</v>
      </c>
      <c r="I188" t="s">
        <v>1467</v>
      </c>
      <c r="J188" t="s">
        <v>1258</v>
      </c>
      <c r="K188" t="s">
        <v>1966</v>
      </c>
      <c r="L188" t="s">
        <v>1260</v>
      </c>
      <c r="M188" t="s">
        <v>1962</v>
      </c>
      <c r="N188" t="s">
        <v>1005</v>
      </c>
      <c r="O188" t="s">
        <v>167</v>
      </c>
      <c r="P188" t="s">
        <v>1006</v>
      </c>
      <c r="Q188" t="s">
        <v>168</v>
      </c>
      <c r="R188" t="s">
        <v>165</v>
      </c>
      <c r="S188" t="s">
        <v>543</v>
      </c>
      <c r="T188" t="s">
        <v>164</v>
      </c>
      <c r="U188" t="s">
        <v>1603</v>
      </c>
      <c r="V188" t="s">
        <v>1963</v>
      </c>
      <c r="W188" t="s">
        <v>1964</v>
      </c>
      <c r="X188" s="51" t="str">
        <f t="shared" si="2"/>
        <v>4</v>
      </c>
      <c r="Y188" s="51" t="str">
        <f>IF(T188="","",IF(AND(T188&lt;&gt;'Tabelas auxiliares'!$B$236,T188&lt;&gt;'Tabelas auxiliares'!$B$237),"FOLHA DE PESSOAL",IF(X188='Tabelas auxiliares'!$A$237,"CUSTEIO",IF(X188='Tabelas auxiliares'!$A$236,"INVESTIMENTO","ERRO - VERIFICAR"))))</f>
        <v>INVESTIMENTO</v>
      </c>
      <c r="Z188" s="44">
        <v>267040</v>
      </c>
      <c r="AA188" s="44">
        <v>267040</v>
      </c>
    </row>
    <row r="189" spans="1:29" x14ac:dyDescent="0.25">
      <c r="A189" t="s">
        <v>540</v>
      </c>
      <c r="B189" s="72" t="s">
        <v>293</v>
      </c>
      <c r="C189" s="72" t="s">
        <v>541</v>
      </c>
      <c r="D189" t="s">
        <v>150</v>
      </c>
      <c r="E189" t="s">
        <v>117</v>
      </c>
      <c r="F189" s="51" t="str">
        <f>IFERROR(VLOOKUP(D189,'Tabelas auxiliares'!$A$3:$B$61,2,FALSE),"")</f>
        <v>PU - MOBILIÁRIOS * D.U.C</v>
      </c>
      <c r="G189" s="51" t="str">
        <f>IFERROR(VLOOKUP($B189,'Tabelas auxiliares'!$A$65:$C$102,2,FALSE),"")</f>
        <v>Equipamentos - Áreas comuns</v>
      </c>
      <c r="H189" s="51" t="str">
        <f>IFERROR(VLOOKUP($B189,'Tabelas auxiliares'!$A$65:$C$102,3,FALSE),"")</f>
        <v>MOBILIÁRIO / LINHA BRANCA / QUADROS DE AVISO / DISPLAYS / VENTILADORES / BEBEDOUROS / EQUIPAMENTO DE SOM / PROJETORES / CORTINAS E PERSIANAS/DRONER</v>
      </c>
      <c r="I189" t="s">
        <v>1967</v>
      </c>
      <c r="J189" t="s">
        <v>1968</v>
      </c>
      <c r="K189" t="s">
        <v>1969</v>
      </c>
      <c r="L189" t="s">
        <v>1970</v>
      </c>
      <c r="M189" t="s">
        <v>1971</v>
      </c>
      <c r="N189" t="s">
        <v>1005</v>
      </c>
      <c r="O189" t="s">
        <v>167</v>
      </c>
      <c r="P189" t="s">
        <v>1006</v>
      </c>
      <c r="Q189" t="s">
        <v>168</v>
      </c>
      <c r="R189" t="s">
        <v>165</v>
      </c>
      <c r="S189" t="s">
        <v>119</v>
      </c>
      <c r="T189" t="s">
        <v>164</v>
      </c>
      <c r="U189" t="s">
        <v>1603</v>
      </c>
      <c r="V189" t="s">
        <v>1951</v>
      </c>
      <c r="W189" t="s">
        <v>1952</v>
      </c>
      <c r="X189" s="51" t="str">
        <f t="shared" si="2"/>
        <v>4</v>
      </c>
      <c r="Y189" s="51" t="str">
        <f>IF(T189="","",IF(AND(T189&lt;&gt;'Tabelas auxiliares'!$B$236,T189&lt;&gt;'Tabelas auxiliares'!$B$237),"FOLHA DE PESSOAL",IF(X189='Tabelas auxiliares'!$A$237,"CUSTEIO",IF(X189='Tabelas auxiliares'!$A$236,"INVESTIMENTO","ERRO - VERIFICAR"))))</f>
        <v>INVESTIMENTO</v>
      </c>
      <c r="Z189" s="44">
        <v>5940</v>
      </c>
      <c r="AA189" s="44">
        <v>5940</v>
      </c>
    </row>
    <row r="190" spans="1:29" x14ac:dyDescent="0.25">
      <c r="A190" t="s">
        <v>540</v>
      </c>
      <c r="B190" s="72" t="s">
        <v>293</v>
      </c>
      <c r="C190" s="72" t="s">
        <v>541</v>
      </c>
      <c r="D190" t="s">
        <v>88</v>
      </c>
      <c r="E190" t="s">
        <v>117</v>
      </c>
      <c r="F190" s="51" t="str">
        <f>IFERROR(VLOOKUP(D190,'Tabelas auxiliares'!$A$3:$B$61,2,FALSE),"")</f>
        <v>SUGEPE - SUPERINTENDÊNCIA DE GESTÃO DE PESSOAS</v>
      </c>
      <c r="G190" s="51" t="str">
        <f>IFERROR(VLOOKUP($B190,'Tabelas auxiliares'!$A$65:$C$102,2,FALSE),"")</f>
        <v>Equipamentos - Áreas comuns</v>
      </c>
      <c r="H190" s="51" t="str">
        <f>IFERROR(VLOOKUP($B190,'Tabelas auxiliares'!$A$65:$C$102,3,FALSE),"")</f>
        <v>MOBILIÁRIO / LINHA BRANCA / QUADROS DE AVISO / DISPLAYS / VENTILADORES / BEBEDOUROS / EQUIPAMENTO DE SOM / PROJETORES / CORTINAS E PERSIANAS/DRONER</v>
      </c>
      <c r="I190" t="s">
        <v>1972</v>
      </c>
      <c r="J190" t="s">
        <v>1973</v>
      </c>
      <c r="K190" t="s">
        <v>1974</v>
      </c>
      <c r="L190" t="s">
        <v>1975</v>
      </c>
      <c r="M190" t="s">
        <v>1976</v>
      </c>
      <c r="N190" t="s">
        <v>1005</v>
      </c>
      <c r="O190" t="s">
        <v>167</v>
      </c>
      <c r="P190" t="s">
        <v>1006</v>
      </c>
      <c r="Q190" t="s">
        <v>168</v>
      </c>
      <c r="R190" t="s">
        <v>165</v>
      </c>
      <c r="S190" t="s">
        <v>119</v>
      </c>
      <c r="T190" t="s">
        <v>164</v>
      </c>
      <c r="U190" t="s">
        <v>1603</v>
      </c>
      <c r="V190" t="s">
        <v>1977</v>
      </c>
      <c r="W190" t="s">
        <v>1978</v>
      </c>
      <c r="X190" s="51" t="str">
        <f t="shared" si="2"/>
        <v>4</v>
      </c>
      <c r="Y190" s="51" t="str">
        <f>IF(T190="","",IF(AND(T190&lt;&gt;'Tabelas auxiliares'!$B$236,T190&lt;&gt;'Tabelas auxiliares'!$B$237),"FOLHA DE PESSOAL",IF(X190='Tabelas auxiliares'!$A$237,"CUSTEIO",IF(X190='Tabelas auxiliares'!$A$236,"INVESTIMENTO","ERRO - VERIFICAR"))))</f>
        <v>INVESTIMENTO</v>
      </c>
      <c r="Z190" s="44">
        <v>13800</v>
      </c>
      <c r="AC190" s="44">
        <v>13800</v>
      </c>
    </row>
    <row r="191" spans="1:29" x14ac:dyDescent="0.25">
      <c r="A191" t="s">
        <v>540</v>
      </c>
      <c r="B191" s="72" t="s">
        <v>296</v>
      </c>
      <c r="C191" s="72" t="s">
        <v>717</v>
      </c>
      <c r="D191" t="s">
        <v>49</v>
      </c>
      <c r="E191" t="s">
        <v>117</v>
      </c>
      <c r="F191" s="51" t="str">
        <f>IFERROR(VLOOKUP(D191,'Tabelas auxiliares'!$A$3:$B$61,2,FALSE),"")</f>
        <v>CCNH - CENTRO DE CIÊNCIAS NATURAIS E HUMANAS</v>
      </c>
      <c r="G191" s="51" t="str">
        <f>IFERROR(VLOOKUP($B191,'Tabelas auxiliares'!$A$65:$C$102,2,FALSE),"")</f>
        <v>Equipamentos - Laboratórios</v>
      </c>
      <c r="H191" s="51" t="str">
        <f>IFERROR(VLOOKUP($B191,'Tabelas auxiliares'!$A$65:$C$102,3,FALSE),"")</f>
        <v>AQUISICAO POR IMPORTACAO / EQUIPAMENTOS NOVOS / MANUTENÇÃO DE EQUIPAMENTOS LABORATORIAIS</v>
      </c>
      <c r="I191" t="s">
        <v>1979</v>
      </c>
      <c r="J191" t="s">
        <v>1980</v>
      </c>
      <c r="K191" t="s">
        <v>1981</v>
      </c>
      <c r="L191" t="s">
        <v>1982</v>
      </c>
      <c r="M191" t="s">
        <v>1983</v>
      </c>
      <c r="N191" t="s">
        <v>1005</v>
      </c>
      <c r="O191" t="s">
        <v>167</v>
      </c>
      <c r="P191" t="s">
        <v>1006</v>
      </c>
      <c r="Q191" t="s">
        <v>168</v>
      </c>
      <c r="R191" t="s">
        <v>165</v>
      </c>
      <c r="S191" t="s">
        <v>119</v>
      </c>
      <c r="T191" t="s">
        <v>164</v>
      </c>
      <c r="U191" t="s">
        <v>1603</v>
      </c>
      <c r="V191" t="s">
        <v>1984</v>
      </c>
      <c r="W191" t="s">
        <v>1985</v>
      </c>
      <c r="X191" s="51" t="str">
        <f t="shared" si="2"/>
        <v>4</v>
      </c>
      <c r="Y191" s="51" t="str">
        <f>IF(T191="","",IF(AND(T191&lt;&gt;'Tabelas auxiliares'!$B$236,T191&lt;&gt;'Tabelas auxiliares'!$B$237),"FOLHA DE PESSOAL",IF(X191='Tabelas auxiliares'!$A$237,"CUSTEIO",IF(X191='Tabelas auxiliares'!$A$236,"INVESTIMENTO","ERRO - VERIFICAR"))))</f>
        <v>INVESTIMENTO</v>
      </c>
      <c r="Z191" s="44">
        <v>4280</v>
      </c>
      <c r="AC191" s="44">
        <v>4280</v>
      </c>
    </row>
    <row r="192" spans="1:29" x14ac:dyDescent="0.25">
      <c r="A192" t="s">
        <v>540</v>
      </c>
      <c r="B192" s="72" t="s">
        <v>296</v>
      </c>
      <c r="C192" s="72" t="s">
        <v>541</v>
      </c>
      <c r="D192" t="s">
        <v>41</v>
      </c>
      <c r="E192" t="s">
        <v>117</v>
      </c>
      <c r="F192" s="51" t="str">
        <f>IFERROR(VLOOKUP(D192,'Tabelas auxiliares'!$A$3:$B$61,2,FALSE),"")</f>
        <v>CECS - CENTRO DE ENG., MODELAGEM E CIÊNCIAS SOCIAIS APLICADAS</v>
      </c>
      <c r="G192" s="51" t="str">
        <f>IFERROR(VLOOKUP($B192,'Tabelas auxiliares'!$A$65:$C$102,2,FALSE),"")</f>
        <v>Equipamentos - Laboratórios</v>
      </c>
      <c r="H192" s="51" t="str">
        <f>IFERROR(VLOOKUP($B192,'Tabelas auxiliares'!$A$65:$C$102,3,FALSE),"")</f>
        <v>AQUISICAO POR IMPORTACAO / EQUIPAMENTOS NOVOS / MANUTENÇÃO DE EQUIPAMENTOS LABORATORIAIS</v>
      </c>
      <c r="I192" t="s">
        <v>1812</v>
      </c>
      <c r="J192" t="s">
        <v>1986</v>
      </c>
      <c r="K192" t="s">
        <v>1987</v>
      </c>
      <c r="L192" t="s">
        <v>1988</v>
      </c>
      <c r="M192" t="s">
        <v>1989</v>
      </c>
      <c r="N192" t="s">
        <v>1005</v>
      </c>
      <c r="O192" t="s">
        <v>167</v>
      </c>
      <c r="P192" t="s">
        <v>1006</v>
      </c>
      <c r="Q192" t="s">
        <v>168</v>
      </c>
      <c r="R192" t="s">
        <v>165</v>
      </c>
      <c r="S192" t="s">
        <v>119</v>
      </c>
      <c r="T192" t="s">
        <v>164</v>
      </c>
      <c r="U192" t="s">
        <v>1603</v>
      </c>
      <c r="V192" t="s">
        <v>1614</v>
      </c>
      <c r="W192" t="s">
        <v>1615</v>
      </c>
      <c r="X192" s="51" t="str">
        <f t="shared" si="2"/>
        <v>4</v>
      </c>
      <c r="Y192" s="51" t="str">
        <f>IF(T192="","",IF(AND(T192&lt;&gt;'Tabelas auxiliares'!$B$236,T192&lt;&gt;'Tabelas auxiliares'!$B$237),"FOLHA DE PESSOAL",IF(X192='Tabelas auxiliares'!$A$237,"CUSTEIO",IF(X192='Tabelas auxiliares'!$A$236,"INVESTIMENTO","ERRO - VERIFICAR"))))</f>
        <v>INVESTIMENTO</v>
      </c>
      <c r="Z192" s="44">
        <v>7835</v>
      </c>
      <c r="AA192" s="44">
        <v>7835</v>
      </c>
    </row>
    <row r="193" spans="1:29" x14ac:dyDescent="0.25">
      <c r="A193" t="s">
        <v>540</v>
      </c>
      <c r="B193" s="72" t="s">
        <v>296</v>
      </c>
      <c r="C193" s="72" t="s">
        <v>541</v>
      </c>
      <c r="D193" t="s">
        <v>41</v>
      </c>
      <c r="E193" t="s">
        <v>117</v>
      </c>
      <c r="F193" s="51" t="str">
        <f>IFERROR(VLOOKUP(D193,'Tabelas auxiliares'!$A$3:$B$61,2,FALSE),"")</f>
        <v>CECS - CENTRO DE ENG., MODELAGEM E CIÊNCIAS SOCIAIS APLICADAS</v>
      </c>
      <c r="G193" s="51" t="str">
        <f>IFERROR(VLOOKUP($B193,'Tabelas auxiliares'!$A$65:$C$102,2,FALSE),"")</f>
        <v>Equipamentos - Laboratórios</v>
      </c>
      <c r="H193" s="51" t="str">
        <f>IFERROR(VLOOKUP($B193,'Tabelas auxiliares'!$A$65:$C$102,3,FALSE),"")</f>
        <v>AQUISICAO POR IMPORTACAO / EQUIPAMENTOS NOVOS / MANUTENÇÃO DE EQUIPAMENTOS LABORATORIAIS</v>
      </c>
      <c r="I193" t="s">
        <v>1812</v>
      </c>
      <c r="J193" t="s">
        <v>1986</v>
      </c>
      <c r="K193" t="s">
        <v>1987</v>
      </c>
      <c r="L193" t="s">
        <v>1988</v>
      </c>
      <c r="M193" t="s">
        <v>1989</v>
      </c>
      <c r="N193" t="s">
        <v>1005</v>
      </c>
      <c r="O193" t="s">
        <v>167</v>
      </c>
      <c r="P193" t="s">
        <v>1006</v>
      </c>
      <c r="Q193" t="s">
        <v>168</v>
      </c>
      <c r="R193" t="s">
        <v>165</v>
      </c>
      <c r="S193" t="s">
        <v>119</v>
      </c>
      <c r="T193" t="s">
        <v>164</v>
      </c>
      <c r="U193" t="s">
        <v>1603</v>
      </c>
      <c r="V193" t="s">
        <v>1608</v>
      </c>
      <c r="W193" t="s">
        <v>1609</v>
      </c>
      <c r="X193" s="51" t="str">
        <f t="shared" si="2"/>
        <v>4</v>
      </c>
      <c r="Y193" s="51" t="str">
        <f>IF(T193="","",IF(AND(T193&lt;&gt;'Tabelas auxiliares'!$B$236,T193&lt;&gt;'Tabelas auxiliares'!$B$237),"FOLHA DE PESSOAL",IF(X193='Tabelas auxiliares'!$A$237,"CUSTEIO",IF(X193='Tabelas auxiliares'!$A$236,"INVESTIMENTO","ERRO - VERIFICAR"))))</f>
        <v>INVESTIMENTO</v>
      </c>
      <c r="Z193" s="44">
        <v>15300</v>
      </c>
      <c r="AA193" s="44">
        <v>15300</v>
      </c>
    </row>
    <row r="194" spans="1:29" x14ac:dyDescent="0.25">
      <c r="A194" t="s">
        <v>540</v>
      </c>
      <c r="B194" s="72" t="s">
        <v>296</v>
      </c>
      <c r="C194" s="72" t="s">
        <v>541</v>
      </c>
      <c r="D194" t="s">
        <v>41</v>
      </c>
      <c r="E194" t="s">
        <v>117</v>
      </c>
      <c r="F194" s="51" t="str">
        <f>IFERROR(VLOOKUP(D194,'Tabelas auxiliares'!$A$3:$B$61,2,FALSE),"")</f>
        <v>CECS - CENTRO DE ENG., MODELAGEM E CIÊNCIAS SOCIAIS APLICADAS</v>
      </c>
      <c r="G194" s="51" t="str">
        <f>IFERROR(VLOOKUP($B194,'Tabelas auxiliares'!$A$65:$C$102,2,FALSE),"")</f>
        <v>Equipamentos - Laboratórios</v>
      </c>
      <c r="H194" s="51" t="str">
        <f>IFERROR(VLOOKUP($B194,'Tabelas auxiliares'!$A$65:$C$102,3,FALSE),"")</f>
        <v>AQUISICAO POR IMPORTACAO / EQUIPAMENTOS NOVOS / MANUTENÇÃO DE EQUIPAMENTOS LABORATORIAIS</v>
      </c>
      <c r="I194" t="s">
        <v>1812</v>
      </c>
      <c r="J194" t="s">
        <v>1990</v>
      </c>
      <c r="K194" t="s">
        <v>1991</v>
      </c>
      <c r="L194" t="s">
        <v>1992</v>
      </c>
      <c r="M194" t="s">
        <v>1993</v>
      </c>
      <c r="N194" t="s">
        <v>1005</v>
      </c>
      <c r="O194" t="s">
        <v>167</v>
      </c>
      <c r="P194" t="s">
        <v>1006</v>
      </c>
      <c r="Q194" t="s">
        <v>168</v>
      </c>
      <c r="R194" t="s">
        <v>165</v>
      </c>
      <c r="S194" t="s">
        <v>119</v>
      </c>
      <c r="T194" t="s">
        <v>164</v>
      </c>
      <c r="U194" t="s">
        <v>1603</v>
      </c>
      <c r="V194" t="s">
        <v>1608</v>
      </c>
      <c r="W194" t="s">
        <v>1609</v>
      </c>
      <c r="X194" s="51" t="str">
        <f t="shared" si="2"/>
        <v>4</v>
      </c>
      <c r="Y194" s="51" t="str">
        <f>IF(T194="","",IF(AND(T194&lt;&gt;'Tabelas auxiliares'!$B$236,T194&lt;&gt;'Tabelas auxiliares'!$B$237),"FOLHA DE PESSOAL",IF(X194='Tabelas auxiliares'!$A$237,"CUSTEIO",IF(X194='Tabelas auxiliares'!$A$236,"INVESTIMENTO","ERRO - VERIFICAR"))))</f>
        <v>INVESTIMENTO</v>
      </c>
      <c r="Z194" s="44">
        <v>940.5</v>
      </c>
      <c r="AC194" s="44">
        <v>940.5</v>
      </c>
    </row>
    <row r="195" spans="1:29" x14ac:dyDescent="0.25">
      <c r="A195" t="s">
        <v>540</v>
      </c>
      <c r="B195" s="72" t="s">
        <v>296</v>
      </c>
      <c r="C195" s="72" t="s">
        <v>541</v>
      </c>
      <c r="D195" t="s">
        <v>41</v>
      </c>
      <c r="E195" t="s">
        <v>117</v>
      </c>
      <c r="F195" s="51" t="str">
        <f>IFERROR(VLOOKUP(D195,'Tabelas auxiliares'!$A$3:$B$61,2,FALSE),"")</f>
        <v>CECS - CENTRO DE ENG., MODELAGEM E CIÊNCIAS SOCIAIS APLICADAS</v>
      </c>
      <c r="G195" s="51" t="str">
        <f>IFERROR(VLOOKUP($B195,'Tabelas auxiliares'!$A$65:$C$102,2,FALSE),"")</f>
        <v>Equipamentos - Laboratórios</v>
      </c>
      <c r="H195" s="51" t="str">
        <f>IFERROR(VLOOKUP($B195,'Tabelas auxiliares'!$A$65:$C$102,3,FALSE),"")</f>
        <v>AQUISICAO POR IMPORTACAO / EQUIPAMENTOS NOVOS / MANUTENÇÃO DE EQUIPAMENTOS LABORATORIAIS</v>
      </c>
      <c r="I195" t="s">
        <v>1812</v>
      </c>
      <c r="J195" t="s">
        <v>1990</v>
      </c>
      <c r="K195" t="s">
        <v>1994</v>
      </c>
      <c r="L195" t="s">
        <v>1992</v>
      </c>
      <c r="M195" t="s">
        <v>1995</v>
      </c>
      <c r="N195" t="s">
        <v>1005</v>
      </c>
      <c r="O195" t="s">
        <v>167</v>
      </c>
      <c r="P195" t="s">
        <v>1006</v>
      </c>
      <c r="Q195" t="s">
        <v>168</v>
      </c>
      <c r="R195" t="s">
        <v>165</v>
      </c>
      <c r="S195" t="s">
        <v>119</v>
      </c>
      <c r="T195" t="s">
        <v>164</v>
      </c>
      <c r="U195" t="s">
        <v>1603</v>
      </c>
      <c r="V195" t="s">
        <v>1614</v>
      </c>
      <c r="W195" t="s">
        <v>1615</v>
      </c>
      <c r="X195" s="51" t="str">
        <f t="shared" si="2"/>
        <v>4</v>
      </c>
      <c r="Y195" s="51" t="str">
        <f>IF(T195="","",IF(AND(T195&lt;&gt;'Tabelas auxiliares'!$B$236,T195&lt;&gt;'Tabelas auxiliares'!$B$237),"FOLHA DE PESSOAL",IF(X195='Tabelas auxiliares'!$A$237,"CUSTEIO",IF(X195='Tabelas auxiliares'!$A$236,"INVESTIMENTO","ERRO - VERIFICAR"))))</f>
        <v>INVESTIMENTO</v>
      </c>
      <c r="Z195" s="44">
        <v>14700</v>
      </c>
      <c r="AC195" s="44">
        <v>14700</v>
      </c>
    </row>
    <row r="196" spans="1:29" x14ac:dyDescent="0.25">
      <c r="A196" t="s">
        <v>540</v>
      </c>
      <c r="B196" s="72" t="s">
        <v>296</v>
      </c>
      <c r="C196" s="72" t="s">
        <v>541</v>
      </c>
      <c r="D196" t="s">
        <v>41</v>
      </c>
      <c r="E196" t="s">
        <v>117</v>
      </c>
      <c r="F196" s="51" t="str">
        <f>IFERROR(VLOOKUP(D196,'Tabelas auxiliares'!$A$3:$B$61,2,FALSE),"")</f>
        <v>CECS - CENTRO DE ENG., MODELAGEM E CIÊNCIAS SOCIAIS APLICADAS</v>
      </c>
      <c r="G196" s="51" t="str">
        <f>IFERROR(VLOOKUP($B196,'Tabelas auxiliares'!$A$65:$C$102,2,FALSE),"")</f>
        <v>Equipamentos - Laboratórios</v>
      </c>
      <c r="H196" s="51" t="str">
        <f>IFERROR(VLOOKUP($B196,'Tabelas auxiliares'!$A$65:$C$102,3,FALSE),"")</f>
        <v>AQUISICAO POR IMPORTACAO / EQUIPAMENTOS NOVOS / MANUTENÇÃO DE EQUIPAMENTOS LABORATORIAIS</v>
      </c>
      <c r="I196" t="s">
        <v>1812</v>
      </c>
      <c r="J196" t="s">
        <v>1990</v>
      </c>
      <c r="K196" t="s">
        <v>1996</v>
      </c>
      <c r="L196" t="s">
        <v>1992</v>
      </c>
      <c r="M196" t="s">
        <v>1997</v>
      </c>
      <c r="N196" t="s">
        <v>1005</v>
      </c>
      <c r="O196" t="s">
        <v>167</v>
      </c>
      <c r="P196" t="s">
        <v>1006</v>
      </c>
      <c r="Q196" t="s">
        <v>168</v>
      </c>
      <c r="R196" t="s">
        <v>165</v>
      </c>
      <c r="S196" t="s">
        <v>119</v>
      </c>
      <c r="T196" t="s">
        <v>164</v>
      </c>
      <c r="U196" t="s">
        <v>1603</v>
      </c>
      <c r="V196" t="s">
        <v>1608</v>
      </c>
      <c r="W196" t="s">
        <v>1609</v>
      </c>
      <c r="X196" s="51" t="str">
        <f t="shared" ref="X196:X259" si="3">LEFT(V196,1)</f>
        <v>4</v>
      </c>
      <c r="Y196" s="51" t="str">
        <f>IF(T196="","",IF(AND(T196&lt;&gt;'Tabelas auxiliares'!$B$236,T196&lt;&gt;'Tabelas auxiliares'!$B$237),"FOLHA DE PESSOAL",IF(X196='Tabelas auxiliares'!$A$237,"CUSTEIO",IF(X196='Tabelas auxiliares'!$A$236,"INVESTIMENTO","ERRO - VERIFICAR"))))</f>
        <v>INVESTIMENTO</v>
      </c>
      <c r="Z196" s="44">
        <v>5320</v>
      </c>
      <c r="AC196" s="44">
        <v>5320</v>
      </c>
    </row>
    <row r="197" spans="1:29" x14ac:dyDescent="0.25">
      <c r="A197" t="s">
        <v>540</v>
      </c>
      <c r="B197" s="72" t="s">
        <v>296</v>
      </c>
      <c r="C197" s="72" t="s">
        <v>541</v>
      </c>
      <c r="D197" t="s">
        <v>41</v>
      </c>
      <c r="E197" t="s">
        <v>117</v>
      </c>
      <c r="F197" s="51" t="str">
        <f>IFERROR(VLOOKUP(D197,'Tabelas auxiliares'!$A$3:$B$61,2,FALSE),"")</f>
        <v>CECS - CENTRO DE ENG., MODELAGEM E CIÊNCIAS SOCIAIS APLICADAS</v>
      </c>
      <c r="G197" s="51" t="str">
        <f>IFERROR(VLOOKUP($B197,'Tabelas auxiliares'!$A$65:$C$102,2,FALSE),"")</f>
        <v>Equipamentos - Laboratórios</v>
      </c>
      <c r="H197" s="51" t="str">
        <f>IFERROR(VLOOKUP($B197,'Tabelas auxiliares'!$A$65:$C$102,3,FALSE),"")</f>
        <v>AQUISICAO POR IMPORTACAO / EQUIPAMENTOS NOVOS / MANUTENÇÃO DE EQUIPAMENTOS LABORATORIAIS</v>
      </c>
      <c r="I197" t="s">
        <v>1792</v>
      </c>
      <c r="J197" t="s">
        <v>1998</v>
      </c>
      <c r="K197" t="s">
        <v>1999</v>
      </c>
      <c r="L197" t="s">
        <v>2000</v>
      </c>
      <c r="M197" t="s">
        <v>2001</v>
      </c>
      <c r="N197" t="s">
        <v>1005</v>
      </c>
      <c r="O197" t="s">
        <v>167</v>
      </c>
      <c r="P197" t="s">
        <v>1006</v>
      </c>
      <c r="Q197" t="s">
        <v>168</v>
      </c>
      <c r="R197" t="s">
        <v>165</v>
      </c>
      <c r="S197" t="s">
        <v>543</v>
      </c>
      <c r="T197" t="s">
        <v>164</v>
      </c>
      <c r="U197" t="s">
        <v>1603</v>
      </c>
      <c r="V197" t="s">
        <v>1620</v>
      </c>
      <c r="W197" t="s">
        <v>1621</v>
      </c>
      <c r="X197" s="51" t="str">
        <f t="shared" si="3"/>
        <v>4</v>
      </c>
      <c r="Y197" s="51" t="str">
        <f>IF(T197="","",IF(AND(T197&lt;&gt;'Tabelas auxiliares'!$B$236,T197&lt;&gt;'Tabelas auxiliares'!$B$237),"FOLHA DE PESSOAL",IF(X197='Tabelas auxiliares'!$A$237,"CUSTEIO",IF(X197='Tabelas auxiliares'!$A$236,"INVESTIMENTO","ERRO - VERIFICAR"))))</f>
        <v>INVESTIMENTO</v>
      </c>
      <c r="Z197" s="44">
        <v>670.4</v>
      </c>
      <c r="AC197" s="44">
        <v>670.4</v>
      </c>
    </row>
    <row r="198" spans="1:29" x14ac:dyDescent="0.25">
      <c r="A198" t="s">
        <v>540</v>
      </c>
      <c r="B198" s="72" t="s">
        <v>296</v>
      </c>
      <c r="C198" s="72" t="s">
        <v>541</v>
      </c>
      <c r="D198" t="s">
        <v>41</v>
      </c>
      <c r="E198" t="s">
        <v>117</v>
      </c>
      <c r="F198" s="51" t="str">
        <f>IFERROR(VLOOKUP(D198,'Tabelas auxiliares'!$A$3:$B$61,2,FALSE),"")</f>
        <v>CECS - CENTRO DE ENG., MODELAGEM E CIÊNCIAS SOCIAIS APLICADAS</v>
      </c>
      <c r="G198" s="51" t="str">
        <f>IFERROR(VLOOKUP($B198,'Tabelas auxiliares'!$A$65:$C$102,2,FALSE),"")</f>
        <v>Equipamentos - Laboratórios</v>
      </c>
      <c r="H198" s="51" t="str">
        <f>IFERROR(VLOOKUP($B198,'Tabelas auxiliares'!$A$65:$C$102,3,FALSE),"")</f>
        <v>AQUISICAO POR IMPORTACAO / EQUIPAMENTOS NOVOS / MANUTENÇÃO DE EQUIPAMENTOS LABORATORIAIS</v>
      </c>
      <c r="I198" t="s">
        <v>1792</v>
      </c>
      <c r="J198" t="s">
        <v>1998</v>
      </c>
      <c r="K198" t="s">
        <v>2002</v>
      </c>
      <c r="L198" t="s">
        <v>2000</v>
      </c>
      <c r="M198" t="s">
        <v>2003</v>
      </c>
      <c r="N198" t="s">
        <v>1005</v>
      </c>
      <c r="O198" t="s">
        <v>167</v>
      </c>
      <c r="P198" t="s">
        <v>1006</v>
      </c>
      <c r="Q198" t="s">
        <v>168</v>
      </c>
      <c r="R198" t="s">
        <v>165</v>
      </c>
      <c r="S198" t="s">
        <v>543</v>
      </c>
      <c r="T198" t="s">
        <v>164</v>
      </c>
      <c r="U198" t="s">
        <v>1603</v>
      </c>
      <c r="V198" t="s">
        <v>1614</v>
      </c>
      <c r="W198" t="s">
        <v>1615</v>
      </c>
      <c r="X198" s="51" t="str">
        <f t="shared" si="3"/>
        <v>4</v>
      </c>
      <c r="Y198" s="51" t="str">
        <f>IF(T198="","",IF(AND(T198&lt;&gt;'Tabelas auxiliares'!$B$236,T198&lt;&gt;'Tabelas auxiliares'!$B$237),"FOLHA DE PESSOAL",IF(X198='Tabelas auxiliares'!$A$237,"CUSTEIO",IF(X198='Tabelas auxiliares'!$A$236,"INVESTIMENTO","ERRO - VERIFICAR"))))</f>
        <v>INVESTIMENTO</v>
      </c>
      <c r="Z198" s="44">
        <v>1933.45</v>
      </c>
      <c r="AA198" s="44">
        <v>1933.45</v>
      </c>
    </row>
    <row r="199" spans="1:29" x14ac:dyDescent="0.25">
      <c r="A199" t="s">
        <v>540</v>
      </c>
      <c r="B199" s="72" t="s">
        <v>296</v>
      </c>
      <c r="C199" s="72" t="s">
        <v>541</v>
      </c>
      <c r="D199" t="s">
        <v>45</v>
      </c>
      <c r="E199" t="s">
        <v>117</v>
      </c>
      <c r="F199" s="51" t="str">
        <f>IFERROR(VLOOKUP(D199,'Tabelas auxiliares'!$A$3:$B$61,2,FALSE),"")</f>
        <v>CMCC - CENTRO DE MATEMÁTICA, COMPUTAÇÃO E COGNIÇÃO</v>
      </c>
      <c r="G199" s="51" t="str">
        <f>IFERROR(VLOOKUP($B199,'Tabelas auxiliares'!$A$65:$C$102,2,FALSE),"")</f>
        <v>Equipamentos - Laboratórios</v>
      </c>
      <c r="H199" s="51" t="str">
        <f>IFERROR(VLOOKUP($B199,'Tabelas auxiliares'!$A$65:$C$102,3,FALSE),"")</f>
        <v>AQUISICAO POR IMPORTACAO / EQUIPAMENTOS NOVOS / MANUTENÇÃO DE EQUIPAMENTOS LABORATORIAIS</v>
      </c>
      <c r="I199" t="s">
        <v>2004</v>
      </c>
      <c r="J199" t="s">
        <v>2005</v>
      </c>
      <c r="K199" t="s">
        <v>2006</v>
      </c>
      <c r="L199" t="s">
        <v>2007</v>
      </c>
      <c r="M199" t="s">
        <v>2008</v>
      </c>
      <c r="N199" t="s">
        <v>166</v>
      </c>
      <c r="O199" t="s">
        <v>167</v>
      </c>
      <c r="P199" t="s">
        <v>200</v>
      </c>
      <c r="Q199" t="s">
        <v>168</v>
      </c>
      <c r="R199" t="s">
        <v>165</v>
      </c>
      <c r="S199" t="s">
        <v>119</v>
      </c>
      <c r="T199" t="s">
        <v>164</v>
      </c>
      <c r="U199" t="s">
        <v>118</v>
      </c>
      <c r="V199" t="s">
        <v>2009</v>
      </c>
      <c r="W199" t="s">
        <v>2010</v>
      </c>
      <c r="X199" s="51" t="str">
        <f t="shared" si="3"/>
        <v>3</v>
      </c>
      <c r="Y199" s="51" t="str">
        <f>IF(T199="","",IF(AND(T199&lt;&gt;'Tabelas auxiliares'!$B$236,T199&lt;&gt;'Tabelas auxiliares'!$B$237),"FOLHA DE PESSOAL",IF(X199='Tabelas auxiliares'!$A$237,"CUSTEIO",IF(X199='Tabelas auxiliares'!$A$236,"INVESTIMENTO","ERRO - VERIFICAR"))))</f>
        <v>CUSTEIO</v>
      </c>
      <c r="Z199" s="44">
        <v>0.01</v>
      </c>
      <c r="AA199" s="44">
        <v>0.01</v>
      </c>
    </row>
    <row r="200" spans="1:29" x14ac:dyDescent="0.25">
      <c r="A200" t="s">
        <v>540</v>
      </c>
      <c r="B200" s="72" t="s">
        <v>296</v>
      </c>
      <c r="C200" s="72" t="s">
        <v>541</v>
      </c>
      <c r="D200" t="s">
        <v>45</v>
      </c>
      <c r="E200" t="s">
        <v>117</v>
      </c>
      <c r="F200" s="51" t="str">
        <f>IFERROR(VLOOKUP(D200,'Tabelas auxiliares'!$A$3:$B$61,2,FALSE),"")</f>
        <v>CMCC - CENTRO DE MATEMÁTICA, COMPUTAÇÃO E COGNIÇÃO</v>
      </c>
      <c r="G200" s="51" t="str">
        <f>IFERROR(VLOOKUP($B200,'Tabelas auxiliares'!$A$65:$C$102,2,FALSE),"")</f>
        <v>Equipamentos - Laboratórios</v>
      </c>
      <c r="H200" s="51" t="str">
        <f>IFERROR(VLOOKUP($B200,'Tabelas auxiliares'!$A$65:$C$102,3,FALSE),"")</f>
        <v>AQUISICAO POR IMPORTACAO / EQUIPAMENTOS NOVOS / MANUTENÇÃO DE EQUIPAMENTOS LABORATORIAIS</v>
      </c>
      <c r="I200" t="s">
        <v>1943</v>
      </c>
      <c r="J200" t="s">
        <v>2011</v>
      </c>
      <c r="K200" t="s">
        <v>2012</v>
      </c>
      <c r="L200" t="s">
        <v>2013</v>
      </c>
      <c r="M200" t="s">
        <v>2014</v>
      </c>
      <c r="N200" t="s">
        <v>1005</v>
      </c>
      <c r="O200" t="s">
        <v>167</v>
      </c>
      <c r="P200" t="s">
        <v>1006</v>
      </c>
      <c r="Q200" t="s">
        <v>168</v>
      </c>
      <c r="R200" t="s">
        <v>165</v>
      </c>
      <c r="S200" t="s">
        <v>119</v>
      </c>
      <c r="T200" t="s">
        <v>164</v>
      </c>
      <c r="U200" t="s">
        <v>1603</v>
      </c>
      <c r="V200" t="s">
        <v>1608</v>
      </c>
      <c r="W200" t="s">
        <v>1609</v>
      </c>
      <c r="X200" s="51" t="str">
        <f t="shared" si="3"/>
        <v>4</v>
      </c>
      <c r="Y200" s="51" t="str">
        <f>IF(T200="","",IF(AND(T200&lt;&gt;'Tabelas auxiliares'!$B$236,T200&lt;&gt;'Tabelas auxiliares'!$B$237),"FOLHA DE PESSOAL",IF(X200='Tabelas auxiliares'!$A$237,"CUSTEIO",IF(X200='Tabelas auxiliares'!$A$236,"INVESTIMENTO","ERRO - VERIFICAR"))))</f>
        <v>INVESTIMENTO</v>
      </c>
      <c r="Z200" s="44">
        <v>1584</v>
      </c>
      <c r="AB200" s="44">
        <v>92.66</v>
      </c>
      <c r="AC200" s="44">
        <v>1491.34</v>
      </c>
    </row>
    <row r="201" spans="1:29" x14ac:dyDescent="0.25">
      <c r="A201" t="s">
        <v>540</v>
      </c>
      <c r="B201" s="72" t="s">
        <v>296</v>
      </c>
      <c r="C201" s="72" t="s">
        <v>541</v>
      </c>
      <c r="D201" t="s">
        <v>45</v>
      </c>
      <c r="E201" t="s">
        <v>117</v>
      </c>
      <c r="F201" s="51" t="str">
        <f>IFERROR(VLOOKUP(D201,'Tabelas auxiliares'!$A$3:$B$61,2,FALSE),"")</f>
        <v>CMCC - CENTRO DE MATEMÁTICA, COMPUTAÇÃO E COGNIÇÃO</v>
      </c>
      <c r="G201" s="51" t="str">
        <f>IFERROR(VLOOKUP($B201,'Tabelas auxiliares'!$A$65:$C$102,2,FALSE),"")</f>
        <v>Equipamentos - Laboratórios</v>
      </c>
      <c r="H201" s="51" t="str">
        <f>IFERROR(VLOOKUP($B201,'Tabelas auxiliares'!$A$65:$C$102,3,FALSE),"")</f>
        <v>AQUISICAO POR IMPORTACAO / EQUIPAMENTOS NOVOS / MANUTENÇÃO DE EQUIPAMENTOS LABORATORIAIS</v>
      </c>
      <c r="I201" t="s">
        <v>1943</v>
      </c>
      <c r="J201" t="s">
        <v>2011</v>
      </c>
      <c r="K201" t="s">
        <v>2015</v>
      </c>
      <c r="L201" t="s">
        <v>2013</v>
      </c>
      <c r="M201" t="s">
        <v>2016</v>
      </c>
      <c r="N201" t="s">
        <v>1005</v>
      </c>
      <c r="O201" t="s">
        <v>167</v>
      </c>
      <c r="P201" t="s">
        <v>1006</v>
      </c>
      <c r="Q201" t="s">
        <v>168</v>
      </c>
      <c r="R201" t="s">
        <v>165</v>
      </c>
      <c r="S201" t="s">
        <v>119</v>
      </c>
      <c r="T201" t="s">
        <v>164</v>
      </c>
      <c r="U201" t="s">
        <v>1603</v>
      </c>
      <c r="V201" t="s">
        <v>1608</v>
      </c>
      <c r="W201" t="s">
        <v>1609</v>
      </c>
      <c r="X201" s="51" t="str">
        <f t="shared" si="3"/>
        <v>4</v>
      </c>
      <c r="Y201" s="51" t="str">
        <f>IF(T201="","",IF(AND(T201&lt;&gt;'Tabelas auxiliares'!$B$236,T201&lt;&gt;'Tabelas auxiliares'!$B$237),"FOLHA DE PESSOAL",IF(X201='Tabelas auxiliares'!$A$237,"CUSTEIO",IF(X201='Tabelas auxiliares'!$A$236,"INVESTIMENTO","ERRO - VERIFICAR"))))</f>
        <v>INVESTIMENTO</v>
      </c>
      <c r="Z201" s="44">
        <v>11880</v>
      </c>
      <c r="AC201" s="44">
        <v>11880</v>
      </c>
    </row>
    <row r="202" spans="1:29" x14ac:dyDescent="0.25">
      <c r="A202" t="s">
        <v>540</v>
      </c>
      <c r="B202" s="72" t="s">
        <v>296</v>
      </c>
      <c r="C202" s="72" t="s">
        <v>541</v>
      </c>
      <c r="D202" t="s">
        <v>49</v>
      </c>
      <c r="E202" t="s">
        <v>117</v>
      </c>
      <c r="F202" s="51" t="str">
        <f>IFERROR(VLOOKUP(D202,'Tabelas auxiliares'!$A$3:$B$61,2,FALSE),"")</f>
        <v>CCNH - CENTRO DE CIÊNCIAS NATURAIS E HUMANAS</v>
      </c>
      <c r="G202" s="51" t="str">
        <f>IFERROR(VLOOKUP($B202,'Tabelas auxiliares'!$A$65:$C$102,2,FALSE),"")</f>
        <v>Equipamentos - Laboratórios</v>
      </c>
      <c r="H202" s="51" t="str">
        <f>IFERROR(VLOOKUP($B202,'Tabelas auxiliares'!$A$65:$C$102,3,FALSE),"")</f>
        <v>AQUISICAO POR IMPORTACAO / EQUIPAMENTOS NOVOS / MANUTENÇÃO DE EQUIPAMENTOS LABORATORIAIS</v>
      </c>
      <c r="I202" t="s">
        <v>1404</v>
      </c>
      <c r="J202" t="s">
        <v>2017</v>
      </c>
      <c r="K202" t="s">
        <v>2018</v>
      </c>
      <c r="L202" t="s">
        <v>2019</v>
      </c>
      <c r="M202" t="s">
        <v>2020</v>
      </c>
      <c r="N202" t="s">
        <v>1005</v>
      </c>
      <c r="O202" t="s">
        <v>167</v>
      </c>
      <c r="P202" t="s">
        <v>1006</v>
      </c>
      <c r="Q202" t="s">
        <v>168</v>
      </c>
      <c r="R202" t="s">
        <v>165</v>
      </c>
      <c r="S202" t="s">
        <v>543</v>
      </c>
      <c r="T202" t="s">
        <v>164</v>
      </c>
      <c r="U202" t="s">
        <v>1603</v>
      </c>
      <c r="V202" t="s">
        <v>1620</v>
      </c>
      <c r="W202" t="s">
        <v>1621</v>
      </c>
      <c r="X202" s="51" t="str">
        <f t="shared" si="3"/>
        <v>4</v>
      </c>
      <c r="Y202" s="51" t="str">
        <f>IF(T202="","",IF(AND(T202&lt;&gt;'Tabelas auxiliares'!$B$236,T202&lt;&gt;'Tabelas auxiliares'!$B$237),"FOLHA DE PESSOAL",IF(X202='Tabelas auxiliares'!$A$237,"CUSTEIO",IF(X202='Tabelas auxiliares'!$A$236,"INVESTIMENTO","ERRO - VERIFICAR"))))</f>
        <v>INVESTIMENTO</v>
      </c>
      <c r="Z202" s="44">
        <v>1213.8499999999999</v>
      </c>
      <c r="AC202" s="44">
        <v>1213.8499999999999</v>
      </c>
    </row>
    <row r="203" spans="1:29" x14ac:dyDescent="0.25">
      <c r="A203" t="s">
        <v>540</v>
      </c>
      <c r="B203" s="72" t="s">
        <v>296</v>
      </c>
      <c r="C203" s="72" t="s">
        <v>541</v>
      </c>
      <c r="D203" t="s">
        <v>49</v>
      </c>
      <c r="E203" t="s">
        <v>117</v>
      </c>
      <c r="F203" s="51" t="str">
        <f>IFERROR(VLOOKUP(D203,'Tabelas auxiliares'!$A$3:$B$61,2,FALSE),"")</f>
        <v>CCNH - CENTRO DE CIÊNCIAS NATURAIS E HUMANAS</v>
      </c>
      <c r="G203" s="51" t="str">
        <f>IFERROR(VLOOKUP($B203,'Tabelas auxiliares'!$A$65:$C$102,2,FALSE),"")</f>
        <v>Equipamentos - Laboratórios</v>
      </c>
      <c r="H203" s="51" t="str">
        <f>IFERROR(VLOOKUP($B203,'Tabelas auxiliares'!$A$65:$C$102,3,FALSE),"")</f>
        <v>AQUISICAO POR IMPORTACAO / EQUIPAMENTOS NOVOS / MANUTENÇÃO DE EQUIPAMENTOS LABORATORIAIS</v>
      </c>
      <c r="I203" t="s">
        <v>1404</v>
      </c>
      <c r="J203" t="s">
        <v>2017</v>
      </c>
      <c r="K203" t="s">
        <v>2021</v>
      </c>
      <c r="L203" t="s">
        <v>2019</v>
      </c>
      <c r="M203" t="s">
        <v>1983</v>
      </c>
      <c r="N203" t="s">
        <v>1005</v>
      </c>
      <c r="O203" t="s">
        <v>167</v>
      </c>
      <c r="P203" t="s">
        <v>1006</v>
      </c>
      <c r="Q203" t="s">
        <v>168</v>
      </c>
      <c r="R203" t="s">
        <v>165</v>
      </c>
      <c r="S203" t="s">
        <v>543</v>
      </c>
      <c r="T203" t="s">
        <v>164</v>
      </c>
      <c r="U203" t="s">
        <v>1603</v>
      </c>
      <c r="V203" t="s">
        <v>1984</v>
      </c>
      <c r="W203" t="s">
        <v>1985</v>
      </c>
      <c r="X203" s="51" t="str">
        <f t="shared" si="3"/>
        <v>4</v>
      </c>
      <c r="Y203" s="51" t="str">
        <f>IF(T203="","",IF(AND(T203&lt;&gt;'Tabelas auxiliares'!$B$236,T203&lt;&gt;'Tabelas auxiliares'!$B$237),"FOLHA DE PESSOAL",IF(X203='Tabelas auxiliares'!$A$237,"CUSTEIO",IF(X203='Tabelas auxiliares'!$A$236,"INVESTIMENTO","ERRO - VERIFICAR"))))</f>
        <v>INVESTIMENTO</v>
      </c>
      <c r="Z203" s="44">
        <v>12883.66</v>
      </c>
      <c r="AA203" s="44">
        <v>12883.66</v>
      </c>
    </row>
    <row r="204" spans="1:29" x14ac:dyDescent="0.25">
      <c r="A204" t="s">
        <v>540</v>
      </c>
      <c r="B204" s="72" t="s">
        <v>296</v>
      </c>
      <c r="C204" s="72" t="s">
        <v>541</v>
      </c>
      <c r="D204" t="s">
        <v>53</v>
      </c>
      <c r="E204" t="s">
        <v>117</v>
      </c>
      <c r="F204" s="51" t="str">
        <f>IFERROR(VLOOKUP(D204,'Tabelas auxiliares'!$A$3:$B$61,2,FALSE),"")</f>
        <v>PROGRAD - PRÓ-REITORIA DE GRADUAÇÃO</v>
      </c>
      <c r="G204" s="51" t="str">
        <f>IFERROR(VLOOKUP($B204,'Tabelas auxiliares'!$A$65:$C$102,2,FALSE),"")</f>
        <v>Equipamentos - Laboratórios</v>
      </c>
      <c r="H204" s="51" t="str">
        <f>IFERROR(VLOOKUP($B204,'Tabelas auxiliares'!$A$65:$C$102,3,FALSE),"")</f>
        <v>AQUISICAO POR IMPORTACAO / EQUIPAMENTOS NOVOS / MANUTENÇÃO DE EQUIPAMENTOS LABORATORIAIS</v>
      </c>
      <c r="I204" t="s">
        <v>2022</v>
      </c>
      <c r="J204" t="s">
        <v>2023</v>
      </c>
      <c r="K204" t="s">
        <v>2024</v>
      </c>
      <c r="L204" t="s">
        <v>2025</v>
      </c>
      <c r="M204" t="s">
        <v>2026</v>
      </c>
      <c r="N204" t="s">
        <v>1005</v>
      </c>
      <c r="O204" t="s">
        <v>167</v>
      </c>
      <c r="P204" t="s">
        <v>1006</v>
      </c>
      <c r="Q204" t="s">
        <v>168</v>
      </c>
      <c r="R204" t="s">
        <v>165</v>
      </c>
      <c r="S204" t="s">
        <v>119</v>
      </c>
      <c r="T204" t="s">
        <v>164</v>
      </c>
      <c r="U204" t="s">
        <v>1603</v>
      </c>
      <c r="V204" t="s">
        <v>1608</v>
      </c>
      <c r="W204" t="s">
        <v>1609</v>
      </c>
      <c r="X204" s="51" t="str">
        <f t="shared" si="3"/>
        <v>4</v>
      </c>
      <c r="Y204" s="51" t="str">
        <f>IF(T204="","",IF(AND(T204&lt;&gt;'Tabelas auxiliares'!$B$236,T204&lt;&gt;'Tabelas auxiliares'!$B$237),"FOLHA DE PESSOAL",IF(X204='Tabelas auxiliares'!$A$237,"CUSTEIO",IF(X204='Tabelas auxiliares'!$A$236,"INVESTIMENTO","ERRO - VERIFICAR"))))</f>
        <v>INVESTIMENTO</v>
      </c>
      <c r="Z204" s="44">
        <v>14000</v>
      </c>
      <c r="AC204" s="44">
        <v>14000</v>
      </c>
    </row>
    <row r="205" spans="1:29" x14ac:dyDescent="0.25">
      <c r="A205" t="s">
        <v>540</v>
      </c>
      <c r="B205" s="72" t="s">
        <v>296</v>
      </c>
      <c r="C205" s="72" t="s">
        <v>541</v>
      </c>
      <c r="D205" t="s">
        <v>53</v>
      </c>
      <c r="E205" t="s">
        <v>117</v>
      </c>
      <c r="F205" s="51" t="str">
        <f>IFERROR(VLOOKUP(D205,'Tabelas auxiliares'!$A$3:$B$61,2,FALSE),"")</f>
        <v>PROGRAD - PRÓ-REITORIA DE GRADUAÇÃO</v>
      </c>
      <c r="G205" s="51" t="str">
        <f>IFERROR(VLOOKUP($B205,'Tabelas auxiliares'!$A$65:$C$102,2,FALSE),"")</f>
        <v>Equipamentos - Laboratórios</v>
      </c>
      <c r="H205" s="51" t="str">
        <f>IFERROR(VLOOKUP($B205,'Tabelas auxiliares'!$A$65:$C$102,3,FALSE),"")</f>
        <v>AQUISICAO POR IMPORTACAO / EQUIPAMENTOS NOVOS / MANUTENÇÃO DE EQUIPAMENTOS LABORATORIAIS</v>
      </c>
      <c r="I205" t="s">
        <v>1943</v>
      </c>
      <c r="J205" t="s">
        <v>2027</v>
      </c>
      <c r="K205" t="s">
        <v>2028</v>
      </c>
      <c r="L205" t="s">
        <v>2029</v>
      </c>
      <c r="M205" t="s">
        <v>1993</v>
      </c>
      <c r="N205" t="s">
        <v>1005</v>
      </c>
      <c r="O205" t="s">
        <v>167</v>
      </c>
      <c r="P205" t="s">
        <v>1006</v>
      </c>
      <c r="Q205" t="s">
        <v>168</v>
      </c>
      <c r="R205" t="s">
        <v>165</v>
      </c>
      <c r="S205" t="s">
        <v>543</v>
      </c>
      <c r="T205" t="s">
        <v>164</v>
      </c>
      <c r="U205" t="s">
        <v>1603</v>
      </c>
      <c r="V205" t="s">
        <v>1608</v>
      </c>
      <c r="W205" t="s">
        <v>1609</v>
      </c>
      <c r="X205" s="51" t="str">
        <f t="shared" si="3"/>
        <v>4</v>
      </c>
      <c r="Y205" s="51" t="str">
        <f>IF(T205="","",IF(AND(T205&lt;&gt;'Tabelas auxiliares'!$B$236,T205&lt;&gt;'Tabelas auxiliares'!$B$237),"FOLHA DE PESSOAL",IF(X205='Tabelas auxiliares'!$A$237,"CUSTEIO",IF(X205='Tabelas auxiliares'!$A$236,"INVESTIMENTO","ERRO - VERIFICAR"))))</f>
        <v>INVESTIMENTO</v>
      </c>
      <c r="Z205" s="44">
        <v>2184</v>
      </c>
      <c r="AA205" s="44">
        <v>2184</v>
      </c>
    </row>
    <row r="206" spans="1:29" x14ac:dyDescent="0.25">
      <c r="A206" t="s">
        <v>540</v>
      </c>
      <c r="B206" s="72" t="s">
        <v>296</v>
      </c>
      <c r="C206" s="72" t="s">
        <v>541</v>
      </c>
      <c r="D206" t="s">
        <v>53</v>
      </c>
      <c r="E206" t="s">
        <v>117</v>
      </c>
      <c r="F206" s="51" t="str">
        <f>IFERROR(VLOOKUP(D206,'Tabelas auxiliares'!$A$3:$B$61,2,FALSE),"")</f>
        <v>PROGRAD - PRÓ-REITORIA DE GRADUAÇÃO</v>
      </c>
      <c r="G206" s="51" t="str">
        <f>IFERROR(VLOOKUP($B206,'Tabelas auxiliares'!$A$65:$C$102,2,FALSE),"")</f>
        <v>Equipamentos - Laboratórios</v>
      </c>
      <c r="H206" s="51" t="str">
        <f>IFERROR(VLOOKUP($B206,'Tabelas auxiliares'!$A$65:$C$102,3,FALSE),"")</f>
        <v>AQUISICAO POR IMPORTACAO / EQUIPAMENTOS NOVOS / MANUTENÇÃO DE EQUIPAMENTOS LABORATORIAIS</v>
      </c>
      <c r="I206" t="s">
        <v>1943</v>
      </c>
      <c r="J206" t="s">
        <v>2027</v>
      </c>
      <c r="K206" t="s">
        <v>2030</v>
      </c>
      <c r="L206" t="s">
        <v>2029</v>
      </c>
      <c r="M206" t="s">
        <v>2031</v>
      </c>
      <c r="N206" t="s">
        <v>1005</v>
      </c>
      <c r="O206" t="s">
        <v>167</v>
      </c>
      <c r="P206" t="s">
        <v>1006</v>
      </c>
      <c r="Q206" t="s">
        <v>168</v>
      </c>
      <c r="R206" t="s">
        <v>165</v>
      </c>
      <c r="S206" t="s">
        <v>543</v>
      </c>
      <c r="T206" t="s">
        <v>164</v>
      </c>
      <c r="U206" t="s">
        <v>1603</v>
      </c>
      <c r="V206" t="s">
        <v>1614</v>
      </c>
      <c r="W206" t="s">
        <v>1615</v>
      </c>
      <c r="X206" s="51" t="str">
        <f t="shared" si="3"/>
        <v>4</v>
      </c>
      <c r="Y206" s="51" t="str">
        <f>IF(T206="","",IF(AND(T206&lt;&gt;'Tabelas auxiliares'!$B$236,T206&lt;&gt;'Tabelas auxiliares'!$B$237),"FOLHA DE PESSOAL",IF(X206='Tabelas auxiliares'!$A$237,"CUSTEIO",IF(X206='Tabelas auxiliares'!$A$236,"INVESTIMENTO","ERRO - VERIFICAR"))))</f>
        <v>INVESTIMENTO</v>
      </c>
      <c r="Z206" s="44">
        <v>12250</v>
      </c>
      <c r="AA206" s="44">
        <v>12250</v>
      </c>
    </row>
    <row r="207" spans="1:29" x14ac:dyDescent="0.25">
      <c r="A207" t="s">
        <v>540</v>
      </c>
      <c r="B207" s="72" t="s">
        <v>296</v>
      </c>
      <c r="C207" s="72" t="s">
        <v>541</v>
      </c>
      <c r="D207" t="s">
        <v>53</v>
      </c>
      <c r="E207" t="s">
        <v>117</v>
      </c>
      <c r="F207" s="51" t="str">
        <f>IFERROR(VLOOKUP(D207,'Tabelas auxiliares'!$A$3:$B$61,2,FALSE),"")</f>
        <v>PROGRAD - PRÓ-REITORIA DE GRADUAÇÃO</v>
      </c>
      <c r="G207" s="51" t="str">
        <f>IFERROR(VLOOKUP($B207,'Tabelas auxiliares'!$A$65:$C$102,2,FALSE),"")</f>
        <v>Equipamentos - Laboratórios</v>
      </c>
      <c r="H207" s="51" t="str">
        <f>IFERROR(VLOOKUP($B207,'Tabelas auxiliares'!$A$65:$C$102,3,FALSE),"")</f>
        <v>AQUISICAO POR IMPORTACAO / EQUIPAMENTOS NOVOS / MANUTENÇÃO DE EQUIPAMENTOS LABORATORIAIS</v>
      </c>
      <c r="I207" t="s">
        <v>1943</v>
      </c>
      <c r="J207" t="s">
        <v>2027</v>
      </c>
      <c r="K207" t="s">
        <v>2032</v>
      </c>
      <c r="L207" t="s">
        <v>2029</v>
      </c>
      <c r="M207" t="s">
        <v>2033</v>
      </c>
      <c r="N207" t="s">
        <v>1005</v>
      </c>
      <c r="O207" t="s">
        <v>167</v>
      </c>
      <c r="P207" t="s">
        <v>1006</v>
      </c>
      <c r="Q207" t="s">
        <v>168</v>
      </c>
      <c r="R207" t="s">
        <v>165</v>
      </c>
      <c r="S207" t="s">
        <v>543</v>
      </c>
      <c r="T207" t="s">
        <v>164</v>
      </c>
      <c r="U207" t="s">
        <v>1603</v>
      </c>
      <c r="V207" t="s">
        <v>2034</v>
      </c>
      <c r="W207" t="s">
        <v>2035</v>
      </c>
      <c r="X207" s="51" t="str">
        <f t="shared" si="3"/>
        <v>4</v>
      </c>
      <c r="Y207" s="51" t="str">
        <f>IF(T207="","",IF(AND(T207&lt;&gt;'Tabelas auxiliares'!$B$236,T207&lt;&gt;'Tabelas auxiliares'!$B$237),"FOLHA DE PESSOAL",IF(X207='Tabelas auxiliares'!$A$237,"CUSTEIO",IF(X207='Tabelas auxiliares'!$A$236,"INVESTIMENTO","ERRO - VERIFICAR"))))</f>
        <v>INVESTIMENTO</v>
      </c>
      <c r="Z207" s="44">
        <v>609.12</v>
      </c>
      <c r="AA207" s="44">
        <v>609.12</v>
      </c>
    </row>
    <row r="208" spans="1:29" x14ac:dyDescent="0.25">
      <c r="A208" t="s">
        <v>540</v>
      </c>
      <c r="B208" s="72" t="s">
        <v>296</v>
      </c>
      <c r="C208" s="72" t="s">
        <v>541</v>
      </c>
      <c r="D208" t="s">
        <v>53</v>
      </c>
      <c r="E208" t="s">
        <v>117</v>
      </c>
      <c r="F208" s="51" t="str">
        <f>IFERROR(VLOOKUP(D208,'Tabelas auxiliares'!$A$3:$B$61,2,FALSE),"")</f>
        <v>PROGRAD - PRÓ-REITORIA DE GRADUAÇÃO</v>
      </c>
      <c r="G208" s="51" t="str">
        <f>IFERROR(VLOOKUP($B208,'Tabelas auxiliares'!$A$65:$C$102,2,FALSE),"")</f>
        <v>Equipamentos - Laboratórios</v>
      </c>
      <c r="H208" s="51" t="str">
        <f>IFERROR(VLOOKUP($B208,'Tabelas auxiliares'!$A$65:$C$102,3,FALSE),"")</f>
        <v>AQUISICAO POR IMPORTACAO / EQUIPAMENTOS NOVOS / MANUTENÇÃO DE EQUIPAMENTOS LABORATORIAIS</v>
      </c>
      <c r="I208" t="s">
        <v>1943</v>
      </c>
      <c r="J208" t="s">
        <v>2027</v>
      </c>
      <c r="K208" t="s">
        <v>2036</v>
      </c>
      <c r="L208" t="s">
        <v>2029</v>
      </c>
      <c r="M208" t="s">
        <v>2037</v>
      </c>
      <c r="N208" t="s">
        <v>1005</v>
      </c>
      <c r="O208" t="s">
        <v>167</v>
      </c>
      <c r="P208" t="s">
        <v>1006</v>
      </c>
      <c r="Q208" t="s">
        <v>168</v>
      </c>
      <c r="R208" t="s">
        <v>165</v>
      </c>
      <c r="S208" t="s">
        <v>543</v>
      </c>
      <c r="T208" t="s">
        <v>164</v>
      </c>
      <c r="U208" t="s">
        <v>1603</v>
      </c>
      <c r="V208" t="s">
        <v>1007</v>
      </c>
      <c r="W208" t="s">
        <v>1008</v>
      </c>
      <c r="X208" s="51" t="str">
        <f t="shared" si="3"/>
        <v>4</v>
      </c>
      <c r="Y208" s="51" t="str">
        <f>IF(T208="","",IF(AND(T208&lt;&gt;'Tabelas auxiliares'!$B$236,T208&lt;&gt;'Tabelas auxiliares'!$B$237),"FOLHA DE PESSOAL",IF(X208='Tabelas auxiliares'!$A$237,"CUSTEIO",IF(X208='Tabelas auxiliares'!$A$236,"INVESTIMENTO","ERRO - VERIFICAR"))))</f>
        <v>INVESTIMENTO</v>
      </c>
      <c r="Z208" s="44">
        <v>1213.99</v>
      </c>
      <c r="AA208" s="44">
        <v>1213.99</v>
      </c>
    </row>
    <row r="209" spans="1:29" x14ac:dyDescent="0.25">
      <c r="A209" t="s">
        <v>540</v>
      </c>
      <c r="B209" s="72" t="s">
        <v>296</v>
      </c>
      <c r="C209" s="72" t="s">
        <v>541</v>
      </c>
      <c r="D209" t="s">
        <v>53</v>
      </c>
      <c r="E209" t="s">
        <v>117</v>
      </c>
      <c r="F209" s="51" t="str">
        <f>IFERROR(VLOOKUP(D209,'Tabelas auxiliares'!$A$3:$B$61,2,FALSE),"")</f>
        <v>PROGRAD - PRÓ-REITORIA DE GRADUAÇÃO</v>
      </c>
      <c r="G209" s="51" t="str">
        <f>IFERROR(VLOOKUP($B209,'Tabelas auxiliares'!$A$65:$C$102,2,FALSE),"")</f>
        <v>Equipamentos - Laboratórios</v>
      </c>
      <c r="H209" s="51" t="str">
        <f>IFERROR(VLOOKUP($B209,'Tabelas auxiliares'!$A$65:$C$102,3,FALSE),"")</f>
        <v>AQUISICAO POR IMPORTACAO / EQUIPAMENTOS NOVOS / MANUTENÇÃO DE EQUIPAMENTOS LABORATORIAIS</v>
      </c>
      <c r="I209" t="s">
        <v>1943</v>
      </c>
      <c r="J209" t="s">
        <v>2027</v>
      </c>
      <c r="K209" t="s">
        <v>2036</v>
      </c>
      <c r="L209" t="s">
        <v>2029</v>
      </c>
      <c r="M209" t="s">
        <v>2037</v>
      </c>
      <c r="N209" t="s">
        <v>1005</v>
      </c>
      <c r="O209" t="s">
        <v>167</v>
      </c>
      <c r="P209" t="s">
        <v>1006</v>
      </c>
      <c r="Q209" t="s">
        <v>168</v>
      </c>
      <c r="R209" t="s">
        <v>165</v>
      </c>
      <c r="S209" t="s">
        <v>543</v>
      </c>
      <c r="T209" t="s">
        <v>164</v>
      </c>
      <c r="U209" t="s">
        <v>1603</v>
      </c>
      <c r="V209" t="s">
        <v>1620</v>
      </c>
      <c r="W209" t="s">
        <v>1621</v>
      </c>
      <c r="X209" s="51" t="str">
        <f t="shared" si="3"/>
        <v>4</v>
      </c>
      <c r="Y209" s="51" t="str">
        <f>IF(T209="","",IF(AND(T209&lt;&gt;'Tabelas auxiliares'!$B$236,T209&lt;&gt;'Tabelas auxiliares'!$B$237),"FOLHA DE PESSOAL",IF(X209='Tabelas auxiliares'!$A$237,"CUSTEIO",IF(X209='Tabelas auxiliares'!$A$236,"INVESTIMENTO","ERRO - VERIFICAR"))))</f>
        <v>INVESTIMENTO</v>
      </c>
      <c r="Z209" s="44">
        <v>1378</v>
      </c>
      <c r="AA209" s="44">
        <v>1378</v>
      </c>
    </row>
    <row r="210" spans="1:29" x14ac:dyDescent="0.25">
      <c r="A210" t="s">
        <v>540</v>
      </c>
      <c r="B210" s="72" t="s">
        <v>296</v>
      </c>
      <c r="C210" s="72" t="s">
        <v>541</v>
      </c>
      <c r="D210" t="s">
        <v>53</v>
      </c>
      <c r="E210" t="s">
        <v>117</v>
      </c>
      <c r="F210" s="51" t="str">
        <f>IFERROR(VLOOKUP(D210,'Tabelas auxiliares'!$A$3:$B$61,2,FALSE),"")</f>
        <v>PROGRAD - PRÓ-REITORIA DE GRADUAÇÃO</v>
      </c>
      <c r="G210" s="51" t="str">
        <f>IFERROR(VLOOKUP($B210,'Tabelas auxiliares'!$A$65:$C$102,2,FALSE),"")</f>
        <v>Equipamentos - Laboratórios</v>
      </c>
      <c r="H210" s="51" t="str">
        <f>IFERROR(VLOOKUP($B210,'Tabelas auxiliares'!$A$65:$C$102,3,FALSE),"")</f>
        <v>AQUISICAO POR IMPORTACAO / EQUIPAMENTOS NOVOS / MANUTENÇÃO DE EQUIPAMENTOS LABORATORIAIS</v>
      </c>
      <c r="I210" t="s">
        <v>1943</v>
      </c>
      <c r="J210" t="s">
        <v>2027</v>
      </c>
      <c r="K210" t="s">
        <v>2038</v>
      </c>
      <c r="L210" t="s">
        <v>2029</v>
      </c>
      <c r="M210" t="s">
        <v>2039</v>
      </c>
      <c r="N210" t="s">
        <v>1005</v>
      </c>
      <c r="O210" t="s">
        <v>167</v>
      </c>
      <c r="P210" t="s">
        <v>1006</v>
      </c>
      <c r="Q210" t="s">
        <v>168</v>
      </c>
      <c r="R210" t="s">
        <v>165</v>
      </c>
      <c r="S210" t="s">
        <v>543</v>
      </c>
      <c r="T210" t="s">
        <v>164</v>
      </c>
      <c r="U210" t="s">
        <v>1603</v>
      </c>
      <c r="V210" t="s">
        <v>2034</v>
      </c>
      <c r="W210" t="s">
        <v>2035</v>
      </c>
      <c r="X210" s="51" t="str">
        <f t="shared" si="3"/>
        <v>4</v>
      </c>
      <c r="Y210" s="51" t="str">
        <f>IF(T210="","",IF(AND(T210&lt;&gt;'Tabelas auxiliares'!$B$236,T210&lt;&gt;'Tabelas auxiliares'!$B$237),"FOLHA DE PESSOAL",IF(X210='Tabelas auxiliares'!$A$237,"CUSTEIO",IF(X210='Tabelas auxiliares'!$A$236,"INVESTIMENTO","ERRO - VERIFICAR"))))</f>
        <v>INVESTIMENTO</v>
      </c>
      <c r="Z210" s="44">
        <v>4750.24</v>
      </c>
      <c r="AA210" s="44">
        <v>4750.24</v>
      </c>
    </row>
    <row r="211" spans="1:29" x14ac:dyDescent="0.25">
      <c r="A211" t="s">
        <v>540</v>
      </c>
      <c r="B211" s="72" t="s">
        <v>296</v>
      </c>
      <c r="C211" s="72" t="s">
        <v>541</v>
      </c>
      <c r="D211" t="s">
        <v>53</v>
      </c>
      <c r="E211" t="s">
        <v>117</v>
      </c>
      <c r="F211" s="51" t="str">
        <f>IFERROR(VLOOKUP(D211,'Tabelas auxiliares'!$A$3:$B$61,2,FALSE),"")</f>
        <v>PROGRAD - PRÓ-REITORIA DE GRADUAÇÃO</v>
      </c>
      <c r="G211" s="51" t="str">
        <f>IFERROR(VLOOKUP($B211,'Tabelas auxiliares'!$A$65:$C$102,2,FALSE),"")</f>
        <v>Equipamentos - Laboratórios</v>
      </c>
      <c r="H211" s="51" t="str">
        <f>IFERROR(VLOOKUP($B211,'Tabelas auxiliares'!$A$65:$C$102,3,FALSE),"")</f>
        <v>AQUISICAO POR IMPORTACAO / EQUIPAMENTOS NOVOS / MANUTENÇÃO DE EQUIPAMENTOS LABORATORIAIS</v>
      </c>
      <c r="I211" t="s">
        <v>1943</v>
      </c>
      <c r="J211" t="s">
        <v>2027</v>
      </c>
      <c r="K211" t="s">
        <v>2040</v>
      </c>
      <c r="L211" t="s">
        <v>2029</v>
      </c>
      <c r="M211" t="s">
        <v>2041</v>
      </c>
      <c r="N211" t="s">
        <v>1005</v>
      </c>
      <c r="O211" t="s">
        <v>167</v>
      </c>
      <c r="P211" t="s">
        <v>1006</v>
      </c>
      <c r="Q211" t="s">
        <v>168</v>
      </c>
      <c r="R211" t="s">
        <v>165</v>
      </c>
      <c r="S211" t="s">
        <v>543</v>
      </c>
      <c r="T211" t="s">
        <v>164</v>
      </c>
      <c r="U211" t="s">
        <v>1603</v>
      </c>
      <c r="V211" t="s">
        <v>1963</v>
      </c>
      <c r="W211" t="s">
        <v>1964</v>
      </c>
      <c r="X211" s="51" t="str">
        <f t="shared" si="3"/>
        <v>4</v>
      </c>
      <c r="Y211" s="51" t="str">
        <f>IF(T211="","",IF(AND(T211&lt;&gt;'Tabelas auxiliares'!$B$236,T211&lt;&gt;'Tabelas auxiliares'!$B$237),"FOLHA DE PESSOAL",IF(X211='Tabelas auxiliares'!$A$237,"CUSTEIO",IF(X211='Tabelas auxiliares'!$A$236,"INVESTIMENTO","ERRO - VERIFICAR"))))</f>
        <v>INVESTIMENTO</v>
      </c>
      <c r="Z211" s="44">
        <v>11262.4</v>
      </c>
      <c r="AA211" s="44">
        <v>11262.4</v>
      </c>
    </row>
    <row r="212" spans="1:29" x14ac:dyDescent="0.25">
      <c r="A212" t="s">
        <v>540</v>
      </c>
      <c r="B212" s="72" t="s">
        <v>296</v>
      </c>
      <c r="C212" s="72" t="s">
        <v>541</v>
      </c>
      <c r="D212" t="s">
        <v>53</v>
      </c>
      <c r="E212" t="s">
        <v>117</v>
      </c>
      <c r="F212" s="51" t="str">
        <f>IFERROR(VLOOKUP(D212,'Tabelas auxiliares'!$A$3:$B$61,2,FALSE),"")</f>
        <v>PROGRAD - PRÓ-REITORIA DE GRADUAÇÃO</v>
      </c>
      <c r="G212" s="51" t="str">
        <f>IFERROR(VLOOKUP($B212,'Tabelas auxiliares'!$A$65:$C$102,2,FALSE),"")</f>
        <v>Equipamentos - Laboratórios</v>
      </c>
      <c r="H212" s="51" t="str">
        <f>IFERROR(VLOOKUP($B212,'Tabelas auxiliares'!$A$65:$C$102,3,FALSE),"")</f>
        <v>AQUISICAO POR IMPORTACAO / EQUIPAMENTOS NOVOS / MANUTENÇÃO DE EQUIPAMENTOS LABORATORIAIS</v>
      </c>
      <c r="I212" t="s">
        <v>1943</v>
      </c>
      <c r="J212" t="s">
        <v>2027</v>
      </c>
      <c r="K212" t="s">
        <v>2042</v>
      </c>
      <c r="L212" t="s">
        <v>2029</v>
      </c>
      <c r="M212" t="s">
        <v>2043</v>
      </c>
      <c r="N212" t="s">
        <v>1005</v>
      </c>
      <c r="O212" t="s">
        <v>167</v>
      </c>
      <c r="P212" t="s">
        <v>1006</v>
      </c>
      <c r="Q212" t="s">
        <v>168</v>
      </c>
      <c r="R212" t="s">
        <v>165</v>
      </c>
      <c r="S212" t="s">
        <v>543</v>
      </c>
      <c r="T212" t="s">
        <v>164</v>
      </c>
      <c r="U212" t="s">
        <v>1603</v>
      </c>
      <c r="V212" t="s">
        <v>1614</v>
      </c>
      <c r="W212" t="s">
        <v>1615</v>
      </c>
      <c r="X212" s="51" t="str">
        <f t="shared" si="3"/>
        <v>4</v>
      </c>
      <c r="Y212" s="51" t="str">
        <f>IF(T212="","",IF(AND(T212&lt;&gt;'Tabelas auxiliares'!$B$236,T212&lt;&gt;'Tabelas auxiliares'!$B$237),"FOLHA DE PESSOAL",IF(X212='Tabelas auxiliares'!$A$237,"CUSTEIO",IF(X212='Tabelas auxiliares'!$A$236,"INVESTIMENTO","ERRO - VERIFICAR"))))</f>
        <v>INVESTIMENTO</v>
      </c>
      <c r="Z212" s="44">
        <v>11217.85</v>
      </c>
      <c r="AA212" s="44">
        <v>11217.85</v>
      </c>
    </row>
    <row r="213" spans="1:29" x14ac:dyDescent="0.25">
      <c r="A213" t="s">
        <v>540</v>
      </c>
      <c r="B213" s="72" t="s">
        <v>296</v>
      </c>
      <c r="C213" s="72" t="s">
        <v>541</v>
      </c>
      <c r="D213" t="s">
        <v>53</v>
      </c>
      <c r="E213" t="s">
        <v>117</v>
      </c>
      <c r="F213" s="51" t="str">
        <f>IFERROR(VLOOKUP(D213,'Tabelas auxiliares'!$A$3:$B$61,2,FALSE),"")</f>
        <v>PROGRAD - PRÓ-REITORIA DE GRADUAÇÃO</v>
      </c>
      <c r="G213" s="51" t="str">
        <f>IFERROR(VLOOKUP($B213,'Tabelas auxiliares'!$A$65:$C$102,2,FALSE),"")</f>
        <v>Equipamentos - Laboratórios</v>
      </c>
      <c r="H213" s="51" t="str">
        <f>IFERROR(VLOOKUP($B213,'Tabelas auxiliares'!$A$65:$C$102,3,FALSE),"")</f>
        <v>AQUISICAO POR IMPORTACAO / EQUIPAMENTOS NOVOS / MANUTENÇÃO DE EQUIPAMENTOS LABORATORIAIS</v>
      </c>
      <c r="I213" t="s">
        <v>1943</v>
      </c>
      <c r="J213" t="s">
        <v>2027</v>
      </c>
      <c r="K213" t="s">
        <v>2044</v>
      </c>
      <c r="L213" t="s">
        <v>2029</v>
      </c>
      <c r="M213" t="s">
        <v>1989</v>
      </c>
      <c r="N213" t="s">
        <v>1005</v>
      </c>
      <c r="O213" t="s">
        <v>167</v>
      </c>
      <c r="P213" t="s">
        <v>1006</v>
      </c>
      <c r="Q213" t="s">
        <v>168</v>
      </c>
      <c r="R213" t="s">
        <v>165</v>
      </c>
      <c r="S213" t="s">
        <v>543</v>
      </c>
      <c r="T213" t="s">
        <v>164</v>
      </c>
      <c r="U213" t="s">
        <v>1603</v>
      </c>
      <c r="V213" t="s">
        <v>1620</v>
      </c>
      <c r="W213" t="s">
        <v>1621</v>
      </c>
      <c r="X213" s="51" t="str">
        <f t="shared" si="3"/>
        <v>4</v>
      </c>
      <c r="Y213" s="51" t="str">
        <f>IF(T213="","",IF(AND(T213&lt;&gt;'Tabelas auxiliares'!$B$236,T213&lt;&gt;'Tabelas auxiliares'!$B$237),"FOLHA DE PESSOAL",IF(X213='Tabelas auxiliares'!$A$237,"CUSTEIO",IF(X213='Tabelas auxiliares'!$A$236,"INVESTIMENTO","ERRO - VERIFICAR"))))</f>
        <v>INVESTIMENTO</v>
      </c>
      <c r="Z213" s="44">
        <v>73391</v>
      </c>
      <c r="AA213" s="44">
        <v>73391</v>
      </c>
    </row>
    <row r="214" spans="1:29" x14ac:dyDescent="0.25">
      <c r="A214" t="s">
        <v>540</v>
      </c>
      <c r="B214" s="72" t="s">
        <v>296</v>
      </c>
      <c r="C214" s="72" t="s">
        <v>541</v>
      </c>
      <c r="D214" t="s">
        <v>53</v>
      </c>
      <c r="E214" t="s">
        <v>117</v>
      </c>
      <c r="F214" s="51" t="str">
        <f>IFERROR(VLOOKUP(D214,'Tabelas auxiliares'!$A$3:$B$61,2,FALSE),"")</f>
        <v>PROGRAD - PRÓ-REITORIA DE GRADUAÇÃO</v>
      </c>
      <c r="G214" s="51" t="str">
        <f>IFERROR(VLOOKUP($B214,'Tabelas auxiliares'!$A$65:$C$102,2,FALSE),"")</f>
        <v>Equipamentos - Laboratórios</v>
      </c>
      <c r="H214" s="51" t="str">
        <f>IFERROR(VLOOKUP($B214,'Tabelas auxiliares'!$A$65:$C$102,3,FALSE),"")</f>
        <v>AQUISICAO POR IMPORTACAO / EQUIPAMENTOS NOVOS / MANUTENÇÃO DE EQUIPAMENTOS LABORATORIAIS</v>
      </c>
      <c r="I214" t="s">
        <v>1943</v>
      </c>
      <c r="J214" t="s">
        <v>2027</v>
      </c>
      <c r="K214" t="s">
        <v>2045</v>
      </c>
      <c r="L214" t="s">
        <v>2029</v>
      </c>
      <c r="M214" t="s">
        <v>2046</v>
      </c>
      <c r="N214" t="s">
        <v>1005</v>
      </c>
      <c r="O214" t="s">
        <v>167</v>
      </c>
      <c r="P214" t="s">
        <v>1006</v>
      </c>
      <c r="Q214" t="s">
        <v>168</v>
      </c>
      <c r="R214" t="s">
        <v>165</v>
      </c>
      <c r="S214" t="s">
        <v>543</v>
      </c>
      <c r="T214" t="s">
        <v>164</v>
      </c>
      <c r="U214" t="s">
        <v>1603</v>
      </c>
      <c r="V214" t="s">
        <v>1620</v>
      </c>
      <c r="W214" t="s">
        <v>1621</v>
      </c>
      <c r="X214" s="51" t="str">
        <f t="shared" si="3"/>
        <v>4</v>
      </c>
      <c r="Y214" s="51" t="str">
        <f>IF(T214="","",IF(AND(T214&lt;&gt;'Tabelas auxiliares'!$B$236,T214&lt;&gt;'Tabelas auxiliares'!$B$237),"FOLHA DE PESSOAL",IF(X214='Tabelas auxiliares'!$A$237,"CUSTEIO",IF(X214='Tabelas auxiliares'!$A$236,"INVESTIMENTO","ERRO - VERIFICAR"))))</f>
        <v>INVESTIMENTO</v>
      </c>
      <c r="Z214" s="44">
        <v>17355</v>
      </c>
      <c r="AA214" s="44">
        <v>17355</v>
      </c>
    </row>
    <row r="215" spans="1:29" x14ac:dyDescent="0.25">
      <c r="A215" t="s">
        <v>540</v>
      </c>
      <c r="B215" s="72" t="s">
        <v>296</v>
      </c>
      <c r="C215" s="72" t="s">
        <v>541</v>
      </c>
      <c r="D215" t="s">
        <v>83</v>
      </c>
      <c r="E215" t="s">
        <v>117</v>
      </c>
      <c r="F215" s="51" t="str">
        <f>IFERROR(VLOOKUP(D215,'Tabelas auxiliares'!$A$3:$B$61,2,FALSE),"")</f>
        <v>NETEL - NÚCLEO EDUCACIONAL DE TECNOLOGIAS E LÍNGUAS</v>
      </c>
      <c r="G215" s="51" t="str">
        <f>IFERROR(VLOOKUP($B215,'Tabelas auxiliares'!$A$65:$C$102,2,FALSE),"")</f>
        <v>Equipamentos - Laboratórios</v>
      </c>
      <c r="H215" s="51" t="str">
        <f>IFERROR(VLOOKUP($B215,'Tabelas auxiliares'!$A$65:$C$102,3,FALSE),"")</f>
        <v>AQUISICAO POR IMPORTACAO / EQUIPAMENTOS NOVOS / MANUTENÇÃO DE EQUIPAMENTOS LABORATORIAIS</v>
      </c>
      <c r="I215" t="s">
        <v>2047</v>
      </c>
      <c r="J215" t="s">
        <v>2048</v>
      </c>
      <c r="K215" t="s">
        <v>2049</v>
      </c>
      <c r="L215" t="s">
        <v>2050</v>
      </c>
      <c r="M215" t="s">
        <v>2051</v>
      </c>
      <c r="N215" t="s">
        <v>1005</v>
      </c>
      <c r="O215" t="s">
        <v>167</v>
      </c>
      <c r="P215" t="s">
        <v>1006</v>
      </c>
      <c r="Q215" t="s">
        <v>168</v>
      </c>
      <c r="R215" t="s">
        <v>165</v>
      </c>
      <c r="S215" t="s">
        <v>2052</v>
      </c>
      <c r="T215" t="s">
        <v>164</v>
      </c>
      <c r="U215" t="s">
        <v>1603</v>
      </c>
      <c r="V215" t="s">
        <v>1984</v>
      </c>
      <c r="W215" t="s">
        <v>1985</v>
      </c>
      <c r="X215" s="51" t="str">
        <f t="shared" si="3"/>
        <v>4</v>
      </c>
      <c r="Y215" s="51" t="str">
        <f>IF(T215="","",IF(AND(T215&lt;&gt;'Tabelas auxiliares'!$B$236,T215&lt;&gt;'Tabelas auxiliares'!$B$237),"FOLHA DE PESSOAL",IF(X215='Tabelas auxiliares'!$A$237,"CUSTEIO",IF(X215='Tabelas auxiliares'!$A$236,"INVESTIMENTO","ERRO - VERIFICAR"))))</f>
        <v>INVESTIMENTO</v>
      </c>
      <c r="Z215" s="44">
        <v>0.03</v>
      </c>
      <c r="AA215" s="44">
        <v>0.03</v>
      </c>
    </row>
    <row r="216" spans="1:29" x14ac:dyDescent="0.25">
      <c r="A216" t="s">
        <v>540</v>
      </c>
      <c r="B216" s="72" t="s">
        <v>296</v>
      </c>
      <c r="C216" s="72" t="s">
        <v>541</v>
      </c>
      <c r="D216" t="s">
        <v>83</v>
      </c>
      <c r="E216" t="s">
        <v>117</v>
      </c>
      <c r="F216" s="51" t="str">
        <f>IFERROR(VLOOKUP(D216,'Tabelas auxiliares'!$A$3:$B$61,2,FALSE),"")</f>
        <v>NETEL - NÚCLEO EDUCACIONAL DE TECNOLOGIAS E LÍNGUAS</v>
      </c>
      <c r="G216" s="51" t="str">
        <f>IFERROR(VLOOKUP($B216,'Tabelas auxiliares'!$A$65:$C$102,2,FALSE),"")</f>
        <v>Equipamentos - Laboratórios</v>
      </c>
      <c r="H216" s="51" t="str">
        <f>IFERROR(VLOOKUP($B216,'Tabelas auxiliares'!$A$65:$C$102,3,FALSE),"")</f>
        <v>AQUISICAO POR IMPORTACAO / EQUIPAMENTOS NOVOS / MANUTENÇÃO DE EQUIPAMENTOS LABORATORIAIS</v>
      </c>
      <c r="I216" t="s">
        <v>2053</v>
      </c>
      <c r="J216" t="s">
        <v>2054</v>
      </c>
      <c r="K216" t="s">
        <v>2055</v>
      </c>
      <c r="L216" t="s">
        <v>2056</v>
      </c>
      <c r="M216" t="s">
        <v>2057</v>
      </c>
      <c r="N216" t="s">
        <v>1005</v>
      </c>
      <c r="O216" t="s">
        <v>167</v>
      </c>
      <c r="P216" t="s">
        <v>1006</v>
      </c>
      <c r="Q216" t="s">
        <v>168</v>
      </c>
      <c r="R216" t="s">
        <v>165</v>
      </c>
      <c r="S216" t="s">
        <v>119</v>
      </c>
      <c r="T216" t="s">
        <v>164</v>
      </c>
      <c r="U216" t="s">
        <v>1603</v>
      </c>
      <c r="V216" t="s">
        <v>1984</v>
      </c>
      <c r="W216" t="s">
        <v>1985</v>
      </c>
      <c r="X216" s="51" t="str">
        <f t="shared" si="3"/>
        <v>4</v>
      </c>
      <c r="Y216" s="51" t="str">
        <f>IF(T216="","",IF(AND(T216&lt;&gt;'Tabelas auxiliares'!$B$236,T216&lt;&gt;'Tabelas auxiliares'!$B$237),"FOLHA DE PESSOAL",IF(X216='Tabelas auxiliares'!$A$237,"CUSTEIO",IF(X216='Tabelas auxiliares'!$A$236,"INVESTIMENTO","ERRO - VERIFICAR"))))</f>
        <v>INVESTIMENTO</v>
      </c>
      <c r="Z216" s="44">
        <v>2580.6</v>
      </c>
      <c r="AA216" s="44">
        <v>2580.6</v>
      </c>
    </row>
    <row r="217" spans="1:29" x14ac:dyDescent="0.25">
      <c r="A217" t="s">
        <v>540</v>
      </c>
      <c r="B217" s="72" t="s">
        <v>299</v>
      </c>
      <c r="C217" s="72" t="s">
        <v>541</v>
      </c>
      <c r="D217" t="s">
        <v>33</v>
      </c>
      <c r="E217" t="s">
        <v>117</v>
      </c>
      <c r="F217" s="51" t="str">
        <f>IFERROR(VLOOKUP(D217,'Tabelas auxiliares'!$A$3:$B$61,2,FALSE),"")</f>
        <v>ACI - SERVIÇOS DE TRADUÇÃO * D.U.C</v>
      </c>
      <c r="G217" s="51" t="str">
        <f>IFERROR(VLOOKUP($B217,'Tabelas auxiliares'!$A$65:$C$102,2,FALSE),"")</f>
        <v>Eventos institucionais</v>
      </c>
      <c r="H217" s="51" t="str">
        <f>IFERROR(VLOOKUP($B217,'Tabelas auxiliares'!$A$65:$C$102,3,FALSE),"")</f>
        <v>BUFFET / ESTANDES / AQUISICAO DE PLACAS COMEMORATIVAS E AFINS / SERVIÇOS DE SOM, IMAGEM E PALCO / SERVIÇOS DE LAVANDERIA EVENTOS / SERVIÇOS DE TRADUÇÃO</v>
      </c>
      <c r="I217" t="s">
        <v>573</v>
      </c>
      <c r="J217" t="s">
        <v>2058</v>
      </c>
      <c r="K217" t="s">
        <v>2059</v>
      </c>
      <c r="L217" t="s">
        <v>2060</v>
      </c>
      <c r="M217" t="s">
        <v>2061</v>
      </c>
      <c r="N217" t="s">
        <v>166</v>
      </c>
      <c r="O217" t="s">
        <v>167</v>
      </c>
      <c r="P217" t="s">
        <v>200</v>
      </c>
      <c r="Q217" t="s">
        <v>168</v>
      </c>
      <c r="R217" t="s">
        <v>165</v>
      </c>
      <c r="S217" t="s">
        <v>543</v>
      </c>
      <c r="T217" t="s">
        <v>164</v>
      </c>
      <c r="U217" t="s">
        <v>118</v>
      </c>
      <c r="V217" t="s">
        <v>987</v>
      </c>
      <c r="W217" t="s">
        <v>988</v>
      </c>
      <c r="X217" s="51" t="str">
        <f t="shared" si="3"/>
        <v>3</v>
      </c>
      <c r="Y217" s="51" t="str">
        <f>IF(T217="","",IF(AND(T217&lt;&gt;'Tabelas auxiliares'!$B$236,T217&lt;&gt;'Tabelas auxiliares'!$B$237),"FOLHA DE PESSOAL",IF(X217='Tabelas auxiliares'!$A$237,"CUSTEIO",IF(X217='Tabelas auxiliares'!$A$236,"INVESTIMENTO","ERRO - VERIFICAR"))))</f>
        <v>CUSTEIO</v>
      </c>
      <c r="Z217" s="44">
        <v>911.25</v>
      </c>
      <c r="AA217" s="44">
        <v>911.25</v>
      </c>
    </row>
    <row r="218" spans="1:29" x14ac:dyDescent="0.25">
      <c r="A218" t="s">
        <v>540</v>
      </c>
      <c r="B218" s="72" t="s">
        <v>299</v>
      </c>
      <c r="C218" s="72" t="s">
        <v>541</v>
      </c>
      <c r="D218" t="s">
        <v>35</v>
      </c>
      <c r="E218" t="s">
        <v>117</v>
      </c>
      <c r="F218" s="51" t="str">
        <f>IFERROR(VLOOKUP(D218,'Tabelas auxiliares'!$A$3:$B$61,2,FALSE),"")</f>
        <v>PU - PREFEITURA UNIVERSITÁRIA</v>
      </c>
      <c r="G218" s="51" t="str">
        <f>IFERROR(VLOOKUP($B218,'Tabelas auxiliares'!$A$65:$C$102,2,FALSE),"")</f>
        <v>Eventos institucionais</v>
      </c>
      <c r="H218" s="51" t="str">
        <f>IFERROR(VLOOKUP($B218,'Tabelas auxiliares'!$A$65:$C$102,3,FALSE),"")</f>
        <v>BUFFET / ESTANDES / AQUISICAO DE PLACAS COMEMORATIVAS E AFINS / SERVIÇOS DE SOM, IMAGEM E PALCO / SERVIÇOS DE LAVANDERIA EVENTOS / SERVIÇOS DE TRADUÇÃO</v>
      </c>
      <c r="I218" t="s">
        <v>2062</v>
      </c>
      <c r="J218" t="s">
        <v>2063</v>
      </c>
      <c r="K218" t="s">
        <v>2064</v>
      </c>
      <c r="L218" t="s">
        <v>2065</v>
      </c>
      <c r="M218" t="s">
        <v>2066</v>
      </c>
      <c r="N218" t="s">
        <v>166</v>
      </c>
      <c r="O218" t="s">
        <v>167</v>
      </c>
      <c r="P218" t="s">
        <v>200</v>
      </c>
      <c r="Q218" t="s">
        <v>168</v>
      </c>
      <c r="R218" t="s">
        <v>165</v>
      </c>
      <c r="S218" t="s">
        <v>119</v>
      </c>
      <c r="T218" t="s">
        <v>164</v>
      </c>
      <c r="U218" t="s">
        <v>118</v>
      </c>
      <c r="V218" t="s">
        <v>2067</v>
      </c>
      <c r="W218" t="s">
        <v>2068</v>
      </c>
      <c r="X218" s="51" t="str">
        <f t="shared" si="3"/>
        <v>3</v>
      </c>
      <c r="Y218" s="51" t="str">
        <f>IF(T218="","",IF(AND(T218&lt;&gt;'Tabelas auxiliares'!$B$236,T218&lt;&gt;'Tabelas auxiliares'!$B$237),"FOLHA DE PESSOAL",IF(X218='Tabelas auxiliares'!$A$237,"CUSTEIO",IF(X218='Tabelas auxiliares'!$A$236,"INVESTIMENTO","ERRO - VERIFICAR"))))</f>
        <v>CUSTEIO</v>
      </c>
      <c r="Z218" s="44">
        <v>2293.71</v>
      </c>
    </row>
    <row r="219" spans="1:29" x14ac:dyDescent="0.25">
      <c r="A219" t="s">
        <v>540</v>
      </c>
      <c r="B219" s="72" t="s">
        <v>299</v>
      </c>
      <c r="C219" s="72" t="s">
        <v>541</v>
      </c>
      <c r="D219" t="s">
        <v>35</v>
      </c>
      <c r="E219" t="s">
        <v>117</v>
      </c>
      <c r="F219" s="51" t="str">
        <f>IFERROR(VLOOKUP(D219,'Tabelas auxiliares'!$A$3:$B$61,2,FALSE),"")</f>
        <v>PU - PREFEITURA UNIVERSITÁRIA</v>
      </c>
      <c r="G219" s="51" t="str">
        <f>IFERROR(VLOOKUP($B219,'Tabelas auxiliares'!$A$65:$C$102,2,FALSE),"")</f>
        <v>Eventos institucionais</v>
      </c>
      <c r="H219" s="51" t="str">
        <f>IFERROR(VLOOKUP($B219,'Tabelas auxiliares'!$A$65:$C$102,3,FALSE),"")</f>
        <v>BUFFET / ESTANDES / AQUISICAO DE PLACAS COMEMORATIVAS E AFINS / SERVIÇOS DE SOM, IMAGEM E PALCO / SERVIÇOS DE LAVANDERIA EVENTOS / SERVIÇOS DE TRADUÇÃO</v>
      </c>
      <c r="I219" t="s">
        <v>2069</v>
      </c>
      <c r="J219" t="s">
        <v>2070</v>
      </c>
      <c r="K219" t="s">
        <v>2071</v>
      </c>
      <c r="L219" t="s">
        <v>2072</v>
      </c>
      <c r="M219" t="s">
        <v>2066</v>
      </c>
      <c r="N219" t="s">
        <v>166</v>
      </c>
      <c r="O219" t="s">
        <v>167</v>
      </c>
      <c r="P219" t="s">
        <v>200</v>
      </c>
      <c r="Q219" t="s">
        <v>168</v>
      </c>
      <c r="R219" t="s">
        <v>165</v>
      </c>
      <c r="S219" t="s">
        <v>119</v>
      </c>
      <c r="T219" t="s">
        <v>164</v>
      </c>
      <c r="U219" t="s">
        <v>118</v>
      </c>
      <c r="V219" t="s">
        <v>2067</v>
      </c>
      <c r="W219" t="s">
        <v>2068</v>
      </c>
      <c r="X219" s="51" t="str">
        <f t="shared" si="3"/>
        <v>3</v>
      </c>
      <c r="Y219" s="51" t="str">
        <f>IF(T219="","",IF(AND(T219&lt;&gt;'Tabelas auxiliares'!$B$236,T219&lt;&gt;'Tabelas auxiliares'!$B$237),"FOLHA DE PESSOAL",IF(X219='Tabelas auxiliares'!$A$237,"CUSTEIO",IF(X219='Tabelas auxiliares'!$A$236,"INVESTIMENTO","ERRO - VERIFICAR"))))</f>
        <v>CUSTEIO</v>
      </c>
      <c r="Z219" s="44">
        <v>3401.77</v>
      </c>
      <c r="AA219" s="44">
        <v>3164.39</v>
      </c>
      <c r="AC219" s="44">
        <v>237.38</v>
      </c>
    </row>
    <row r="220" spans="1:29" x14ac:dyDescent="0.25">
      <c r="A220" t="s">
        <v>540</v>
      </c>
      <c r="B220" s="72" t="s">
        <v>299</v>
      </c>
      <c r="C220" s="72" t="s">
        <v>541</v>
      </c>
      <c r="D220" t="s">
        <v>35</v>
      </c>
      <c r="E220" t="s">
        <v>117</v>
      </c>
      <c r="F220" s="51" t="str">
        <f>IFERROR(VLOOKUP(D220,'Tabelas auxiliares'!$A$3:$B$61,2,FALSE),"")</f>
        <v>PU - PREFEITURA UNIVERSITÁRIA</v>
      </c>
      <c r="G220" s="51" t="str">
        <f>IFERROR(VLOOKUP($B220,'Tabelas auxiliares'!$A$65:$C$102,2,FALSE),"")</f>
        <v>Eventos institucionais</v>
      </c>
      <c r="H220" s="51" t="str">
        <f>IFERROR(VLOOKUP($B220,'Tabelas auxiliares'!$A$65:$C$102,3,FALSE),"")</f>
        <v>BUFFET / ESTANDES / AQUISICAO DE PLACAS COMEMORATIVAS E AFINS / SERVIÇOS DE SOM, IMAGEM E PALCO / SERVIÇOS DE LAVANDERIA EVENTOS / SERVIÇOS DE TRADUÇÃO</v>
      </c>
      <c r="I220" t="s">
        <v>2073</v>
      </c>
      <c r="J220" t="s">
        <v>2070</v>
      </c>
      <c r="K220" t="s">
        <v>2074</v>
      </c>
      <c r="L220" t="s">
        <v>2072</v>
      </c>
      <c r="M220" t="s">
        <v>2066</v>
      </c>
      <c r="N220" t="s">
        <v>166</v>
      </c>
      <c r="O220" t="s">
        <v>167</v>
      </c>
      <c r="P220" t="s">
        <v>200</v>
      </c>
      <c r="Q220" t="s">
        <v>168</v>
      </c>
      <c r="R220" t="s">
        <v>165</v>
      </c>
      <c r="S220" t="s">
        <v>119</v>
      </c>
      <c r="T220" t="s">
        <v>164</v>
      </c>
      <c r="U220" t="s">
        <v>118</v>
      </c>
      <c r="V220" t="s">
        <v>2067</v>
      </c>
      <c r="W220" t="s">
        <v>2068</v>
      </c>
      <c r="X220" s="51" t="str">
        <f t="shared" si="3"/>
        <v>3</v>
      </c>
      <c r="Y220" s="51" t="str">
        <f>IF(T220="","",IF(AND(T220&lt;&gt;'Tabelas auxiliares'!$B$236,T220&lt;&gt;'Tabelas auxiliares'!$B$237),"FOLHA DE PESSOAL",IF(X220='Tabelas auxiliares'!$A$237,"CUSTEIO",IF(X220='Tabelas auxiliares'!$A$236,"INVESTIMENTO","ERRO - VERIFICAR"))))</f>
        <v>CUSTEIO</v>
      </c>
      <c r="Z220" s="44">
        <v>283.48</v>
      </c>
      <c r="AA220" s="44">
        <v>283.48</v>
      </c>
    </row>
    <row r="221" spans="1:29" x14ac:dyDescent="0.25">
      <c r="A221" t="s">
        <v>540</v>
      </c>
      <c r="B221" s="72" t="s">
        <v>299</v>
      </c>
      <c r="C221" s="72" t="s">
        <v>541</v>
      </c>
      <c r="D221" t="s">
        <v>59</v>
      </c>
      <c r="E221" t="s">
        <v>117</v>
      </c>
      <c r="F221" s="51" t="str">
        <f>IFERROR(VLOOKUP(D221,'Tabelas auxiliares'!$A$3:$B$61,2,FALSE),"")</f>
        <v>PROEC - REALIZAÇÃO DE EVENTOS * D.U.C</v>
      </c>
      <c r="G221" s="51" t="str">
        <f>IFERROR(VLOOKUP($B221,'Tabelas auxiliares'!$A$65:$C$102,2,FALSE),"")</f>
        <v>Eventos institucionais</v>
      </c>
      <c r="H221" s="51" t="str">
        <f>IFERROR(VLOOKUP($B221,'Tabelas auxiliares'!$A$65:$C$102,3,FALSE),"")</f>
        <v>BUFFET / ESTANDES / AQUISICAO DE PLACAS COMEMORATIVAS E AFINS / SERVIÇOS DE SOM, IMAGEM E PALCO / SERVIÇOS DE LAVANDERIA EVENTOS / SERVIÇOS DE TRADUÇÃO</v>
      </c>
      <c r="I221" t="s">
        <v>2075</v>
      </c>
      <c r="J221" t="s">
        <v>2076</v>
      </c>
      <c r="K221" t="s">
        <v>2077</v>
      </c>
      <c r="L221" t="s">
        <v>2078</v>
      </c>
      <c r="M221" t="s">
        <v>2079</v>
      </c>
      <c r="N221" t="s">
        <v>166</v>
      </c>
      <c r="O221" t="s">
        <v>167</v>
      </c>
      <c r="P221" t="s">
        <v>200</v>
      </c>
      <c r="Q221" t="s">
        <v>168</v>
      </c>
      <c r="R221" t="s">
        <v>165</v>
      </c>
      <c r="S221" t="s">
        <v>119</v>
      </c>
      <c r="T221" t="s">
        <v>164</v>
      </c>
      <c r="U221" t="s">
        <v>118</v>
      </c>
      <c r="V221" t="s">
        <v>2080</v>
      </c>
      <c r="W221" t="s">
        <v>2081</v>
      </c>
      <c r="X221" s="51" t="str">
        <f t="shared" si="3"/>
        <v>3</v>
      </c>
      <c r="Y221" s="51" t="str">
        <f>IF(T221="","",IF(AND(T221&lt;&gt;'Tabelas auxiliares'!$B$236,T221&lt;&gt;'Tabelas auxiliares'!$B$237),"FOLHA DE PESSOAL",IF(X221='Tabelas auxiliares'!$A$237,"CUSTEIO",IF(X221='Tabelas auxiliares'!$A$236,"INVESTIMENTO","ERRO - VERIFICAR"))))</f>
        <v>CUSTEIO</v>
      </c>
      <c r="Z221" s="44">
        <v>0.1</v>
      </c>
      <c r="AA221" s="44">
        <v>0.1</v>
      </c>
    </row>
    <row r="222" spans="1:29" x14ac:dyDescent="0.25">
      <c r="A222" t="s">
        <v>540</v>
      </c>
      <c r="B222" s="72" t="s">
        <v>299</v>
      </c>
      <c r="C222" s="72" t="s">
        <v>541</v>
      </c>
      <c r="D222" t="s">
        <v>59</v>
      </c>
      <c r="E222" t="s">
        <v>117</v>
      </c>
      <c r="F222" s="51" t="str">
        <f>IFERROR(VLOOKUP(D222,'Tabelas auxiliares'!$A$3:$B$61,2,FALSE),"")</f>
        <v>PROEC - REALIZAÇÃO DE EVENTOS * D.U.C</v>
      </c>
      <c r="G222" s="51" t="str">
        <f>IFERROR(VLOOKUP($B222,'Tabelas auxiliares'!$A$65:$C$102,2,FALSE),"")</f>
        <v>Eventos institucionais</v>
      </c>
      <c r="H222" s="51" t="str">
        <f>IFERROR(VLOOKUP($B222,'Tabelas auxiliares'!$A$65:$C$102,3,FALSE),"")</f>
        <v>BUFFET / ESTANDES / AQUISICAO DE PLACAS COMEMORATIVAS E AFINS / SERVIÇOS DE SOM, IMAGEM E PALCO / SERVIÇOS DE LAVANDERIA EVENTOS / SERVIÇOS DE TRADUÇÃO</v>
      </c>
      <c r="I222" t="s">
        <v>2082</v>
      </c>
      <c r="J222" t="s">
        <v>2076</v>
      </c>
      <c r="K222" t="s">
        <v>2083</v>
      </c>
      <c r="L222" t="s">
        <v>2078</v>
      </c>
      <c r="M222" t="s">
        <v>2084</v>
      </c>
      <c r="N222" t="s">
        <v>166</v>
      </c>
      <c r="O222" t="s">
        <v>167</v>
      </c>
      <c r="P222" t="s">
        <v>200</v>
      </c>
      <c r="Q222" t="s">
        <v>168</v>
      </c>
      <c r="R222" t="s">
        <v>165</v>
      </c>
      <c r="S222" t="s">
        <v>119</v>
      </c>
      <c r="T222" t="s">
        <v>164</v>
      </c>
      <c r="U222" t="s">
        <v>118</v>
      </c>
      <c r="V222" t="s">
        <v>2080</v>
      </c>
      <c r="W222" t="s">
        <v>2081</v>
      </c>
      <c r="X222" s="51" t="str">
        <f t="shared" si="3"/>
        <v>3</v>
      </c>
      <c r="Y222" s="51" t="str">
        <f>IF(T222="","",IF(AND(T222&lt;&gt;'Tabelas auxiliares'!$B$236,T222&lt;&gt;'Tabelas auxiliares'!$B$237),"FOLHA DE PESSOAL",IF(X222='Tabelas auxiliares'!$A$237,"CUSTEIO",IF(X222='Tabelas auxiliares'!$A$236,"INVESTIMENTO","ERRO - VERIFICAR"))))</f>
        <v>CUSTEIO</v>
      </c>
      <c r="Z222" s="44">
        <v>1380</v>
      </c>
      <c r="AA222" s="44">
        <v>1380</v>
      </c>
    </row>
    <row r="223" spans="1:29" x14ac:dyDescent="0.25">
      <c r="A223" t="s">
        <v>540</v>
      </c>
      <c r="B223" s="72" t="s">
        <v>299</v>
      </c>
      <c r="C223" s="72" t="s">
        <v>541</v>
      </c>
      <c r="D223" t="s">
        <v>59</v>
      </c>
      <c r="E223" t="s">
        <v>117</v>
      </c>
      <c r="F223" s="51" t="str">
        <f>IFERROR(VLOOKUP(D223,'Tabelas auxiliares'!$A$3:$B$61,2,FALSE),"")</f>
        <v>PROEC - REALIZAÇÃO DE EVENTOS * D.U.C</v>
      </c>
      <c r="G223" s="51" t="str">
        <f>IFERROR(VLOOKUP($B223,'Tabelas auxiliares'!$A$65:$C$102,2,FALSE),"")</f>
        <v>Eventos institucionais</v>
      </c>
      <c r="H223" s="51" t="str">
        <f>IFERROR(VLOOKUP($B223,'Tabelas auxiliares'!$A$65:$C$102,3,FALSE),"")</f>
        <v>BUFFET / ESTANDES / AQUISICAO DE PLACAS COMEMORATIVAS E AFINS / SERVIÇOS DE SOM, IMAGEM E PALCO / SERVIÇOS DE LAVANDERIA EVENTOS / SERVIÇOS DE TRADUÇÃO</v>
      </c>
      <c r="I223" t="s">
        <v>2082</v>
      </c>
      <c r="J223" t="s">
        <v>2076</v>
      </c>
      <c r="K223" t="s">
        <v>2085</v>
      </c>
      <c r="L223" t="s">
        <v>2078</v>
      </c>
      <c r="M223" t="s">
        <v>2086</v>
      </c>
      <c r="N223" t="s">
        <v>166</v>
      </c>
      <c r="O223" t="s">
        <v>167</v>
      </c>
      <c r="P223" t="s">
        <v>200</v>
      </c>
      <c r="Q223" t="s">
        <v>168</v>
      </c>
      <c r="R223" t="s">
        <v>165</v>
      </c>
      <c r="S223" t="s">
        <v>119</v>
      </c>
      <c r="T223" t="s">
        <v>164</v>
      </c>
      <c r="U223" t="s">
        <v>118</v>
      </c>
      <c r="V223" t="s">
        <v>2080</v>
      </c>
      <c r="W223" t="s">
        <v>2081</v>
      </c>
      <c r="X223" s="51" t="str">
        <f t="shared" si="3"/>
        <v>3</v>
      </c>
      <c r="Y223" s="51" t="str">
        <f>IF(T223="","",IF(AND(T223&lt;&gt;'Tabelas auxiliares'!$B$236,T223&lt;&gt;'Tabelas auxiliares'!$B$237),"FOLHA DE PESSOAL",IF(X223='Tabelas auxiliares'!$A$237,"CUSTEIO",IF(X223='Tabelas auxiliares'!$A$236,"INVESTIMENTO","ERRO - VERIFICAR"))))</f>
        <v>CUSTEIO</v>
      </c>
      <c r="Z223" s="44">
        <v>1780</v>
      </c>
      <c r="AA223" s="44">
        <v>1780</v>
      </c>
    </row>
    <row r="224" spans="1:29" x14ac:dyDescent="0.25">
      <c r="A224" t="s">
        <v>540</v>
      </c>
      <c r="B224" s="72" t="s">
        <v>299</v>
      </c>
      <c r="C224" s="72" t="s">
        <v>541</v>
      </c>
      <c r="D224" t="s">
        <v>59</v>
      </c>
      <c r="E224" t="s">
        <v>117</v>
      </c>
      <c r="F224" s="51" t="str">
        <f>IFERROR(VLOOKUP(D224,'Tabelas auxiliares'!$A$3:$B$61,2,FALSE),"")</f>
        <v>PROEC - REALIZAÇÃO DE EVENTOS * D.U.C</v>
      </c>
      <c r="G224" s="51" t="str">
        <f>IFERROR(VLOOKUP($B224,'Tabelas auxiliares'!$A$65:$C$102,2,FALSE),"")</f>
        <v>Eventos institucionais</v>
      </c>
      <c r="H224" s="51" t="str">
        <f>IFERROR(VLOOKUP($B224,'Tabelas auxiliares'!$A$65:$C$102,3,FALSE),"")</f>
        <v>BUFFET / ESTANDES / AQUISICAO DE PLACAS COMEMORATIVAS E AFINS / SERVIÇOS DE SOM, IMAGEM E PALCO / SERVIÇOS DE LAVANDERIA EVENTOS / SERVIÇOS DE TRADUÇÃO</v>
      </c>
      <c r="I224" t="s">
        <v>2087</v>
      </c>
      <c r="J224" t="s">
        <v>2088</v>
      </c>
      <c r="K224" t="s">
        <v>2089</v>
      </c>
      <c r="L224" t="s">
        <v>2090</v>
      </c>
      <c r="M224" t="s">
        <v>2091</v>
      </c>
      <c r="N224" t="s">
        <v>166</v>
      </c>
      <c r="O224" t="s">
        <v>167</v>
      </c>
      <c r="P224" t="s">
        <v>200</v>
      </c>
      <c r="Q224" t="s">
        <v>168</v>
      </c>
      <c r="R224" t="s">
        <v>165</v>
      </c>
      <c r="S224" t="s">
        <v>119</v>
      </c>
      <c r="T224" t="s">
        <v>228</v>
      </c>
      <c r="U224" t="s">
        <v>548</v>
      </c>
      <c r="V224" t="s">
        <v>2080</v>
      </c>
      <c r="W224" t="s">
        <v>2081</v>
      </c>
      <c r="X224" s="51" t="str">
        <f t="shared" si="3"/>
        <v>3</v>
      </c>
      <c r="Y224" s="51" t="str">
        <f>IF(T224="","",IF(AND(T224&lt;&gt;'Tabelas auxiliares'!$B$236,T224&lt;&gt;'Tabelas auxiliares'!$B$237),"FOLHA DE PESSOAL",IF(X224='Tabelas auxiliares'!$A$237,"CUSTEIO",IF(X224='Tabelas auxiliares'!$A$236,"INVESTIMENTO","ERRO - VERIFICAR"))))</f>
        <v>CUSTEIO</v>
      </c>
      <c r="Z224" s="44">
        <v>3126.75</v>
      </c>
      <c r="AA224" s="44">
        <v>3126.75</v>
      </c>
    </row>
    <row r="225" spans="1:28" x14ac:dyDescent="0.25">
      <c r="A225" t="s">
        <v>540</v>
      </c>
      <c r="B225" s="72" t="s">
        <v>299</v>
      </c>
      <c r="C225" s="72" t="s">
        <v>541</v>
      </c>
      <c r="D225" t="s">
        <v>59</v>
      </c>
      <c r="E225" t="s">
        <v>117</v>
      </c>
      <c r="F225" s="51" t="str">
        <f>IFERROR(VLOOKUP(D225,'Tabelas auxiliares'!$A$3:$B$61,2,FALSE),"")</f>
        <v>PROEC - REALIZAÇÃO DE EVENTOS * D.U.C</v>
      </c>
      <c r="G225" s="51" t="str">
        <f>IFERROR(VLOOKUP($B225,'Tabelas auxiliares'!$A$65:$C$102,2,FALSE),"")</f>
        <v>Eventos institucionais</v>
      </c>
      <c r="H225" s="51" t="str">
        <f>IFERROR(VLOOKUP($B225,'Tabelas auxiliares'!$A$65:$C$102,3,FALSE),"")</f>
        <v>BUFFET / ESTANDES / AQUISICAO DE PLACAS COMEMORATIVAS E AFINS / SERVIÇOS DE SOM, IMAGEM E PALCO / SERVIÇOS DE LAVANDERIA EVENTOS / SERVIÇOS DE TRADUÇÃO</v>
      </c>
      <c r="I225" t="s">
        <v>544</v>
      </c>
      <c r="J225" t="s">
        <v>2088</v>
      </c>
      <c r="K225" t="s">
        <v>2092</v>
      </c>
      <c r="L225" t="s">
        <v>2090</v>
      </c>
      <c r="M225" t="s">
        <v>2091</v>
      </c>
      <c r="N225" t="s">
        <v>166</v>
      </c>
      <c r="O225" t="s">
        <v>167</v>
      </c>
      <c r="P225" t="s">
        <v>200</v>
      </c>
      <c r="Q225" t="s">
        <v>168</v>
      </c>
      <c r="R225" t="s">
        <v>165</v>
      </c>
      <c r="S225" t="s">
        <v>543</v>
      </c>
      <c r="T225" t="s">
        <v>164</v>
      </c>
      <c r="U225" t="s">
        <v>118</v>
      </c>
      <c r="V225" t="s">
        <v>2093</v>
      </c>
      <c r="W225" t="s">
        <v>2094</v>
      </c>
      <c r="X225" s="51" t="str">
        <f t="shared" si="3"/>
        <v>3</v>
      </c>
      <c r="Y225" s="51" t="str">
        <f>IF(T225="","",IF(AND(T225&lt;&gt;'Tabelas auxiliares'!$B$236,T225&lt;&gt;'Tabelas auxiliares'!$B$237),"FOLHA DE PESSOAL",IF(X225='Tabelas auxiliares'!$A$237,"CUSTEIO",IF(X225='Tabelas auxiliares'!$A$236,"INVESTIMENTO","ERRO - VERIFICAR"))))</f>
        <v>CUSTEIO</v>
      </c>
      <c r="Z225" s="44">
        <v>230.45</v>
      </c>
      <c r="AA225" s="44">
        <v>230.45</v>
      </c>
    </row>
    <row r="226" spans="1:28" x14ac:dyDescent="0.25">
      <c r="A226" t="s">
        <v>540</v>
      </c>
      <c r="B226" s="72" t="s">
        <v>299</v>
      </c>
      <c r="C226" s="72" t="s">
        <v>541</v>
      </c>
      <c r="D226" t="s">
        <v>69</v>
      </c>
      <c r="E226" t="s">
        <v>1393</v>
      </c>
      <c r="F226" s="51" t="str">
        <f>IFERROR(VLOOKUP(D226,'Tabelas auxiliares'!$A$3:$B$61,2,FALSE),"")</f>
        <v>PROAP - PNAES</v>
      </c>
      <c r="G226" s="51" t="str">
        <f>IFERROR(VLOOKUP($B226,'Tabelas auxiliares'!$A$65:$C$102,2,FALSE),"")</f>
        <v>Eventos institucionais</v>
      </c>
      <c r="H226" s="51" t="str">
        <f>IFERROR(VLOOKUP($B226,'Tabelas auxiliares'!$A$65:$C$102,3,FALSE),"")</f>
        <v>BUFFET / ESTANDES / AQUISICAO DE PLACAS COMEMORATIVAS E AFINS / SERVIÇOS DE SOM, IMAGEM E PALCO / SERVIÇOS DE LAVANDERIA EVENTOS / SERVIÇOS DE TRADUÇÃO</v>
      </c>
      <c r="I226" t="s">
        <v>2095</v>
      </c>
      <c r="J226" t="s">
        <v>2096</v>
      </c>
      <c r="K226" t="s">
        <v>2097</v>
      </c>
      <c r="L226" t="s">
        <v>2098</v>
      </c>
      <c r="M226" t="s">
        <v>2099</v>
      </c>
      <c r="N226" t="s">
        <v>169</v>
      </c>
      <c r="O226" t="s">
        <v>167</v>
      </c>
      <c r="P226" t="s">
        <v>586</v>
      </c>
      <c r="Q226" t="s">
        <v>168</v>
      </c>
      <c r="R226" t="s">
        <v>165</v>
      </c>
      <c r="S226" t="s">
        <v>119</v>
      </c>
      <c r="T226" t="s">
        <v>228</v>
      </c>
      <c r="U226" t="s">
        <v>2100</v>
      </c>
      <c r="V226" t="s">
        <v>987</v>
      </c>
      <c r="W226" t="s">
        <v>988</v>
      </c>
      <c r="X226" s="51" t="str">
        <f t="shared" si="3"/>
        <v>3</v>
      </c>
      <c r="Y226" s="51" t="str">
        <f>IF(T226="","",IF(AND(T226&lt;&gt;'Tabelas auxiliares'!$B$236,T226&lt;&gt;'Tabelas auxiliares'!$B$237),"FOLHA DE PESSOAL",IF(X226='Tabelas auxiliares'!$A$237,"CUSTEIO",IF(X226='Tabelas auxiliares'!$A$236,"INVESTIMENTO","ERRO - VERIFICAR"))))</f>
        <v>CUSTEIO</v>
      </c>
      <c r="Z226" s="44">
        <v>110060.2</v>
      </c>
      <c r="AA226" s="44">
        <v>108990.2</v>
      </c>
      <c r="AB226" s="44">
        <v>1070</v>
      </c>
    </row>
    <row r="227" spans="1:28" x14ac:dyDescent="0.25">
      <c r="A227" t="s">
        <v>540</v>
      </c>
      <c r="B227" s="72" t="s">
        <v>302</v>
      </c>
      <c r="C227" s="72" t="s">
        <v>541</v>
      </c>
      <c r="D227" t="s">
        <v>90</v>
      </c>
      <c r="E227" t="s">
        <v>117</v>
      </c>
      <c r="F227" s="51" t="str">
        <f>IFERROR(VLOOKUP(D227,'Tabelas auxiliares'!$A$3:$B$61,2,FALSE),"")</f>
        <v>SUGEPE-FOLHA - PASEP + AUX. MORADIA</v>
      </c>
      <c r="G227" s="51" t="str">
        <f>IFERROR(VLOOKUP($B227,'Tabelas auxiliares'!$A$65:$C$102,2,FALSE),"")</f>
        <v>Folha de pagamento - Ativos, Previdência, PASEP</v>
      </c>
      <c r="H227" s="51" t="str">
        <f>IFERROR(VLOOKUP($B227,'Tabelas auxiliares'!$A$65:$C$102,3,FALSE),"")</f>
        <v>FOLHA DE PAGAMENTO / CONTRIBUICAO PARA O PSS / SUBSTITUICOES / INSS PATRONAL / PASEP</v>
      </c>
      <c r="I227" t="s">
        <v>2101</v>
      </c>
      <c r="J227" t="s">
        <v>2102</v>
      </c>
      <c r="K227" t="s">
        <v>2103</v>
      </c>
      <c r="L227" t="s">
        <v>2104</v>
      </c>
      <c r="M227" t="s">
        <v>170</v>
      </c>
      <c r="N227" t="s">
        <v>126</v>
      </c>
      <c r="O227" t="s">
        <v>167</v>
      </c>
      <c r="P227" t="s">
        <v>1012</v>
      </c>
      <c r="Q227" t="s">
        <v>168</v>
      </c>
      <c r="R227" t="s">
        <v>165</v>
      </c>
      <c r="S227" t="s">
        <v>119</v>
      </c>
      <c r="T227" t="s">
        <v>1013</v>
      </c>
      <c r="U227" t="s">
        <v>120</v>
      </c>
      <c r="V227" t="s">
        <v>1014</v>
      </c>
      <c r="W227" t="s">
        <v>1015</v>
      </c>
      <c r="X227" s="51" t="str">
        <f t="shared" si="3"/>
        <v>3</v>
      </c>
      <c r="Y227" s="51" t="str">
        <f>IF(T227="","",IF(AND(T227&lt;&gt;'Tabelas auxiliares'!$B$236,T227&lt;&gt;'Tabelas auxiliares'!$B$237),"FOLHA DE PESSOAL",IF(X227='Tabelas auxiliares'!$A$237,"CUSTEIO",IF(X227='Tabelas auxiliares'!$A$236,"INVESTIMENTO","ERRO - VERIFICAR"))))</f>
        <v>FOLHA DE PESSOAL</v>
      </c>
      <c r="Z227" s="44">
        <v>1503.94</v>
      </c>
      <c r="AA227" s="44">
        <v>1503.94</v>
      </c>
    </row>
    <row r="228" spans="1:28" x14ac:dyDescent="0.25">
      <c r="A228" t="s">
        <v>540</v>
      </c>
      <c r="B228" s="72" t="s">
        <v>302</v>
      </c>
      <c r="C228" s="72" t="s">
        <v>541</v>
      </c>
      <c r="D228" t="s">
        <v>90</v>
      </c>
      <c r="E228" t="s">
        <v>117</v>
      </c>
      <c r="F228" s="51" t="str">
        <f>IFERROR(VLOOKUP(D228,'Tabelas auxiliares'!$A$3:$B$61,2,FALSE),"")</f>
        <v>SUGEPE-FOLHA - PASEP + AUX. MORADIA</v>
      </c>
      <c r="G228" s="51" t="str">
        <f>IFERROR(VLOOKUP($B228,'Tabelas auxiliares'!$A$65:$C$102,2,FALSE),"")</f>
        <v>Folha de pagamento - Ativos, Previdência, PASEP</v>
      </c>
      <c r="H228" s="51" t="str">
        <f>IFERROR(VLOOKUP($B228,'Tabelas auxiliares'!$A$65:$C$102,3,FALSE),"")</f>
        <v>FOLHA DE PAGAMENTO / CONTRIBUICAO PARA O PSS / SUBSTITUICOES / INSS PATRONAL / PASEP</v>
      </c>
      <c r="I228" t="s">
        <v>2105</v>
      </c>
      <c r="J228" t="s">
        <v>1101</v>
      </c>
      <c r="K228" t="s">
        <v>2106</v>
      </c>
      <c r="L228" t="s">
        <v>2107</v>
      </c>
      <c r="M228" t="s">
        <v>170</v>
      </c>
      <c r="N228" t="s">
        <v>126</v>
      </c>
      <c r="O228" t="s">
        <v>167</v>
      </c>
      <c r="P228" t="s">
        <v>1012</v>
      </c>
      <c r="Q228" t="s">
        <v>168</v>
      </c>
      <c r="R228" t="s">
        <v>165</v>
      </c>
      <c r="S228" t="s">
        <v>119</v>
      </c>
      <c r="T228" t="s">
        <v>1013</v>
      </c>
      <c r="U228" t="s">
        <v>120</v>
      </c>
      <c r="V228" t="s">
        <v>1014</v>
      </c>
      <c r="W228" t="s">
        <v>1015</v>
      </c>
      <c r="X228" s="51" t="str">
        <f t="shared" si="3"/>
        <v>3</v>
      </c>
      <c r="Y228" s="51" t="str">
        <f>IF(T228="","",IF(AND(T228&lt;&gt;'Tabelas auxiliares'!$B$236,T228&lt;&gt;'Tabelas auxiliares'!$B$237),"FOLHA DE PESSOAL",IF(X228='Tabelas auxiliares'!$A$237,"CUSTEIO",IF(X228='Tabelas auxiliares'!$A$236,"INVESTIMENTO","ERRO - VERIFICAR"))))</f>
        <v>FOLHA DE PESSOAL</v>
      </c>
      <c r="Z228" s="44">
        <v>1656.76</v>
      </c>
      <c r="AA228" s="44">
        <v>1656.76</v>
      </c>
    </row>
    <row r="229" spans="1:28" x14ac:dyDescent="0.25">
      <c r="A229" t="s">
        <v>540</v>
      </c>
      <c r="B229" s="72" t="s">
        <v>302</v>
      </c>
      <c r="C229" s="72" t="s">
        <v>541</v>
      </c>
      <c r="D229" t="s">
        <v>90</v>
      </c>
      <c r="E229" t="s">
        <v>117</v>
      </c>
      <c r="F229" s="51" t="str">
        <f>IFERROR(VLOOKUP(D229,'Tabelas auxiliares'!$A$3:$B$61,2,FALSE),"")</f>
        <v>SUGEPE-FOLHA - PASEP + AUX. MORADIA</v>
      </c>
      <c r="G229" s="51" t="str">
        <f>IFERROR(VLOOKUP($B229,'Tabelas auxiliares'!$A$65:$C$102,2,FALSE),"")</f>
        <v>Folha de pagamento - Ativos, Previdência, PASEP</v>
      </c>
      <c r="H229" s="51" t="str">
        <f>IFERROR(VLOOKUP($B229,'Tabelas auxiliares'!$A$65:$C$102,3,FALSE),"")</f>
        <v>FOLHA DE PAGAMENTO / CONTRIBUICAO PARA O PSS / SUBSTITUICOES / INSS PATRONAL / PASEP</v>
      </c>
      <c r="I229" t="s">
        <v>2108</v>
      </c>
      <c r="J229" t="s">
        <v>2109</v>
      </c>
      <c r="K229" t="s">
        <v>2110</v>
      </c>
      <c r="L229" t="s">
        <v>2111</v>
      </c>
      <c r="M229" t="s">
        <v>170</v>
      </c>
      <c r="N229" t="s">
        <v>126</v>
      </c>
      <c r="O229" t="s">
        <v>167</v>
      </c>
      <c r="P229" t="s">
        <v>1012</v>
      </c>
      <c r="Q229" t="s">
        <v>168</v>
      </c>
      <c r="R229" t="s">
        <v>165</v>
      </c>
      <c r="S229" t="s">
        <v>119</v>
      </c>
      <c r="T229" t="s">
        <v>1013</v>
      </c>
      <c r="U229" t="s">
        <v>120</v>
      </c>
      <c r="V229" t="s">
        <v>1014</v>
      </c>
      <c r="W229" t="s">
        <v>1015</v>
      </c>
      <c r="X229" s="51" t="str">
        <f t="shared" si="3"/>
        <v>3</v>
      </c>
      <c r="Y229" s="51" t="str">
        <f>IF(T229="","",IF(AND(T229&lt;&gt;'Tabelas auxiliares'!$B$236,T229&lt;&gt;'Tabelas auxiliares'!$B$237),"FOLHA DE PESSOAL",IF(X229='Tabelas auxiliares'!$A$237,"CUSTEIO",IF(X229='Tabelas auxiliares'!$A$236,"INVESTIMENTO","ERRO - VERIFICAR"))))</f>
        <v>FOLHA DE PESSOAL</v>
      </c>
      <c r="Z229" s="44">
        <v>749.78</v>
      </c>
      <c r="AA229" s="44">
        <v>749.78</v>
      </c>
    </row>
    <row r="230" spans="1:28" x14ac:dyDescent="0.25">
      <c r="A230" t="s">
        <v>540</v>
      </c>
      <c r="B230" s="72" t="s">
        <v>302</v>
      </c>
      <c r="C230" s="72" t="s">
        <v>541</v>
      </c>
      <c r="D230" t="s">
        <v>90</v>
      </c>
      <c r="E230" t="s">
        <v>117</v>
      </c>
      <c r="F230" s="51" t="str">
        <f>IFERROR(VLOOKUP(D230,'Tabelas auxiliares'!$A$3:$B$61,2,FALSE),"")</f>
        <v>SUGEPE-FOLHA - PASEP + AUX. MORADIA</v>
      </c>
      <c r="G230" s="51" t="str">
        <f>IFERROR(VLOOKUP($B230,'Tabelas auxiliares'!$A$65:$C$102,2,FALSE),"")</f>
        <v>Folha de pagamento - Ativos, Previdência, PASEP</v>
      </c>
      <c r="H230" s="51" t="str">
        <f>IFERROR(VLOOKUP($B230,'Tabelas auxiliares'!$A$65:$C$102,3,FALSE),"")</f>
        <v>FOLHA DE PAGAMENTO / CONTRIBUICAO PARA O PSS / SUBSTITUICOES / INSS PATRONAL / PASEP</v>
      </c>
      <c r="I230" t="s">
        <v>2112</v>
      </c>
      <c r="J230" t="s">
        <v>2113</v>
      </c>
      <c r="K230" t="s">
        <v>2114</v>
      </c>
      <c r="L230" t="s">
        <v>2115</v>
      </c>
      <c r="M230" t="s">
        <v>165</v>
      </c>
      <c r="N230" t="s">
        <v>125</v>
      </c>
      <c r="O230" t="s">
        <v>167</v>
      </c>
      <c r="P230" t="s">
        <v>1035</v>
      </c>
      <c r="Q230" t="s">
        <v>168</v>
      </c>
      <c r="R230" t="s">
        <v>165</v>
      </c>
      <c r="S230" t="s">
        <v>1036</v>
      </c>
      <c r="T230" t="s">
        <v>1022</v>
      </c>
      <c r="U230" t="s">
        <v>135</v>
      </c>
      <c r="V230" t="s">
        <v>1044</v>
      </c>
      <c r="W230" t="s">
        <v>1045</v>
      </c>
      <c r="X230" s="51" t="str">
        <f t="shared" si="3"/>
        <v>3</v>
      </c>
      <c r="Y230" s="51" t="str">
        <f>IF(T230="","",IF(AND(T230&lt;&gt;'Tabelas auxiliares'!$B$236,T230&lt;&gt;'Tabelas auxiliares'!$B$237),"FOLHA DE PESSOAL",IF(X230='Tabelas auxiliares'!$A$237,"CUSTEIO",IF(X230='Tabelas auxiliares'!$A$236,"INVESTIMENTO","ERRO - VERIFICAR"))))</f>
        <v>FOLHA DE PESSOAL</v>
      </c>
      <c r="Z230" s="44">
        <v>961.88</v>
      </c>
      <c r="AA230" s="44">
        <v>961.88</v>
      </c>
    </row>
    <row r="231" spans="1:28" x14ac:dyDescent="0.25">
      <c r="A231" t="s">
        <v>540</v>
      </c>
      <c r="B231" s="72" t="s">
        <v>302</v>
      </c>
      <c r="C231" s="72" t="s">
        <v>541</v>
      </c>
      <c r="D231" t="s">
        <v>90</v>
      </c>
      <c r="E231" t="s">
        <v>117</v>
      </c>
      <c r="F231" s="51" t="str">
        <f>IFERROR(VLOOKUP(D231,'Tabelas auxiliares'!$A$3:$B$61,2,FALSE),"")</f>
        <v>SUGEPE-FOLHA - PASEP + AUX. MORADIA</v>
      </c>
      <c r="G231" s="51" t="str">
        <f>IFERROR(VLOOKUP($B231,'Tabelas auxiliares'!$A$65:$C$102,2,FALSE),"")</f>
        <v>Folha de pagamento - Ativos, Previdência, PASEP</v>
      </c>
      <c r="H231" s="51" t="str">
        <f>IFERROR(VLOOKUP($B231,'Tabelas auxiliares'!$A$65:$C$102,3,FALSE),"")</f>
        <v>FOLHA DE PAGAMENTO / CONTRIBUICAO PARA O PSS / SUBSTITUICOES / INSS PATRONAL / PASEP</v>
      </c>
      <c r="I231" t="s">
        <v>2112</v>
      </c>
      <c r="J231" t="s">
        <v>2113</v>
      </c>
      <c r="K231" t="s">
        <v>2114</v>
      </c>
      <c r="L231" t="s">
        <v>2115</v>
      </c>
      <c r="M231" t="s">
        <v>165</v>
      </c>
      <c r="N231" t="s">
        <v>125</v>
      </c>
      <c r="O231" t="s">
        <v>167</v>
      </c>
      <c r="P231" t="s">
        <v>1035</v>
      </c>
      <c r="Q231" t="s">
        <v>168</v>
      </c>
      <c r="R231" t="s">
        <v>165</v>
      </c>
      <c r="S231" t="s">
        <v>1036</v>
      </c>
      <c r="T231" t="s">
        <v>1022</v>
      </c>
      <c r="U231" t="s">
        <v>135</v>
      </c>
      <c r="V231" t="s">
        <v>2116</v>
      </c>
      <c r="W231" t="s">
        <v>2117</v>
      </c>
      <c r="X231" s="51" t="str">
        <f t="shared" si="3"/>
        <v>3</v>
      </c>
      <c r="Y231" s="51" t="str">
        <f>IF(T231="","",IF(AND(T231&lt;&gt;'Tabelas auxiliares'!$B$236,T231&lt;&gt;'Tabelas auxiliares'!$B$237),"FOLHA DE PESSOAL",IF(X231='Tabelas auxiliares'!$A$237,"CUSTEIO",IF(X231='Tabelas auxiliares'!$A$236,"INVESTIMENTO","ERRO - VERIFICAR"))))</f>
        <v>FOLHA DE PESSOAL</v>
      </c>
      <c r="Z231" s="44">
        <v>418.21</v>
      </c>
      <c r="AA231" s="44">
        <v>418.21</v>
      </c>
    </row>
    <row r="232" spans="1:28" x14ac:dyDescent="0.25">
      <c r="A232" t="s">
        <v>540</v>
      </c>
      <c r="B232" s="72" t="s">
        <v>302</v>
      </c>
      <c r="C232" s="72" t="s">
        <v>541</v>
      </c>
      <c r="D232" t="s">
        <v>90</v>
      </c>
      <c r="E232" t="s">
        <v>117</v>
      </c>
      <c r="F232" s="51" t="str">
        <f>IFERROR(VLOOKUP(D232,'Tabelas auxiliares'!$A$3:$B$61,2,FALSE),"")</f>
        <v>SUGEPE-FOLHA - PASEP + AUX. MORADIA</v>
      </c>
      <c r="G232" s="51" t="str">
        <f>IFERROR(VLOOKUP($B232,'Tabelas auxiliares'!$A$65:$C$102,2,FALSE),"")</f>
        <v>Folha de pagamento - Ativos, Previdência, PASEP</v>
      </c>
      <c r="H232" s="51" t="str">
        <f>IFERROR(VLOOKUP($B232,'Tabelas auxiliares'!$A$65:$C$102,3,FALSE),"")</f>
        <v>FOLHA DE PAGAMENTO / CONTRIBUICAO PARA O PSS / SUBSTITUICOES / INSS PATRONAL / PASEP</v>
      </c>
      <c r="I232" t="s">
        <v>2112</v>
      </c>
      <c r="J232" t="s">
        <v>2113</v>
      </c>
      <c r="K232" t="s">
        <v>2118</v>
      </c>
      <c r="L232" t="s">
        <v>2115</v>
      </c>
      <c r="M232" t="s">
        <v>165</v>
      </c>
      <c r="N232" t="s">
        <v>127</v>
      </c>
      <c r="O232" t="s">
        <v>167</v>
      </c>
      <c r="P232" t="s">
        <v>1021</v>
      </c>
      <c r="Q232" t="s">
        <v>168</v>
      </c>
      <c r="R232" t="s">
        <v>165</v>
      </c>
      <c r="S232" t="s">
        <v>119</v>
      </c>
      <c r="T232" t="s">
        <v>1022</v>
      </c>
      <c r="U232" t="s">
        <v>136</v>
      </c>
      <c r="V232" t="s">
        <v>1047</v>
      </c>
      <c r="W232" t="s">
        <v>1048</v>
      </c>
      <c r="X232" s="51" t="str">
        <f t="shared" si="3"/>
        <v>3</v>
      </c>
      <c r="Y232" s="51" t="str">
        <f>IF(T232="","",IF(AND(T232&lt;&gt;'Tabelas auxiliares'!$B$236,T232&lt;&gt;'Tabelas auxiliares'!$B$237),"FOLHA DE PESSOAL",IF(X232='Tabelas auxiliares'!$A$237,"CUSTEIO",IF(X232='Tabelas auxiliares'!$A$236,"INVESTIMENTO","ERRO - VERIFICAR"))))</f>
        <v>FOLHA DE PESSOAL</v>
      </c>
      <c r="Z232" s="44">
        <v>7191.23</v>
      </c>
      <c r="AA232" s="44">
        <v>7191.23</v>
      </c>
    </row>
    <row r="233" spans="1:28" x14ac:dyDescent="0.25">
      <c r="A233" t="s">
        <v>540</v>
      </c>
      <c r="B233" s="72" t="s">
        <v>302</v>
      </c>
      <c r="C233" s="72" t="s">
        <v>541</v>
      </c>
      <c r="D233" t="s">
        <v>90</v>
      </c>
      <c r="E233" t="s">
        <v>117</v>
      </c>
      <c r="F233" s="51" t="str">
        <f>IFERROR(VLOOKUP(D233,'Tabelas auxiliares'!$A$3:$B$61,2,FALSE),"")</f>
        <v>SUGEPE-FOLHA - PASEP + AUX. MORADIA</v>
      </c>
      <c r="G233" s="51" t="str">
        <f>IFERROR(VLOOKUP($B233,'Tabelas auxiliares'!$A$65:$C$102,2,FALSE),"")</f>
        <v>Folha de pagamento - Ativos, Previdência, PASEP</v>
      </c>
      <c r="H233" s="51" t="str">
        <f>IFERROR(VLOOKUP($B233,'Tabelas auxiliares'!$A$65:$C$102,3,FALSE),"")</f>
        <v>FOLHA DE PAGAMENTO / CONTRIBUICAO PARA O PSS / SUBSTITUICOES / INSS PATRONAL / PASEP</v>
      </c>
      <c r="I233" t="s">
        <v>2112</v>
      </c>
      <c r="J233" t="s">
        <v>2113</v>
      </c>
      <c r="K233" t="s">
        <v>2119</v>
      </c>
      <c r="L233" t="s">
        <v>2115</v>
      </c>
      <c r="M233" t="s">
        <v>165</v>
      </c>
      <c r="N233" t="s">
        <v>127</v>
      </c>
      <c r="O233" t="s">
        <v>167</v>
      </c>
      <c r="P233" t="s">
        <v>1021</v>
      </c>
      <c r="Q233" t="s">
        <v>168</v>
      </c>
      <c r="R233" t="s">
        <v>165</v>
      </c>
      <c r="S233" t="s">
        <v>119</v>
      </c>
      <c r="T233" t="s">
        <v>1022</v>
      </c>
      <c r="U233" t="s">
        <v>136</v>
      </c>
      <c r="V233" t="s">
        <v>1023</v>
      </c>
      <c r="W233" t="s">
        <v>1024</v>
      </c>
      <c r="X233" s="51" t="str">
        <f t="shared" si="3"/>
        <v>3</v>
      </c>
      <c r="Y233" s="51" t="str">
        <f>IF(T233="","",IF(AND(T233&lt;&gt;'Tabelas auxiliares'!$B$236,T233&lt;&gt;'Tabelas auxiliares'!$B$237),"FOLHA DE PESSOAL",IF(X233='Tabelas auxiliares'!$A$237,"CUSTEIO",IF(X233='Tabelas auxiliares'!$A$236,"INVESTIMENTO","ERRO - VERIFICAR"))))</f>
        <v>FOLHA DE PESSOAL</v>
      </c>
      <c r="Z233" s="44">
        <v>19001.53</v>
      </c>
      <c r="AA233" s="44">
        <v>19001.53</v>
      </c>
    </row>
    <row r="234" spans="1:28" x14ac:dyDescent="0.25">
      <c r="A234" t="s">
        <v>540</v>
      </c>
      <c r="B234" s="72" t="s">
        <v>302</v>
      </c>
      <c r="C234" s="72" t="s">
        <v>541</v>
      </c>
      <c r="D234" t="s">
        <v>90</v>
      </c>
      <c r="E234" t="s">
        <v>117</v>
      </c>
      <c r="F234" s="51" t="str">
        <f>IFERROR(VLOOKUP(D234,'Tabelas auxiliares'!$A$3:$B$61,2,FALSE),"")</f>
        <v>SUGEPE-FOLHA - PASEP + AUX. MORADIA</v>
      </c>
      <c r="G234" s="51" t="str">
        <f>IFERROR(VLOOKUP($B234,'Tabelas auxiliares'!$A$65:$C$102,2,FALSE),"")</f>
        <v>Folha de pagamento - Ativos, Previdência, PASEP</v>
      </c>
      <c r="H234" s="51" t="str">
        <f>IFERROR(VLOOKUP($B234,'Tabelas auxiliares'!$A$65:$C$102,3,FALSE),"")</f>
        <v>FOLHA DE PAGAMENTO / CONTRIBUICAO PARA O PSS / SUBSTITUICOES / INSS PATRONAL / PASEP</v>
      </c>
      <c r="I234" t="s">
        <v>2112</v>
      </c>
      <c r="J234" t="s">
        <v>2113</v>
      </c>
      <c r="K234" t="s">
        <v>2119</v>
      </c>
      <c r="L234" t="s">
        <v>2115</v>
      </c>
      <c r="M234" t="s">
        <v>165</v>
      </c>
      <c r="N234" t="s">
        <v>127</v>
      </c>
      <c r="O234" t="s">
        <v>167</v>
      </c>
      <c r="P234" t="s">
        <v>1021</v>
      </c>
      <c r="Q234" t="s">
        <v>168</v>
      </c>
      <c r="R234" t="s">
        <v>165</v>
      </c>
      <c r="S234" t="s">
        <v>119</v>
      </c>
      <c r="T234" t="s">
        <v>1022</v>
      </c>
      <c r="U234" t="s">
        <v>136</v>
      </c>
      <c r="V234" t="s">
        <v>1056</v>
      </c>
      <c r="W234" t="s">
        <v>1057</v>
      </c>
      <c r="X234" s="51" t="str">
        <f t="shared" si="3"/>
        <v>3</v>
      </c>
      <c r="Y234" s="51" t="str">
        <f>IF(T234="","",IF(AND(T234&lt;&gt;'Tabelas auxiliares'!$B$236,T234&lt;&gt;'Tabelas auxiliares'!$B$237),"FOLHA DE PESSOAL",IF(X234='Tabelas auxiliares'!$A$237,"CUSTEIO",IF(X234='Tabelas auxiliares'!$A$236,"INVESTIMENTO","ERRO - VERIFICAR"))))</f>
        <v>FOLHA DE PESSOAL</v>
      </c>
      <c r="Z234" s="44">
        <v>5854.75</v>
      </c>
      <c r="AA234" s="44">
        <v>5854.75</v>
      </c>
    </row>
    <row r="235" spans="1:28" x14ac:dyDescent="0.25">
      <c r="A235" t="s">
        <v>540</v>
      </c>
      <c r="B235" s="72" t="s">
        <v>302</v>
      </c>
      <c r="C235" s="72" t="s">
        <v>541</v>
      </c>
      <c r="D235" t="s">
        <v>90</v>
      </c>
      <c r="E235" t="s">
        <v>117</v>
      </c>
      <c r="F235" s="51" t="str">
        <f>IFERROR(VLOOKUP(D235,'Tabelas auxiliares'!$A$3:$B$61,2,FALSE),"")</f>
        <v>SUGEPE-FOLHA - PASEP + AUX. MORADIA</v>
      </c>
      <c r="G235" s="51" t="str">
        <f>IFERROR(VLOOKUP($B235,'Tabelas auxiliares'!$A$65:$C$102,2,FALSE),"")</f>
        <v>Folha de pagamento - Ativos, Previdência, PASEP</v>
      </c>
      <c r="H235" s="51" t="str">
        <f>IFERROR(VLOOKUP($B235,'Tabelas auxiliares'!$A$65:$C$102,3,FALSE),"")</f>
        <v>FOLHA DE PAGAMENTO / CONTRIBUICAO PARA O PSS / SUBSTITUICOES / INSS PATRONAL / PASEP</v>
      </c>
      <c r="I235" t="s">
        <v>2112</v>
      </c>
      <c r="J235" t="s">
        <v>2113</v>
      </c>
      <c r="K235" t="s">
        <v>2119</v>
      </c>
      <c r="L235" t="s">
        <v>2115</v>
      </c>
      <c r="M235" t="s">
        <v>165</v>
      </c>
      <c r="N235" t="s">
        <v>127</v>
      </c>
      <c r="O235" t="s">
        <v>167</v>
      </c>
      <c r="P235" t="s">
        <v>1021</v>
      </c>
      <c r="Q235" t="s">
        <v>168</v>
      </c>
      <c r="R235" t="s">
        <v>165</v>
      </c>
      <c r="S235" t="s">
        <v>119</v>
      </c>
      <c r="T235" t="s">
        <v>1022</v>
      </c>
      <c r="U235" t="s">
        <v>136</v>
      </c>
      <c r="V235" t="s">
        <v>1058</v>
      </c>
      <c r="W235" t="s">
        <v>1059</v>
      </c>
      <c r="X235" s="51" t="str">
        <f t="shared" si="3"/>
        <v>3</v>
      </c>
      <c r="Y235" s="51" t="str">
        <f>IF(T235="","",IF(AND(T235&lt;&gt;'Tabelas auxiliares'!$B$236,T235&lt;&gt;'Tabelas auxiliares'!$B$237),"FOLHA DE PESSOAL",IF(X235='Tabelas auxiliares'!$A$237,"CUSTEIO",IF(X235='Tabelas auxiliares'!$A$236,"INVESTIMENTO","ERRO - VERIFICAR"))))</f>
        <v>FOLHA DE PESSOAL</v>
      </c>
      <c r="Z235" s="44">
        <v>948.02</v>
      </c>
      <c r="AA235" s="44">
        <v>948.02</v>
      </c>
    </row>
    <row r="236" spans="1:28" x14ac:dyDescent="0.25">
      <c r="A236" t="s">
        <v>540</v>
      </c>
      <c r="B236" s="72" t="s">
        <v>302</v>
      </c>
      <c r="C236" s="72" t="s">
        <v>541</v>
      </c>
      <c r="D236" t="s">
        <v>90</v>
      </c>
      <c r="E236" t="s">
        <v>117</v>
      </c>
      <c r="F236" s="51" t="str">
        <f>IFERROR(VLOOKUP(D236,'Tabelas auxiliares'!$A$3:$B$61,2,FALSE),"")</f>
        <v>SUGEPE-FOLHA - PASEP + AUX. MORADIA</v>
      </c>
      <c r="G236" s="51" t="str">
        <f>IFERROR(VLOOKUP($B236,'Tabelas auxiliares'!$A$65:$C$102,2,FALSE),"")</f>
        <v>Folha de pagamento - Ativos, Previdência, PASEP</v>
      </c>
      <c r="H236" s="51" t="str">
        <f>IFERROR(VLOOKUP($B236,'Tabelas auxiliares'!$A$65:$C$102,3,FALSE),"")</f>
        <v>FOLHA DE PAGAMENTO / CONTRIBUICAO PARA O PSS / SUBSTITUICOES / INSS PATRONAL / PASEP</v>
      </c>
      <c r="I236" t="s">
        <v>2112</v>
      </c>
      <c r="J236" t="s">
        <v>2113</v>
      </c>
      <c r="K236" t="s">
        <v>2119</v>
      </c>
      <c r="L236" t="s">
        <v>2115</v>
      </c>
      <c r="M236" t="s">
        <v>165</v>
      </c>
      <c r="N236" t="s">
        <v>127</v>
      </c>
      <c r="O236" t="s">
        <v>167</v>
      </c>
      <c r="P236" t="s">
        <v>1021</v>
      </c>
      <c r="Q236" t="s">
        <v>168</v>
      </c>
      <c r="R236" t="s">
        <v>165</v>
      </c>
      <c r="S236" t="s">
        <v>119</v>
      </c>
      <c r="T236" t="s">
        <v>1022</v>
      </c>
      <c r="U236" t="s">
        <v>136</v>
      </c>
      <c r="V236" t="s">
        <v>1060</v>
      </c>
      <c r="W236" t="s">
        <v>1061</v>
      </c>
      <c r="X236" s="51" t="str">
        <f t="shared" si="3"/>
        <v>3</v>
      </c>
      <c r="Y236" s="51" t="str">
        <f>IF(T236="","",IF(AND(T236&lt;&gt;'Tabelas auxiliares'!$B$236,T236&lt;&gt;'Tabelas auxiliares'!$B$237),"FOLHA DE PESSOAL",IF(X236='Tabelas auxiliares'!$A$237,"CUSTEIO",IF(X236='Tabelas auxiliares'!$A$236,"INVESTIMENTO","ERRO - VERIFICAR"))))</f>
        <v>FOLHA DE PESSOAL</v>
      </c>
      <c r="Z236" s="44">
        <v>14698.3</v>
      </c>
      <c r="AA236" s="44">
        <v>14698.3</v>
      </c>
    </row>
    <row r="237" spans="1:28" x14ac:dyDescent="0.25">
      <c r="A237" t="s">
        <v>540</v>
      </c>
      <c r="B237" s="72" t="s">
        <v>302</v>
      </c>
      <c r="C237" s="72" t="s">
        <v>541</v>
      </c>
      <c r="D237" t="s">
        <v>90</v>
      </c>
      <c r="E237" t="s">
        <v>117</v>
      </c>
      <c r="F237" s="51" t="str">
        <f>IFERROR(VLOOKUP(D237,'Tabelas auxiliares'!$A$3:$B$61,2,FALSE),"")</f>
        <v>SUGEPE-FOLHA - PASEP + AUX. MORADIA</v>
      </c>
      <c r="G237" s="51" t="str">
        <f>IFERROR(VLOOKUP($B237,'Tabelas auxiliares'!$A$65:$C$102,2,FALSE),"")</f>
        <v>Folha de pagamento - Ativos, Previdência, PASEP</v>
      </c>
      <c r="H237" s="51" t="str">
        <f>IFERROR(VLOOKUP($B237,'Tabelas auxiliares'!$A$65:$C$102,3,FALSE),"")</f>
        <v>FOLHA DE PAGAMENTO / CONTRIBUICAO PARA O PSS / SUBSTITUICOES / INSS PATRONAL / PASEP</v>
      </c>
      <c r="I237" t="s">
        <v>2112</v>
      </c>
      <c r="J237" t="s">
        <v>2113</v>
      </c>
      <c r="K237" t="s">
        <v>2119</v>
      </c>
      <c r="L237" t="s">
        <v>2115</v>
      </c>
      <c r="M237" t="s">
        <v>165</v>
      </c>
      <c r="N237" t="s">
        <v>127</v>
      </c>
      <c r="O237" t="s">
        <v>167</v>
      </c>
      <c r="P237" t="s">
        <v>1021</v>
      </c>
      <c r="Q237" t="s">
        <v>168</v>
      </c>
      <c r="R237" t="s">
        <v>165</v>
      </c>
      <c r="S237" t="s">
        <v>119</v>
      </c>
      <c r="T237" t="s">
        <v>1022</v>
      </c>
      <c r="U237" t="s">
        <v>136</v>
      </c>
      <c r="V237" t="s">
        <v>1062</v>
      </c>
      <c r="W237" t="s">
        <v>1063</v>
      </c>
      <c r="X237" s="51" t="str">
        <f t="shared" si="3"/>
        <v>3</v>
      </c>
      <c r="Y237" s="51" t="str">
        <f>IF(T237="","",IF(AND(T237&lt;&gt;'Tabelas auxiliares'!$B$236,T237&lt;&gt;'Tabelas auxiliares'!$B$237),"FOLHA DE PESSOAL",IF(X237='Tabelas auxiliares'!$A$237,"CUSTEIO",IF(X237='Tabelas auxiliares'!$A$236,"INVESTIMENTO","ERRO - VERIFICAR"))))</f>
        <v>FOLHA DE PESSOAL</v>
      </c>
      <c r="Z237" s="44">
        <v>2568.61</v>
      </c>
      <c r="AA237" s="44">
        <v>2568.61</v>
      </c>
    </row>
    <row r="238" spans="1:28" x14ac:dyDescent="0.25">
      <c r="A238" t="s">
        <v>540</v>
      </c>
      <c r="B238" s="72" t="s">
        <v>302</v>
      </c>
      <c r="C238" s="72" t="s">
        <v>541</v>
      </c>
      <c r="D238" t="s">
        <v>90</v>
      </c>
      <c r="E238" t="s">
        <v>117</v>
      </c>
      <c r="F238" s="51" t="str">
        <f>IFERROR(VLOOKUP(D238,'Tabelas auxiliares'!$A$3:$B$61,2,FALSE),"")</f>
        <v>SUGEPE-FOLHA - PASEP + AUX. MORADIA</v>
      </c>
      <c r="G238" s="51" t="str">
        <f>IFERROR(VLOOKUP($B238,'Tabelas auxiliares'!$A$65:$C$102,2,FALSE),"")</f>
        <v>Folha de pagamento - Ativos, Previdência, PASEP</v>
      </c>
      <c r="H238" s="51" t="str">
        <f>IFERROR(VLOOKUP($B238,'Tabelas auxiliares'!$A$65:$C$102,3,FALSE),"")</f>
        <v>FOLHA DE PAGAMENTO / CONTRIBUICAO PARA O PSS / SUBSTITUICOES / INSS PATRONAL / PASEP</v>
      </c>
      <c r="I238" t="s">
        <v>2112</v>
      </c>
      <c r="J238" t="s">
        <v>2113</v>
      </c>
      <c r="K238" t="s">
        <v>2119</v>
      </c>
      <c r="L238" t="s">
        <v>2115</v>
      </c>
      <c r="M238" t="s">
        <v>165</v>
      </c>
      <c r="N238" t="s">
        <v>127</v>
      </c>
      <c r="O238" t="s">
        <v>167</v>
      </c>
      <c r="P238" t="s">
        <v>1021</v>
      </c>
      <c r="Q238" t="s">
        <v>168</v>
      </c>
      <c r="R238" t="s">
        <v>165</v>
      </c>
      <c r="S238" t="s">
        <v>119</v>
      </c>
      <c r="T238" t="s">
        <v>1022</v>
      </c>
      <c r="U238" t="s">
        <v>136</v>
      </c>
      <c r="V238" t="s">
        <v>1066</v>
      </c>
      <c r="W238" t="s">
        <v>1067</v>
      </c>
      <c r="X238" s="51" t="str">
        <f t="shared" si="3"/>
        <v>3</v>
      </c>
      <c r="Y238" s="51" t="str">
        <f>IF(T238="","",IF(AND(T238&lt;&gt;'Tabelas auxiliares'!$B$236,T238&lt;&gt;'Tabelas auxiliares'!$B$237),"FOLHA DE PESSOAL",IF(X238='Tabelas auxiliares'!$A$237,"CUSTEIO",IF(X238='Tabelas auxiliares'!$A$236,"INVESTIMENTO","ERRO - VERIFICAR"))))</f>
        <v>FOLHA DE PESSOAL</v>
      </c>
      <c r="Z238" s="44">
        <v>993.07</v>
      </c>
      <c r="AA238" s="44">
        <v>993.07</v>
      </c>
    </row>
    <row r="239" spans="1:28" x14ac:dyDescent="0.25">
      <c r="A239" t="s">
        <v>540</v>
      </c>
      <c r="B239" s="72" t="s">
        <v>302</v>
      </c>
      <c r="C239" s="72" t="s">
        <v>541</v>
      </c>
      <c r="D239" t="s">
        <v>90</v>
      </c>
      <c r="E239" t="s">
        <v>117</v>
      </c>
      <c r="F239" s="51" t="str">
        <f>IFERROR(VLOOKUP(D239,'Tabelas auxiliares'!$A$3:$B$61,2,FALSE),"")</f>
        <v>SUGEPE-FOLHA - PASEP + AUX. MORADIA</v>
      </c>
      <c r="G239" s="51" t="str">
        <f>IFERROR(VLOOKUP($B239,'Tabelas auxiliares'!$A$65:$C$102,2,FALSE),"")</f>
        <v>Folha de pagamento - Ativos, Previdência, PASEP</v>
      </c>
      <c r="H239" s="51" t="str">
        <f>IFERROR(VLOOKUP($B239,'Tabelas auxiliares'!$A$65:$C$102,3,FALSE),"")</f>
        <v>FOLHA DE PAGAMENTO / CONTRIBUICAO PARA O PSS / SUBSTITUICOES / INSS PATRONAL / PASEP</v>
      </c>
      <c r="I239" t="s">
        <v>2112</v>
      </c>
      <c r="J239" t="s">
        <v>2113</v>
      </c>
      <c r="K239" t="s">
        <v>2119</v>
      </c>
      <c r="L239" t="s">
        <v>2115</v>
      </c>
      <c r="M239" t="s">
        <v>165</v>
      </c>
      <c r="N239" t="s">
        <v>127</v>
      </c>
      <c r="O239" t="s">
        <v>167</v>
      </c>
      <c r="P239" t="s">
        <v>1021</v>
      </c>
      <c r="Q239" t="s">
        <v>168</v>
      </c>
      <c r="R239" t="s">
        <v>165</v>
      </c>
      <c r="S239" t="s">
        <v>119</v>
      </c>
      <c r="T239" t="s">
        <v>1022</v>
      </c>
      <c r="U239" t="s">
        <v>136</v>
      </c>
      <c r="V239" t="s">
        <v>1068</v>
      </c>
      <c r="W239" t="s">
        <v>1069</v>
      </c>
      <c r="X239" s="51" t="str">
        <f t="shared" si="3"/>
        <v>3</v>
      </c>
      <c r="Y239" s="51" t="str">
        <f>IF(T239="","",IF(AND(T239&lt;&gt;'Tabelas auxiliares'!$B$236,T239&lt;&gt;'Tabelas auxiliares'!$B$237),"FOLHA DE PESSOAL",IF(X239='Tabelas auxiliares'!$A$237,"CUSTEIO",IF(X239='Tabelas auxiliares'!$A$236,"INVESTIMENTO","ERRO - VERIFICAR"))))</f>
        <v>FOLHA DE PESSOAL</v>
      </c>
      <c r="Z239" s="44">
        <v>983.18</v>
      </c>
      <c r="AA239" s="44">
        <v>983.18</v>
      </c>
    </row>
    <row r="240" spans="1:28" x14ac:dyDescent="0.25">
      <c r="A240" t="s">
        <v>540</v>
      </c>
      <c r="B240" s="72" t="s">
        <v>302</v>
      </c>
      <c r="C240" s="72" t="s">
        <v>541</v>
      </c>
      <c r="D240" t="s">
        <v>90</v>
      </c>
      <c r="E240" t="s">
        <v>117</v>
      </c>
      <c r="F240" s="51" t="str">
        <f>IFERROR(VLOOKUP(D240,'Tabelas auxiliares'!$A$3:$B$61,2,FALSE),"")</f>
        <v>SUGEPE-FOLHA - PASEP + AUX. MORADIA</v>
      </c>
      <c r="G240" s="51" t="str">
        <f>IFERROR(VLOOKUP($B240,'Tabelas auxiliares'!$A$65:$C$102,2,FALSE),"")</f>
        <v>Folha de pagamento - Ativos, Previdência, PASEP</v>
      </c>
      <c r="H240" s="51" t="str">
        <f>IFERROR(VLOOKUP($B240,'Tabelas auxiliares'!$A$65:$C$102,3,FALSE),"")</f>
        <v>FOLHA DE PAGAMENTO / CONTRIBUICAO PARA O PSS / SUBSTITUICOES / INSS PATRONAL / PASEP</v>
      </c>
      <c r="I240" t="s">
        <v>2112</v>
      </c>
      <c r="J240" t="s">
        <v>2113</v>
      </c>
      <c r="K240" t="s">
        <v>2119</v>
      </c>
      <c r="L240" t="s">
        <v>2115</v>
      </c>
      <c r="M240" t="s">
        <v>165</v>
      </c>
      <c r="N240" t="s">
        <v>127</v>
      </c>
      <c r="O240" t="s">
        <v>167</v>
      </c>
      <c r="P240" t="s">
        <v>1021</v>
      </c>
      <c r="Q240" t="s">
        <v>168</v>
      </c>
      <c r="R240" t="s">
        <v>165</v>
      </c>
      <c r="S240" t="s">
        <v>119</v>
      </c>
      <c r="T240" t="s">
        <v>1022</v>
      </c>
      <c r="U240" t="s">
        <v>136</v>
      </c>
      <c r="V240" t="s">
        <v>1070</v>
      </c>
      <c r="W240" t="s">
        <v>1071</v>
      </c>
      <c r="X240" s="51" t="str">
        <f t="shared" si="3"/>
        <v>3</v>
      </c>
      <c r="Y240" s="51" t="str">
        <f>IF(T240="","",IF(AND(T240&lt;&gt;'Tabelas auxiliares'!$B$236,T240&lt;&gt;'Tabelas auxiliares'!$B$237),"FOLHA DE PESSOAL",IF(X240='Tabelas auxiliares'!$A$237,"CUSTEIO",IF(X240='Tabelas auxiliares'!$A$236,"INVESTIMENTO","ERRO - VERIFICAR"))))</f>
        <v>FOLHA DE PESSOAL</v>
      </c>
      <c r="Z240" s="44">
        <v>41313.68</v>
      </c>
      <c r="AA240" s="44">
        <v>41313.68</v>
      </c>
    </row>
    <row r="241" spans="1:29" x14ac:dyDescent="0.25">
      <c r="A241" t="s">
        <v>540</v>
      </c>
      <c r="B241" s="72" t="s">
        <v>302</v>
      </c>
      <c r="C241" s="72" t="s">
        <v>541</v>
      </c>
      <c r="D241" t="s">
        <v>90</v>
      </c>
      <c r="E241" t="s">
        <v>117</v>
      </c>
      <c r="F241" s="51" t="str">
        <f>IFERROR(VLOOKUP(D241,'Tabelas auxiliares'!$A$3:$B$61,2,FALSE),"")</f>
        <v>SUGEPE-FOLHA - PASEP + AUX. MORADIA</v>
      </c>
      <c r="G241" s="51" t="str">
        <f>IFERROR(VLOOKUP($B241,'Tabelas auxiliares'!$A$65:$C$102,2,FALSE),"")</f>
        <v>Folha de pagamento - Ativos, Previdência, PASEP</v>
      </c>
      <c r="H241" s="51" t="str">
        <f>IFERROR(VLOOKUP($B241,'Tabelas auxiliares'!$A$65:$C$102,3,FALSE),"")</f>
        <v>FOLHA DE PAGAMENTO / CONTRIBUICAO PARA O PSS / SUBSTITUICOES / INSS PATRONAL / PASEP</v>
      </c>
      <c r="I241" t="s">
        <v>2112</v>
      </c>
      <c r="J241" t="s">
        <v>2113</v>
      </c>
      <c r="K241" t="s">
        <v>2119</v>
      </c>
      <c r="L241" t="s">
        <v>2115</v>
      </c>
      <c r="M241" t="s">
        <v>165</v>
      </c>
      <c r="N241" t="s">
        <v>127</v>
      </c>
      <c r="O241" t="s">
        <v>167</v>
      </c>
      <c r="P241" t="s">
        <v>1021</v>
      </c>
      <c r="Q241" t="s">
        <v>168</v>
      </c>
      <c r="R241" t="s">
        <v>165</v>
      </c>
      <c r="S241" t="s">
        <v>119</v>
      </c>
      <c r="T241" t="s">
        <v>1022</v>
      </c>
      <c r="U241" t="s">
        <v>136</v>
      </c>
      <c r="V241" t="s">
        <v>1072</v>
      </c>
      <c r="W241" t="s">
        <v>1073</v>
      </c>
      <c r="X241" s="51" t="str">
        <f t="shared" si="3"/>
        <v>3</v>
      </c>
      <c r="Y241" s="51" t="str">
        <f>IF(T241="","",IF(AND(T241&lt;&gt;'Tabelas auxiliares'!$B$236,T241&lt;&gt;'Tabelas auxiliares'!$B$237),"FOLHA DE PESSOAL",IF(X241='Tabelas auxiliares'!$A$237,"CUSTEIO",IF(X241='Tabelas auxiliares'!$A$236,"INVESTIMENTO","ERRO - VERIFICAR"))))</f>
        <v>FOLHA DE PESSOAL</v>
      </c>
      <c r="Z241" s="44">
        <v>7632.88</v>
      </c>
      <c r="AA241" s="44">
        <v>7632.88</v>
      </c>
    </row>
    <row r="242" spans="1:29" x14ac:dyDescent="0.25">
      <c r="A242" t="s">
        <v>540</v>
      </c>
      <c r="B242" s="72" t="s">
        <v>302</v>
      </c>
      <c r="C242" s="72" t="s">
        <v>541</v>
      </c>
      <c r="D242" t="s">
        <v>90</v>
      </c>
      <c r="E242" t="s">
        <v>117</v>
      </c>
      <c r="F242" s="51" t="str">
        <f>IFERROR(VLOOKUP(D242,'Tabelas auxiliares'!$A$3:$B$61,2,FALSE),"")</f>
        <v>SUGEPE-FOLHA - PASEP + AUX. MORADIA</v>
      </c>
      <c r="G242" s="51" t="str">
        <f>IFERROR(VLOOKUP($B242,'Tabelas auxiliares'!$A$65:$C$102,2,FALSE),"")</f>
        <v>Folha de pagamento - Ativos, Previdência, PASEP</v>
      </c>
      <c r="H242" s="51" t="str">
        <f>IFERROR(VLOOKUP($B242,'Tabelas auxiliares'!$A$65:$C$102,3,FALSE),"")</f>
        <v>FOLHA DE PAGAMENTO / CONTRIBUICAO PARA O PSS / SUBSTITUICOES / INSS PATRONAL / PASEP</v>
      </c>
      <c r="I242" t="s">
        <v>2112</v>
      </c>
      <c r="J242" t="s">
        <v>2113</v>
      </c>
      <c r="K242" t="s">
        <v>2119</v>
      </c>
      <c r="L242" t="s">
        <v>2115</v>
      </c>
      <c r="M242" t="s">
        <v>165</v>
      </c>
      <c r="N242" t="s">
        <v>127</v>
      </c>
      <c r="O242" t="s">
        <v>167</v>
      </c>
      <c r="P242" t="s">
        <v>1021</v>
      </c>
      <c r="Q242" t="s">
        <v>168</v>
      </c>
      <c r="R242" t="s">
        <v>165</v>
      </c>
      <c r="S242" t="s">
        <v>119</v>
      </c>
      <c r="T242" t="s">
        <v>1022</v>
      </c>
      <c r="U242" t="s">
        <v>136</v>
      </c>
      <c r="V242" t="s">
        <v>1074</v>
      </c>
      <c r="W242" t="s">
        <v>1075</v>
      </c>
      <c r="X242" s="51" t="str">
        <f t="shared" si="3"/>
        <v>3</v>
      </c>
      <c r="Y242" s="51" t="str">
        <f>IF(T242="","",IF(AND(T242&lt;&gt;'Tabelas auxiliares'!$B$236,T242&lt;&gt;'Tabelas auxiliares'!$B$237),"FOLHA DE PESSOAL",IF(X242='Tabelas auxiliares'!$A$237,"CUSTEIO",IF(X242='Tabelas auxiliares'!$A$236,"INVESTIMENTO","ERRO - VERIFICAR"))))</f>
        <v>FOLHA DE PESSOAL</v>
      </c>
      <c r="Z242" s="44">
        <v>36342.730000000003</v>
      </c>
      <c r="AA242" s="44">
        <v>36342.730000000003</v>
      </c>
    </row>
    <row r="243" spans="1:29" x14ac:dyDescent="0.25">
      <c r="A243" t="s">
        <v>540</v>
      </c>
      <c r="B243" s="72" t="s">
        <v>302</v>
      </c>
      <c r="C243" s="72" t="s">
        <v>541</v>
      </c>
      <c r="D243" t="s">
        <v>90</v>
      </c>
      <c r="E243" t="s">
        <v>117</v>
      </c>
      <c r="F243" s="51" t="str">
        <f>IFERROR(VLOOKUP(D243,'Tabelas auxiliares'!$A$3:$B$61,2,FALSE),"")</f>
        <v>SUGEPE-FOLHA - PASEP + AUX. MORADIA</v>
      </c>
      <c r="G243" s="51" t="str">
        <f>IFERROR(VLOOKUP($B243,'Tabelas auxiliares'!$A$65:$C$102,2,FALSE),"")</f>
        <v>Folha de pagamento - Ativos, Previdência, PASEP</v>
      </c>
      <c r="H243" s="51" t="str">
        <f>IFERROR(VLOOKUP($B243,'Tabelas auxiliares'!$A$65:$C$102,3,FALSE),"")</f>
        <v>FOLHA DE PAGAMENTO / CONTRIBUICAO PARA O PSS / SUBSTITUICOES / INSS PATRONAL / PASEP</v>
      </c>
      <c r="I243" t="s">
        <v>2112</v>
      </c>
      <c r="J243" t="s">
        <v>2113</v>
      </c>
      <c r="K243" t="s">
        <v>2120</v>
      </c>
      <c r="L243" t="s">
        <v>2115</v>
      </c>
      <c r="M243" t="s">
        <v>165</v>
      </c>
      <c r="N243" t="s">
        <v>127</v>
      </c>
      <c r="O243" t="s">
        <v>167</v>
      </c>
      <c r="P243" t="s">
        <v>1021</v>
      </c>
      <c r="Q243" t="s">
        <v>168</v>
      </c>
      <c r="R243" t="s">
        <v>165</v>
      </c>
      <c r="S243" t="s">
        <v>119</v>
      </c>
      <c r="T243" t="s">
        <v>1022</v>
      </c>
      <c r="U243" t="s">
        <v>136</v>
      </c>
      <c r="V243" t="s">
        <v>1080</v>
      </c>
      <c r="W243" t="s">
        <v>1081</v>
      </c>
      <c r="X243" s="51" t="str">
        <f t="shared" si="3"/>
        <v>3</v>
      </c>
      <c r="Y243" s="51" t="str">
        <f>IF(T243="","",IF(AND(T243&lt;&gt;'Tabelas auxiliares'!$B$236,T243&lt;&gt;'Tabelas auxiliares'!$B$237),"FOLHA DE PESSOAL",IF(X243='Tabelas auxiliares'!$A$237,"CUSTEIO",IF(X243='Tabelas auxiliares'!$A$236,"INVESTIMENTO","ERRO - VERIFICAR"))))</f>
        <v>FOLHA DE PESSOAL</v>
      </c>
      <c r="Z243" s="44">
        <v>219.75</v>
      </c>
      <c r="AA243" s="44">
        <v>219.75</v>
      </c>
    </row>
    <row r="244" spans="1:29" x14ac:dyDescent="0.25">
      <c r="A244" t="s">
        <v>540</v>
      </c>
      <c r="B244" s="72" t="s">
        <v>302</v>
      </c>
      <c r="C244" s="72" t="s">
        <v>541</v>
      </c>
      <c r="D244" t="s">
        <v>90</v>
      </c>
      <c r="E244" t="s">
        <v>117</v>
      </c>
      <c r="F244" s="51" t="str">
        <f>IFERROR(VLOOKUP(D244,'Tabelas auxiliares'!$A$3:$B$61,2,FALSE),"")</f>
        <v>SUGEPE-FOLHA - PASEP + AUX. MORADIA</v>
      </c>
      <c r="G244" s="51" t="str">
        <f>IFERROR(VLOOKUP($B244,'Tabelas auxiliares'!$A$65:$C$102,2,FALSE),"")</f>
        <v>Folha de pagamento - Ativos, Previdência, PASEP</v>
      </c>
      <c r="H244" s="51" t="str">
        <f>IFERROR(VLOOKUP($B244,'Tabelas auxiliares'!$A$65:$C$102,3,FALSE),"")</f>
        <v>FOLHA DE PAGAMENTO / CONTRIBUICAO PARA O PSS / SUBSTITUICOES / INSS PATRONAL / PASEP</v>
      </c>
      <c r="I244" t="s">
        <v>2112</v>
      </c>
      <c r="J244" t="s">
        <v>2113</v>
      </c>
      <c r="K244" t="s">
        <v>2121</v>
      </c>
      <c r="L244" t="s">
        <v>2115</v>
      </c>
      <c r="M244" t="s">
        <v>165</v>
      </c>
      <c r="N244" t="s">
        <v>127</v>
      </c>
      <c r="O244" t="s">
        <v>167</v>
      </c>
      <c r="P244" t="s">
        <v>1021</v>
      </c>
      <c r="Q244" t="s">
        <v>168</v>
      </c>
      <c r="R244" t="s">
        <v>165</v>
      </c>
      <c r="S244" t="s">
        <v>119</v>
      </c>
      <c r="T244" t="s">
        <v>1022</v>
      </c>
      <c r="U244" t="s">
        <v>136</v>
      </c>
      <c r="V244" t="s">
        <v>1086</v>
      </c>
      <c r="W244" t="s">
        <v>1087</v>
      </c>
      <c r="X244" s="51" t="str">
        <f t="shared" si="3"/>
        <v>3</v>
      </c>
      <c r="Y244" s="51" t="str">
        <f>IF(T244="","",IF(AND(T244&lt;&gt;'Tabelas auxiliares'!$B$236,T244&lt;&gt;'Tabelas auxiliares'!$B$237),"FOLHA DE PESSOAL",IF(X244='Tabelas auxiliares'!$A$237,"CUSTEIO",IF(X244='Tabelas auxiliares'!$A$236,"INVESTIMENTO","ERRO - VERIFICAR"))))</f>
        <v>FOLHA DE PESSOAL</v>
      </c>
      <c r="Z244" s="44">
        <v>3078.37</v>
      </c>
      <c r="AA244" s="44">
        <v>3078.37</v>
      </c>
    </row>
    <row r="245" spans="1:29" x14ac:dyDescent="0.25">
      <c r="A245" t="s">
        <v>540</v>
      </c>
      <c r="B245" s="72" t="s">
        <v>302</v>
      </c>
      <c r="C245" s="72" t="s">
        <v>541</v>
      </c>
      <c r="D245" t="s">
        <v>90</v>
      </c>
      <c r="E245" t="s">
        <v>117</v>
      </c>
      <c r="F245" s="51" t="str">
        <f>IFERROR(VLOOKUP(D245,'Tabelas auxiliares'!$A$3:$B$61,2,FALSE),"")</f>
        <v>SUGEPE-FOLHA - PASEP + AUX. MORADIA</v>
      </c>
      <c r="G245" s="51" t="str">
        <f>IFERROR(VLOOKUP($B245,'Tabelas auxiliares'!$A$65:$C$102,2,FALSE),"")</f>
        <v>Folha de pagamento - Ativos, Previdência, PASEP</v>
      </c>
      <c r="H245" s="51" t="str">
        <f>IFERROR(VLOOKUP($B245,'Tabelas auxiliares'!$A$65:$C$102,3,FALSE),"")</f>
        <v>FOLHA DE PAGAMENTO / CONTRIBUICAO PARA O PSS / SUBSTITUICOES / INSS PATRONAL / PASEP</v>
      </c>
      <c r="I245" t="s">
        <v>2122</v>
      </c>
      <c r="J245" t="s">
        <v>1101</v>
      </c>
      <c r="K245" t="s">
        <v>2123</v>
      </c>
      <c r="L245" t="s">
        <v>2124</v>
      </c>
      <c r="M245" t="s">
        <v>170</v>
      </c>
      <c r="N245" t="s">
        <v>126</v>
      </c>
      <c r="O245" t="s">
        <v>167</v>
      </c>
      <c r="P245" t="s">
        <v>1012</v>
      </c>
      <c r="Q245" t="s">
        <v>168</v>
      </c>
      <c r="R245" t="s">
        <v>165</v>
      </c>
      <c r="S245" t="s">
        <v>119</v>
      </c>
      <c r="T245" t="s">
        <v>1013</v>
      </c>
      <c r="U245" t="s">
        <v>120</v>
      </c>
      <c r="V245" t="s">
        <v>1014</v>
      </c>
      <c r="W245" t="s">
        <v>1015</v>
      </c>
      <c r="X245" s="51" t="str">
        <f t="shared" si="3"/>
        <v>3</v>
      </c>
      <c r="Y245" s="51" t="str">
        <f>IF(T245="","",IF(AND(T245&lt;&gt;'Tabelas auxiliares'!$B$236,T245&lt;&gt;'Tabelas auxiliares'!$B$237),"FOLHA DE PESSOAL",IF(X245='Tabelas auxiliares'!$A$237,"CUSTEIO",IF(X245='Tabelas auxiliares'!$A$236,"INVESTIMENTO","ERRO - VERIFICAR"))))</f>
        <v>FOLHA DE PESSOAL</v>
      </c>
      <c r="Z245" s="44">
        <v>1753.9</v>
      </c>
      <c r="AC245" s="44">
        <v>1753.9</v>
      </c>
    </row>
    <row r="246" spans="1:29" x14ac:dyDescent="0.25">
      <c r="A246" t="s">
        <v>540</v>
      </c>
      <c r="B246" s="72" t="s">
        <v>302</v>
      </c>
      <c r="C246" s="72" t="s">
        <v>541</v>
      </c>
      <c r="D246" t="s">
        <v>90</v>
      </c>
      <c r="E246" t="s">
        <v>117</v>
      </c>
      <c r="F246" s="51" t="str">
        <f>IFERROR(VLOOKUP(D246,'Tabelas auxiliares'!$A$3:$B$61,2,FALSE),"")</f>
        <v>SUGEPE-FOLHA - PASEP + AUX. MORADIA</v>
      </c>
      <c r="G246" s="51" t="str">
        <f>IFERROR(VLOOKUP($B246,'Tabelas auxiliares'!$A$65:$C$102,2,FALSE),"")</f>
        <v>Folha de pagamento - Ativos, Previdência, PASEP</v>
      </c>
      <c r="H246" s="51" t="str">
        <f>IFERROR(VLOOKUP($B246,'Tabelas auxiliares'!$A$65:$C$102,3,FALSE),"")</f>
        <v>FOLHA DE PAGAMENTO / CONTRIBUICAO PARA O PSS / SUBSTITUICOES / INSS PATRONAL / PASEP</v>
      </c>
      <c r="I246" t="s">
        <v>2125</v>
      </c>
      <c r="J246" t="s">
        <v>2126</v>
      </c>
      <c r="K246" t="s">
        <v>2127</v>
      </c>
      <c r="L246" t="s">
        <v>2128</v>
      </c>
      <c r="M246" t="s">
        <v>165</v>
      </c>
      <c r="N246" t="s">
        <v>127</v>
      </c>
      <c r="O246" t="s">
        <v>167</v>
      </c>
      <c r="P246" t="s">
        <v>1021</v>
      </c>
      <c r="Q246" t="s">
        <v>168</v>
      </c>
      <c r="R246" t="s">
        <v>165</v>
      </c>
      <c r="S246" t="s">
        <v>119</v>
      </c>
      <c r="T246" t="s">
        <v>1022</v>
      </c>
      <c r="U246" t="s">
        <v>136</v>
      </c>
      <c r="V246" t="s">
        <v>1023</v>
      </c>
      <c r="W246" t="s">
        <v>1024</v>
      </c>
      <c r="X246" s="51" t="str">
        <f t="shared" si="3"/>
        <v>3</v>
      </c>
      <c r="Y246" s="51" t="str">
        <f>IF(T246="","",IF(AND(T246&lt;&gt;'Tabelas auxiliares'!$B$236,T246&lt;&gt;'Tabelas auxiliares'!$B$237),"FOLHA DE PESSOAL",IF(X246='Tabelas auxiliares'!$A$237,"CUSTEIO",IF(X246='Tabelas auxiliares'!$A$236,"INVESTIMENTO","ERRO - VERIFICAR"))))</f>
        <v>FOLHA DE PESSOAL</v>
      </c>
      <c r="Z246" s="44">
        <v>3111.38</v>
      </c>
      <c r="AA246" s="44">
        <v>3111.38</v>
      </c>
    </row>
    <row r="247" spans="1:29" x14ac:dyDescent="0.25">
      <c r="A247" t="s">
        <v>540</v>
      </c>
      <c r="B247" s="72" t="s">
        <v>302</v>
      </c>
      <c r="C247" s="72" t="s">
        <v>541</v>
      </c>
      <c r="D247" t="s">
        <v>90</v>
      </c>
      <c r="E247" t="s">
        <v>117</v>
      </c>
      <c r="F247" s="51" t="str">
        <f>IFERROR(VLOOKUP(D247,'Tabelas auxiliares'!$A$3:$B$61,2,FALSE),"")</f>
        <v>SUGEPE-FOLHA - PASEP + AUX. MORADIA</v>
      </c>
      <c r="G247" s="51" t="str">
        <f>IFERROR(VLOOKUP($B247,'Tabelas auxiliares'!$A$65:$C$102,2,FALSE),"")</f>
        <v>Folha de pagamento - Ativos, Previdência, PASEP</v>
      </c>
      <c r="H247" s="51" t="str">
        <f>IFERROR(VLOOKUP($B247,'Tabelas auxiliares'!$A$65:$C$102,3,FALSE),"")</f>
        <v>FOLHA DE PAGAMENTO / CONTRIBUICAO PARA O PSS / SUBSTITUICOES / INSS PATRONAL / PASEP</v>
      </c>
      <c r="I247" t="s">
        <v>1413</v>
      </c>
      <c r="J247" t="s">
        <v>1382</v>
      </c>
      <c r="K247" t="s">
        <v>2129</v>
      </c>
      <c r="L247" t="s">
        <v>2130</v>
      </c>
      <c r="M247" t="s">
        <v>1095</v>
      </c>
      <c r="N247" t="s">
        <v>166</v>
      </c>
      <c r="O247" t="s">
        <v>167</v>
      </c>
      <c r="P247" t="s">
        <v>200</v>
      </c>
      <c r="Q247" t="s">
        <v>168</v>
      </c>
      <c r="R247" t="s">
        <v>165</v>
      </c>
      <c r="S247" t="s">
        <v>543</v>
      </c>
      <c r="T247" t="s">
        <v>164</v>
      </c>
      <c r="U247" t="s">
        <v>118</v>
      </c>
      <c r="V247" t="s">
        <v>1096</v>
      </c>
      <c r="W247" t="s">
        <v>1097</v>
      </c>
      <c r="X247" s="51" t="str">
        <f t="shared" si="3"/>
        <v>3</v>
      </c>
      <c r="Y247" s="51" t="str">
        <f>IF(T247="","",IF(AND(T247&lt;&gt;'Tabelas auxiliares'!$B$236,T247&lt;&gt;'Tabelas auxiliares'!$B$237),"FOLHA DE PESSOAL",IF(X247='Tabelas auxiliares'!$A$237,"CUSTEIO",IF(X247='Tabelas auxiliares'!$A$236,"INVESTIMENTO","ERRO - VERIFICAR"))))</f>
        <v>CUSTEIO</v>
      </c>
      <c r="Z247" s="44">
        <v>115950.42</v>
      </c>
      <c r="AC247" s="44">
        <v>115950.42</v>
      </c>
    </row>
    <row r="248" spans="1:29" x14ac:dyDescent="0.25">
      <c r="A248" t="s">
        <v>540</v>
      </c>
      <c r="B248" s="72" t="s">
        <v>304</v>
      </c>
      <c r="C248" s="72" t="s">
        <v>541</v>
      </c>
      <c r="D248" t="s">
        <v>92</v>
      </c>
      <c r="E248" t="s">
        <v>117</v>
      </c>
      <c r="F248" s="51" t="str">
        <f>IFERROR(VLOOKUP(D248,'Tabelas auxiliares'!$A$3:$B$61,2,FALSE),"")</f>
        <v>SUGEPE - CONTRATAÇÃO DE ESTAGIÁRIOS * D.U.C</v>
      </c>
      <c r="G248" s="51" t="str">
        <f>IFERROR(VLOOKUP($B248,'Tabelas auxiliares'!$A$65:$C$102,2,FALSE),"")</f>
        <v>Folha de pagamento - Estagiários</v>
      </c>
      <c r="H248" s="51" t="str">
        <f>IFERROR(VLOOKUP($B248,'Tabelas auxiliares'!$A$65:$C$102,3,FALSE),"")</f>
        <v>FOLHA DE PAGAMENTO - ESTAGIÁRIOS</v>
      </c>
      <c r="I248" t="s">
        <v>2112</v>
      </c>
      <c r="J248" t="s">
        <v>2113</v>
      </c>
      <c r="K248" t="s">
        <v>2131</v>
      </c>
      <c r="L248" t="s">
        <v>2115</v>
      </c>
      <c r="M248" t="s">
        <v>165</v>
      </c>
      <c r="N248" t="s">
        <v>166</v>
      </c>
      <c r="O248" t="s">
        <v>167</v>
      </c>
      <c r="P248" t="s">
        <v>200</v>
      </c>
      <c r="Q248" t="s">
        <v>168</v>
      </c>
      <c r="R248" t="s">
        <v>165</v>
      </c>
      <c r="S248" t="s">
        <v>119</v>
      </c>
      <c r="T248" t="s">
        <v>164</v>
      </c>
      <c r="U248" t="s">
        <v>118</v>
      </c>
      <c r="V248" t="s">
        <v>1127</v>
      </c>
      <c r="W248" t="s">
        <v>1128</v>
      </c>
      <c r="X248" s="51" t="str">
        <f t="shared" si="3"/>
        <v>3</v>
      </c>
      <c r="Y248" s="51" t="str">
        <f>IF(T248="","",IF(AND(T248&lt;&gt;'Tabelas auxiliares'!$B$236,T248&lt;&gt;'Tabelas auxiliares'!$B$237),"FOLHA DE PESSOAL",IF(X248='Tabelas auxiliares'!$A$237,"CUSTEIO",IF(X248='Tabelas auxiliares'!$A$236,"INVESTIMENTO","ERRO - VERIFICAR"))))</f>
        <v>CUSTEIO</v>
      </c>
      <c r="Z248" s="44">
        <v>2110</v>
      </c>
      <c r="AA248" s="44">
        <v>2110</v>
      </c>
    </row>
    <row r="249" spans="1:29" x14ac:dyDescent="0.25">
      <c r="A249" t="s">
        <v>540</v>
      </c>
      <c r="B249" s="72" t="s">
        <v>358</v>
      </c>
      <c r="C249" s="72" t="s">
        <v>541</v>
      </c>
      <c r="D249" t="s">
        <v>90</v>
      </c>
      <c r="E249" t="s">
        <v>117</v>
      </c>
      <c r="F249" s="51" t="str">
        <f>IFERROR(VLOOKUP(D249,'Tabelas auxiliares'!$A$3:$B$61,2,FALSE),"")</f>
        <v>SUGEPE-FOLHA - PASEP + AUX. MORADIA</v>
      </c>
      <c r="G249" s="51" t="str">
        <f>IFERROR(VLOOKUP($B249,'Tabelas auxiliares'!$A$65:$C$102,2,FALSE),"")</f>
        <v>Folha de Pagamento - Benefícios</v>
      </c>
      <c r="H249" s="51" t="str">
        <f>IFERROR(VLOOKUP($B249,'Tabelas auxiliares'!$A$65:$C$102,3,FALSE),"")</f>
        <v xml:space="preserve">AUXILIO FUNERAL / CONTRATACAO POR TEMPO DETERMINADO / BENEF.ASSIST. DO SERVIDOR E DO MILITAR / AUXILIO-ALIMENTACAO / AUXILIO-TRANSPORTE / INDENIZACOES E RESTITUICOES / DESPESAS DE EXERCICIOS ANTERIORES </v>
      </c>
      <c r="I249" t="s">
        <v>2112</v>
      </c>
      <c r="J249" t="s">
        <v>2113</v>
      </c>
      <c r="K249" t="s">
        <v>2132</v>
      </c>
      <c r="L249" t="s">
        <v>2115</v>
      </c>
      <c r="M249" t="s">
        <v>165</v>
      </c>
      <c r="N249" t="s">
        <v>128</v>
      </c>
      <c r="O249" t="s">
        <v>1139</v>
      </c>
      <c r="P249" t="s">
        <v>1140</v>
      </c>
      <c r="Q249" t="s">
        <v>168</v>
      </c>
      <c r="R249" t="s">
        <v>165</v>
      </c>
      <c r="S249" t="s">
        <v>119</v>
      </c>
      <c r="T249" t="s">
        <v>1022</v>
      </c>
      <c r="U249" t="s">
        <v>2133</v>
      </c>
      <c r="V249" t="s">
        <v>1141</v>
      </c>
      <c r="W249" t="s">
        <v>1142</v>
      </c>
      <c r="X249" s="51" t="str">
        <f t="shared" si="3"/>
        <v>3</v>
      </c>
      <c r="Y249" s="51" t="str">
        <f>IF(T249="","",IF(AND(T249&lt;&gt;'Tabelas auxiliares'!$B$236,T249&lt;&gt;'Tabelas auxiliares'!$B$237),"FOLHA DE PESSOAL",IF(X249='Tabelas auxiliares'!$A$237,"CUSTEIO",IF(X249='Tabelas auxiliares'!$A$236,"INVESTIMENTO","ERRO - VERIFICAR"))))</f>
        <v>FOLHA DE PESSOAL</v>
      </c>
      <c r="Z249" s="44">
        <v>15.27</v>
      </c>
      <c r="AA249" s="44">
        <v>15.27</v>
      </c>
    </row>
    <row r="250" spans="1:29" x14ac:dyDescent="0.25">
      <c r="A250" t="s">
        <v>540</v>
      </c>
      <c r="B250" s="72" t="s">
        <v>358</v>
      </c>
      <c r="C250" s="72" t="s">
        <v>541</v>
      </c>
      <c r="D250" t="s">
        <v>90</v>
      </c>
      <c r="E250" t="s">
        <v>117</v>
      </c>
      <c r="F250" s="51" t="str">
        <f>IFERROR(VLOOKUP(D250,'Tabelas auxiliares'!$A$3:$B$61,2,FALSE),"")</f>
        <v>SUGEPE-FOLHA - PASEP + AUX. MORADIA</v>
      </c>
      <c r="G250" s="51" t="str">
        <f>IFERROR(VLOOKUP($B250,'Tabelas auxiliares'!$A$65:$C$102,2,FALSE),"")</f>
        <v>Folha de Pagamento - Benefícios</v>
      </c>
      <c r="H250" s="51" t="str">
        <f>IFERROR(VLOOKUP($B250,'Tabelas auxiliares'!$A$65:$C$102,3,FALSE),"")</f>
        <v xml:space="preserve">AUXILIO FUNERAL / CONTRATACAO POR TEMPO DETERMINADO / BENEF.ASSIST. DO SERVIDOR E DO MILITAR / AUXILIO-ALIMENTACAO / AUXILIO-TRANSPORTE / INDENIZACOES E RESTITUICOES / DESPESAS DE EXERCICIOS ANTERIORES </v>
      </c>
      <c r="I250" t="s">
        <v>2112</v>
      </c>
      <c r="J250" t="s">
        <v>2113</v>
      </c>
      <c r="K250" t="s">
        <v>2134</v>
      </c>
      <c r="L250" t="s">
        <v>2115</v>
      </c>
      <c r="M250" t="s">
        <v>165</v>
      </c>
      <c r="N250" t="s">
        <v>128</v>
      </c>
      <c r="O250" t="s">
        <v>851</v>
      </c>
      <c r="P250" t="s">
        <v>1144</v>
      </c>
      <c r="Q250" t="s">
        <v>168</v>
      </c>
      <c r="R250" t="s">
        <v>165</v>
      </c>
      <c r="S250" t="s">
        <v>119</v>
      </c>
      <c r="T250" t="s">
        <v>1022</v>
      </c>
      <c r="U250" t="s">
        <v>2135</v>
      </c>
      <c r="V250" t="s">
        <v>1145</v>
      </c>
      <c r="W250" t="s">
        <v>1146</v>
      </c>
      <c r="X250" s="51" t="str">
        <f t="shared" si="3"/>
        <v>3</v>
      </c>
      <c r="Y250" s="51" t="str">
        <f>IF(T250="","",IF(AND(T250&lt;&gt;'Tabelas auxiliares'!$B$236,T250&lt;&gt;'Tabelas auxiliares'!$B$237),"FOLHA DE PESSOAL",IF(X250='Tabelas auxiliares'!$A$237,"CUSTEIO",IF(X250='Tabelas auxiliares'!$A$236,"INVESTIMENTO","ERRO - VERIFICAR"))))</f>
        <v>FOLHA DE PESSOAL</v>
      </c>
      <c r="Z250" s="44">
        <v>256.8</v>
      </c>
      <c r="AA250" s="44">
        <v>256.8</v>
      </c>
    </row>
    <row r="251" spans="1:29" x14ac:dyDescent="0.25">
      <c r="A251" t="s">
        <v>540</v>
      </c>
      <c r="B251" s="72" t="s">
        <v>358</v>
      </c>
      <c r="C251" s="72" t="s">
        <v>541</v>
      </c>
      <c r="D251" t="s">
        <v>90</v>
      </c>
      <c r="E251" t="s">
        <v>117</v>
      </c>
      <c r="F251" s="51" t="str">
        <f>IFERROR(VLOOKUP(D251,'Tabelas auxiliares'!$A$3:$B$61,2,FALSE),"")</f>
        <v>SUGEPE-FOLHA - PASEP + AUX. MORADIA</v>
      </c>
      <c r="G251" s="51" t="str">
        <f>IFERROR(VLOOKUP($B251,'Tabelas auxiliares'!$A$65:$C$102,2,FALSE),"")</f>
        <v>Folha de Pagamento - Benefícios</v>
      </c>
      <c r="H251" s="51" t="str">
        <f>IFERROR(VLOOKUP($B251,'Tabelas auxiliares'!$A$65:$C$102,3,FALSE),"")</f>
        <v xml:space="preserve">AUXILIO FUNERAL / CONTRATACAO POR TEMPO DETERMINADO / BENEF.ASSIST. DO SERVIDOR E DO MILITAR / AUXILIO-ALIMENTACAO / AUXILIO-TRANSPORTE / INDENIZACOES E RESTITUICOES / DESPESAS DE EXERCICIOS ANTERIORES </v>
      </c>
      <c r="I251" t="s">
        <v>2112</v>
      </c>
      <c r="J251" t="s">
        <v>2113</v>
      </c>
      <c r="K251" t="s">
        <v>2136</v>
      </c>
      <c r="L251" t="s">
        <v>2115</v>
      </c>
      <c r="M251" t="s">
        <v>165</v>
      </c>
      <c r="N251" t="s">
        <v>128</v>
      </c>
      <c r="O251" t="s">
        <v>861</v>
      </c>
      <c r="P251" t="s">
        <v>1148</v>
      </c>
      <c r="Q251" t="s">
        <v>168</v>
      </c>
      <c r="R251" t="s">
        <v>165</v>
      </c>
      <c r="S251" t="s">
        <v>119</v>
      </c>
      <c r="T251" t="s">
        <v>1022</v>
      </c>
      <c r="U251" t="s">
        <v>2137</v>
      </c>
      <c r="V251" t="s">
        <v>1149</v>
      </c>
      <c r="W251" t="s">
        <v>1150</v>
      </c>
      <c r="X251" s="51" t="str">
        <f t="shared" si="3"/>
        <v>3</v>
      </c>
      <c r="Y251" s="51" t="str">
        <f>IF(T251="","",IF(AND(T251&lt;&gt;'Tabelas auxiliares'!$B$236,T251&lt;&gt;'Tabelas auxiliares'!$B$237),"FOLHA DE PESSOAL",IF(X251='Tabelas auxiliares'!$A$237,"CUSTEIO",IF(X251='Tabelas auxiliares'!$A$236,"INVESTIMENTO","ERRO - VERIFICAR"))))</f>
        <v>FOLHA DE PESSOAL</v>
      </c>
      <c r="Z251" s="44">
        <v>51.24</v>
      </c>
      <c r="AA251" s="44">
        <v>51.24</v>
      </c>
    </row>
    <row r="252" spans="1:29" x14ac:dyDescent="0.25">
      <c r="A252" t="s">
        <v>540</v>
      </c>
      <c r="B252" s="72" t="s">
        <v>358</v>
      </c>
      <c r="C252" s="72" t="s">
        <v>541</v>
      </c>
      <c r="D252" t="s">
        <v>90</v>
      </c>
      <c r="E252" t="s">
        <v>117</v>
      </c>
      <c r="F252" s="51" t="str">
        <f>IFERROR(VLOOKUP(D252,'Tabelas auxiliares'!$A$3:$B$61,2,FALSE),"")</f>
        <v>SUGEPE-FOLHA - PASEP + AUX. MORADIA</v>
      </c>
      <c r="G252" s="51" t="str">
        <f>IFERROR(VLOOKUP($B252,'Tabelas auxiliares'!$A$65:$C$102,2,FALSE),"")</f>
        <v>Folha de Pagamento - Benefícios</v>
      </c>
      <c r="H252" s="51" t="str">
        <f>IFERROR(VLOOKUP($B252,'Tabelas auxiliares'!$A$65:$C$102,3,FALSE),"")</f>
        <v xml:space="preserve">AUXILIO FUNERAL / CONTRATACAO POR TEMPO DETERMINADO / BENEF.ASSIST. DO SERVIDOR E DO MILITAR / AUXILIO-ALIMENTACAO / AUXILIO-TRANSPORTE / INDENIZACOES E RESTITUICOES / DESPESAS DE EXERCICIOS ANTERIORES </v>
      </c>
      <c r="I252" t="s">
        <v>2112</v>
      </c>
      <c r="J252" t="s">
        <v>2113</v>
      </c>
      <c r="K252" t="s">
        <v>2138</v>
      </c>
      <c r="L252" t="s">
        <v>2115</v>
      </c>
      <c r="M252" t="s">
        <v>165</v>
      </c>
      <c r="N252" t="s">
        <v>128</v>
      </c>
      <c r="O252" t="s">
        <v>851</v>
      </c>
      <c r="P252" t="s">
        <v>1144</v>
      </c>
      <c r="Q252" t="s">
        <v>168</v>
      </c>
      <c r="R252" t="s">
        <v>165</v>
      </c>
      <c r="S252" t="s">
        <v>119</v>
      </c>
      <c r="T252" t="s">
        <v>1022</v>
      </c>
      <c r="U252" t="s">
        <v>2135</v>
      </c>
      <c r="V252" t="s">
        <v>1157</v>
      </c>
      <c r="W252" t="s">
        <v>1158</v>
      </c>
      <c r="X252" s="51" t="str">
        <f t="shared" si="3"/>
        <v>3</v>
      </c>
      <c r="Y252" s="51" t="str">
        <f>IF(T252="","",IF(AND(T252&lt;&gt;'Tabelas auxiliares'!$B$236,T252&lt;&gt;'Tabelas auxiliares'!$B$237),"FOLHA DE PESSOAL",IF(X252='Tabelas auxiliares'!$A$237,"CUSTEIO",IF(X252='Tabelas auxiliares'!$A$236,"INVESTIMENTO","ERRO - VERIFICAR"))))</f>
        <v>FOLHA DE PESSOAL</v>
      </c>
      <c r="Z252" s="44">
        <v>6387.9</v>
      </c>
      <c r="AA252" s="44">
        <v>6387.9</v>
      </c>
    </row>
    <row r="253" spans="1:29" x14ac:dyDescent="0.25">
      <c r="A253" t="s">
        <v>540</v>
      </c>
      <c r="B253" s="72" t="s">
        <v>358</v>
      </c>
      <c r="C253" s="72" t="s">
        <v>541</v>
      </c>
      <c r="D253" t="s">
        <v>90</v>
      </c>
      <c r="E253" t="s">
        <v>117</v>
      </c>
      <c r="F253" s="51" t="str">
        <f>IFERROR(VLOOKUP(D253,'Tabelas auxiliares'!$A$3:$B$61,2,FALSE),"")</f>
        <v>SUGEPE-FOLHA - PASEP + AUX. MORADIA</v>
      </c>
      <c r="G253" s="51" t="str">
        <f>IFERROR(VLOOKUP($B253,'Tabelas auxiliares'!$A$65:$C$102,2,FALSE),"")</f>
        <v>Folha de Pagamento - Benefícios</v>
      </c>
      <c r="H253" s="51" t="str">
        <f>IFERROR(VLOOKUP($B253,'Tabelas auxiliares'!$A$65:$C$102,3,FALSE),"")</f>
        <v xml:space="preserve">AUXILIO FUNERAL / CONTRATACAO POR TEMPO DETERMINADO / BENEF.ASSIST. DO SERVIDOR E DO MILITAR / AUXILIO-ALIMENTACAO / AUXILIO-TRANSPORTE / INDENIZACOES E RESTITUICOES / DESPESAS DE EXERCICIOS ANTERIORES </v>
      </c>
      <c r="I253" t="s">
        <v>2112</v>
      </c>
      <c r="J253" t="s">
        <v>2113</v>
      </c>
      <c r="K253" t="s">
        <v>2139</v>
      </c>
      <c r="L253" t="s">
        <v>2115</v>
      </c>
      <c r="M253" t="s">
        <v>165</v>
      </c>
      <c r="N253" t="s">
        <v>128</v>
      </c>
      <c r="O253" t="s">
        <v>1139</v>
      </c>
      <c r="P253" t="s">
        <v>1140</v>
      </c>
      <c r="Q253" t="s">
        <v>168</v>
      </c>
      <c r="R253" t="s">
        <v>165</v>
      </c>
      <c r="S253" t="s">
        <v>119</v>
      </c>
      <c r="T253" t="s">
        <v>1022</v>
      </c>
      <c r="U253" t="s">
        <v>2133</v>
      </c>
      <c r="V253" t="s">
        <v>1160</v>
      </c>
      <c r="W253" t="s">
        <v>1161</v>
      </c>
      <c r="X253" s="51" t="str">
        <f t="shared" si="3"/>
        <v>3</v>
      </c>
      <c r="Y253" s="51" t="str">
        <f>IF(T253="","",IF(AND(T253&lt;&gt;'Tabelas auxiliares'!$B$236,T253&lt;&gt;'Tabelas auxiliares'!$B$237),"FOLHA DE PESSOAL",IF(X253='Tabelas auxiliares'!$A$237,"CUSTEIO",IF(X253='Tabelas auxiliares'!$A$236,"INVESTIMENTO","ERRO - VERIFICAR"))))</f>
        <v>FOLHA DE PESSOAL</v>
      </c>
      <c r="Z253" s="44">
        <v>5282.95</v>
      </c>
      <c r="AA253" s="44">
        <v>5282.95</v>
      </c>
    </row>
    <row r="254" spans="1:29" x14ac:dyDescent="0.25">
      <c r="A254" t="s">
        <v>540</v>
      </c>
      <c r="B254" s="72" t="s">
        <v>358</v>
      </c>
      <c r="C254" s="72" t="s">
        <v>541</v>
      </c>
      <c r="D254" t="s">
        <v>90</v>
      </c>
      <c r="E254" t="s">
        <v>117</v>
      </c>
      <c r="F254" s="51" t="str">
        <f>IFERROR(VLOOKUP(D254,'Tabelas auxiliares'!$A$3:$B$61,2,FALSE),"")</f>
        <v>SUGEPE-FOLHA - PASEP + AUX. MORADIA</v>
      </c>
      <c r="G254" s="51" t="str">
        <f>IFERROR(VLOOKUP($B254,'Tabelas auxiliares'!$A$65:$C$102,2,FALSE),"")</f>
        <v>Folha de Pagamento - Benefícios</v>
      </c>
      <c r="H254" s="51" t="str">
        <f>IFERROR(VLOOKUP($B254,'Tabelas auxiliares'!$A$65:$C$102,3,FALSE),"")</f>
        <v xml:space="preserve">AUXILIO FUNERAL / CONTRATACAO POR TEMPO DETERMINADO / BENEF.ASSIST. DO SERVIDOR E DO MILITAR / AUXILIO-ALIMENTACAO / AUXILIO-TRANSPORTE / INDENIZACOES E RESTITUICOES / DESPESAS DE EXERCICIOS ANTERIORES </v>
      </c>
      <c r="I254" t="s">
        <v>2112</v>
      </c>
      <c r="J254" t="s">
        <v>2113</v>
      </c>
      <c r="K254" t="s">
        <v>2140</v>
      </c>
      <c r="L254" t="s">
        <v>2115</v>
      </c>
      <c r="M254" t="s">
        <v>165</v>
      </c>
      <c r="N254" t="s">
        <v>128</v>
      </c>
      <c r="O254" t="s">
        <v>861</v>
      </c>
      <c r="P254" t="s">
        <v>1148</v>
      </c>
      <c r="Q254" t="s">
        <v>168</v>
      </c>
      <c r="R254" t="s">
        <v>165</v>
      </c>
      <c r="S254" t="s">
        <v>119</v>
      </c>
      <c r="T254" t="s">
        <v>1022</v>
      </c>
      <c r="U254" t="s">
        <v>2137</v>
      </c>
      <c r="V254" t="s">
        <v>1163</v>
      </c>
      <c r="W254" t="s">
        <v>1164</v>
      </c>
      <c r="X254" s="51" t="str">
        <f t="shared" si="3"/>
        <v>3</v>
      </c>
      <c r="Y254" s="51" t="str">
        <f>IF(T254="","",IF(AND(T254&lt;&gt;'Tabelas auxiliares'!$B$236,T254&lt;&gt;'Tabelas auxiliares'!$B$237),"FOLHA DE PESSOAL",IF(X254='Tabelas auxiliares'!$A$237,"CUSTEIO",IF(X254='Tabelas auxiliares'!$A$236,"INVESTIMENTO","ERRO - VERIFICAR"))))</f>
        <v>FOLHA DE PESSOAL</v>
      </c>
      <c r="Z254" s="44">
        <v>50441.51</v>
      </c>
      <c r="AA254" s="44">
        <v>50441.51</v>
      </c>
    </row>
    <row r="255" spans="1:29" x14ac:dyDescent="0.25">
      <c r="A255" t="s">
        <v>540</v>
      </c>
      <c r="B255" s="72" t="s">
        <v>358</v>
      </c>
      <c r="C255" s="72" t="s">
        <v>541</v>
      </c>
      <c r="D255" t="s">
        <v>90</v>
      </c>
      <c r="E255" t="s">
        <v>117</v>
      </c>
      <c r="F255" s="51" t="str">
        <f>IFERROR(VLOOKUP(D255,'Tabelas auxiliares'!$A$3:$B$61,2,FALSE),"")</f>
        <v>SUGEPE-FOLHA - PASEP + AUX. MORADIA</v>
      </c>
      <c r="G255" s="51" t="str">
        <f>IFERROR(VLOOKUP($B255,'Tabelas auxiliares'!$A$65:$C$102,2,FALSE),"")</f>
        <v>Folha de Pagamento - Benefícios</v>
      </c>
      <c r="H255" s="51" t="str">
        <f>IFERROR(VLOOKUP($B255,'Tabelas auxiliares'!$A$65:$C$102,3,FALSE),"")</f>
        <v xml:space="preserve">AUXILIO FUNERAL / CONTRATACAO POR TEMPO DETERMINADO / BENEF.ASSIST. DO SERVIDOR E DO MILITAR / AUXILIO-ALIMENTACAO / AUXILIO-TRANSPORTE / INDENIZACOES E RESTITUICOES / DESPESAS DE EXERCICIOS ANTERIORES </v>
      </c>
      <c r="I255" t="s">
        <v>2112</v>
      </c>
      <c r="J255" t="s">
        <v>2113</v>
      </c>
      <c r="K255" t="s">
        <v>2141</v>
      </c>
      <c r="L255" t="s">
        <v>2115</v>
      </c>
      <c r="M255" t="s">
        <v>165</v>
      </c>
      <c r="N255" t="s">
        <v>130</v>
      </c>
      <c r="O255" t="s">
        <v>851</v>
      </c>
      <c r="P255" t="s">
        <v>1135</v>
      </c>
      <c r="Q255" t="s">
        <v>168</v>
      </c>
      <c r="R255" t="s">
        <v>165</v>
      </c>
      <c r="S255" t="s">
        <v>119</v>
      </c>
      <c r="T255" t="s">
        <v>1022</v>
      </c>
      <c r="U255" t="s">
        <v>2142</v>
      </c>
      <c r="V255" t="s">
        <v>1136</v>
      </c>
      <c r="W255" t="s">
        <v>1137</v>
      </c>
      <c r="X255" s="51" t="str">
        <f t="shared" si="3"/>
        <v>3</v>
      </c>
      <c r="Y255" s="51" t="str">
        <f>IF(T255="","",IF(AND(T255&lt;&gt;'Tabelas auxiliares'!$B$236,T255&lt;&gt;'Tabelas auxiliares'!$B$237),"FOLHA DE PESSOAL",IF(X255='Tabelas auxiliares'!$A$237,"CUSTEIO",IF(X255='Tabelas auxiliares'!$A$236,"INVESTIMENTO","ERRO - VERIFICAR"))))</f>
        <v>FOLHA DE PESSOAL</v>
      </c>
      <c r="Z255" s="44">
        <v>4199.2</v>
      </c>
      <c r="AA255" s="44">
        <v>4199.2</v>
      </c>
    </row>
    <row r="256" spans="1:29" x14ac:dyDescent="0.25">
      <c r="A256" t="s">
        <v>540</v>
      </c>
      <c r="B256" s="72" t="s">
        <v>358</v>
      </c>
      <c r="C256" s="72" t="s">
        <v>541</v>
      </c>
      <c r="D256" t="s">
        <v>90</v>
      </c>
      <c r="E256" t="s">
        <v>117</v>
      </c>
      <c r="F256" s="51" t="str">
        <f>IFERROR(VLOOKUP(D256,'Tabelas auxiliares'!$A$3:$B$61,2,FALSE),"")</f>
        <v>SUGEPE-FOLHA - PASEP + AUX. MORADIA</v>
      </c>
      <c r="G256" s="51" t="str">
        <f>IFERROR(VLOOKUP($B256,'Tabelas auxiliares'!$A$65:$C$102,2,FALSE),"")</f>
        <v>Folha de Pagamento - Benefícios</v>
      </c>
      <c r="H256" s="51" t="str">
        <f>IFERROR(VLOOKUP($B256,'Tabelas auxiliares'!$A$65:$C$102,3,FALSE),"")</f>
        <v xml:space="preserve">AUXILIO FUNERAL / CONTRATACAO POR TEMPO DETERMINADO / BENEF.ASSIST. DO SERVIDOR E DO MILITAR / AUXILIO-ALIMENTACAO / AUXILIO-TRANSPORTE / INDENIZACOES E RESTITUICOES / DESPESAS DE EXERCICIOS ANTERIORES </v>
      </c>
      <c r="I256" t="s">
        <v>551</v>
      </c>
      <c r="J256" t="s">
        <v>2143</v>
      </c>
      <c r="K256" t="s">
        <v>2144</v>
      </c>
      <c r="L256" t="s">
        <v>2145</v>
      </c>
      <c r="M256" t="s">
        <v>1134</v>
      </c>
      <c r="N256" t="s">
        <v>130</v>
      </c>
      <c r="O256" t="s">
        <v>851</v>
      </c>
      <c r="P256" t="s">
        <v>1135</v>
      </c>
      <c r="Q256" t="s">
        <v>168</v>
      </c>
      <c r="R256" t="s">
        <v>165</v>
      </c>
      <c r="S256" t="s">
        <v>119</v>
      </c>
      <c r="T256" t="s">
        <v>1022</v>
      </c>
      <c r="U256" t="s">
        <v>141</v>
      </c>
      <c r="V256" t="s">
        <v>1136</v>
      </c>
      <c r="W256" t="s">
        <v>1137</v>
      </c>
      <c r="X256" s="51" t="str">
        <f t="shared" si="3"/>
        <v>3</v>
      </c>
      <c r="Y256" s="51" t="str">
        <f>IF(T256="","",IF(AND(T256&lt;&gt;'Tabelas auxiliares'!$B$236,T256&lt;&gt;'Tabelas auxiliares'!$B$237),"FOLHA DE PESSOAL",IF(X256='Tabelas auxiliares'!$A$237,"CUSTEIO",IF(X256='Tabelas auxiliares'!$A$236,"INVESTIMENTO","ERRO - VERIFICAR"))))</f>
        <v>FOLHA DE PESSOAL</v>
      </c>
      <c r="Z256" s="44">
        <v>23.27</v>
      </c>
      <c r="AA256" s="44">
        <v>23.27</v>
      </c>
    </row>
    <row r="257" spans="1:29" x14ac:dyDescent="0.25">
      <c r="A257" t="s">
        <v>540</v>
      </c>
      <c r="B257" s="72" t="s">
        <v>307</v>
      </c>
      <c r="C257" s="72" t="s">
        <v>541</v>
      </c>
      <c r="D257" t="s">
        <v>71</v>
      </c>
      <c r="E257" t="s">
        <v>117</v>
      </c>
      <c r="F257" s="51" t="str">
        <f>IFERROR(VLOOKUP(D257,'Tabelas auxiliares'!$A$3:$B$61,2,FALSE),"")</f>
        <v>ARI - ASSESSORIA DE RELAÇÕES INTERNACIONAIS</v>
      </c>
      <c r="G257" s="51" t="str">
        <f>IFERROR(VLOOKUP($B257,'Tabelas auxiliares'!$A$65:$C$102,2,FALSE),"")</f>
        <v>Internacionalização</v>
      </c>
      <c r="H257" s="51" t="str">
        <f>IFERROR(VLOOKUP($B257,'Tabelas auxiliares'!$A$65:$C$102,3,FALSE),"")</f>
        <v>DIÁRIAS INTERNACIONAIS / PASSAGENS AÉREAS INTERNACIONAIS / AUXÍLIO PARA EVENTOS INTERNACIONAIS / INSCRIÇÃO PARA  EVENTOS INTERNACIONAIS / ANUIDADES ARI / ENCARGO DE CURSOS E CONCURSOS ARI</v>
      </c>
      <c r="I257" t="s">
        <v>2146</v>
      </c>
      <c r="J257" t="s">
        <v>2147</v>
      </c>
      <c r="K257" t="s">
        <v>2148</v>
      </c>
      <c r="L257" t="s">
        <v>2149</v>
      </c>
      <c r="M257" t="s">
        <v>2150</v>
      </c>
      <c r="N257" t="s">
        <v>166</v>
      </c>
      <c r="O257" t="s">
        <v>167</v>
      </c>
      <c r="P257" t="s">
        <v>200</v>
      </c>
      <c r="Q257" t="s">
        <v>168</v>
      </c>
      <c r="R257" t="s">
        <v>165</v>
      </c>
      <c r="S257" t="s">
        <v>723</v>
      </c>
      <c r="T257" t="s">
        <v>164</v>
      </c>
      <c r="U257" t="s">
        <v>118</v>
      </c>
      <c r="V257" t="s">
        <v>1826</v>
      </c>
      <c r="W257" t="s">
        <v>1827</v>
      </c>
      <c r="X257" s="51" t="str">
        <f t="shared" si="3"/>
        <v>3</v>
      </c>
      <c r="Y257" s="51" t="str">
        <f>IF(T257="","",IF(AND(T257&lt;&gt;'Tabelas auxiliares'!$B$236,T257&lt;&gt;'Tabelas auxiliares'!$B$237),"FOLHA DE PESSOAL",IF(X257='Tabelas auxiliares'!$A$237,"CUSTEIO",IF(X257='Tabelas auxiliares'!$A$236,"INVESTIMENTO","ERRO - VERIFICAR"))))</f>
        <v>CUSTEIO</v>
      </c>
      <c r="Z257" s="44">
        <v>1300</v>
      </c>
      <c r="AA257" s="44">
        <v>1300</v>
      </c>
    </row>
    <row r="258" spans="1:29" x14ac:dyDescent="0.25">
      <c r="A258" t="s">
        <v>540</v>
      </c>
      <c r="B258" s="72" t="s">
        <v>307</v>
      </c>
      <c r="C258" s="72" t="s">
        <v>541</v>
      </c>
      <c r="D258" t="s">
        <v>71</v>
      </c>
      <c r="E258" t="s">
        <v>117</v>
      </c>
      <c r="F258" s="51" t="str">
        <f>IFERROR(VLOOKUP(D258,'Tabelas auxiliares'!$A$3:$B$61,2,FALSE),"")</f>
        <v>ARI - ASSESSORIA DE RELAÇÕES INTERNACIONAIS</v>
      </c>
      <c r="G258" s="51" t="str">
        <f>IFERROR(VLOOKUP($B258,'Tabelas auxiliares'!$A$65:$C$102,2,FALSE),"")</f>
        <v>Internacionalização</v>
      </c>
      <c r="H258" s="51" t="str">
        <f>IFERROR(VLOOKUP($B258,'Tabelas auxiliares'!$A$65:$C$102,3,FALSE),"")</f>
        <v>DIÁRIAS INTERNACIONAIS / PASSAGENS AÉREAS INTERNACIONAIS / AUXÍLIO PARA EVENTOS INTERNACIONAIS / INSCRIÇÃO PARA  EVENTOS INTERNACIONAIS / ANUIDADES ARI / ENCARGO DE CURSOS E CONCURSOS ARI</v>
      </c>
      <c r="I258" t="s">
        <v>1404</v>
      </c>
      <c r="J258" t="s">
        <v>682</v>
      </c>
      <c r="K258" t="s">
        <v>2151</v>
      </c>
      <c r="L258" t="s">
        <v>188</v>
      </c>
      <c r="M258" t="s">
        <v>165</v>
      </c>
      <c r="N258" t="s">
        <v>166</v>
      </c>
      <c r="O258" t="s">
        <v>167</v>
      </c>
      <c r="P258" t="s">
        <v>200</v>
      </c>
      <c r="Q258" t="s">
        <v>168</v>
      </c>
      <c r="R258" t="s">
        <v>165</v>
      </c>
      <c r="S258" t="s">
        <v>543</v>
      </c>
      <c r="T258" t="s">
        <v>164</v>
      </c>
      <c r="U258" t="s">
        <v>118</v>
      </c>
      <c r="V258" t="s">
        <v>465</v>
      </c>
      <c r="W258" t="s">
        <v>509</v>
      </c>
      <c r="X258" s="51" t="str">
        <f t="shared" si="3"/>
        <v>3</v>
      </c>
      <c r="Y258" s="51" t="str">
        <f>IF(T258="","",IF(AND(T258&lt;&gt;'Tabelas auxiliares'!$B$236,T258&lt;&gt;'Tabelas auxiliares'!$B$237),"FOLHA DE PESSOAL",IF(X258='Tabelas auxiliares'!$A$237,"CUSTEIO",IF(X258='Tabelas auxiliares'!$A$236,"INVESTIMENTO","ERRO - VERIFICAR"))))</f>
        <v>CUSTEIO</v>
      </c>
      <c r="Z258" s="44">
        <v>324.39</v>
      </c>
      <c r="AA258" s="44">
        <v>324.39</v>
      </c>
    </row>
    <row r="259" spans="1:29" x14ac:dyDescent="0.25">
      <c r="A259" t="s">
        <v>540</v>
      </c>
      <c r="B259" s="72" t="s">
        <v>307</v>
      </c>
      <c r="C259" s="72" t="s">
        <v>541</v>
      </c>
      <c r="D259" t="s">
        <v>71</v>
      </c>
      <c r="E259" t="s">
        <v>117</v>
      </c>
      <c r="F259" s="51" t="str">
        <f>IFERROR(VLOOKUP(D259,'Tabelas auxiliares'!$A$3:$B$61,2,FALSE),"")</f>
        <v>ARI - ASSESSORIA DE RELAÇÕES INTERNACIONAIS</v>
      </c>
      <c r="G259" s="51" t="str">
        <f>IFERROR(VLOOKUP($B259,'Tabelas auxiliares'!$A$65:$C$102,2,FALSE),"")</f>
        <v>Internacionalização</v>
      </c>
      <c r="H259" s="51" t="str">
        <f>IFERROR(VLOOKUP($B259,'Tabelas auxiliares'!$A$65:$C$102,3,FALSE),"")</f>
        <v>DIÁRIAS INTERNACIONAIS / PASSAGENS AÉREAS INTERNACIONAIS / AUXÍLIO PARA EVENTOS INTERNACIONAIS / INSCRIÇÃO PARA  EVENTOS INTERNACIONAIS / ANUIDADES ARI / ENCARGO DE CURSOS E CONCURSOS ARI</v>
      </c>
      <c r="I259" t="s">
        <v>1584</v>
      </c>
      <c r="J259" t="s">
        <v>2152</v>
      </c>
      <c r="K259" t="s">
        <v>2153</v>
      </c>
      <c r="L259" t="s">
        <v>2154</v>
      </c>
      <c r="M259" t="s">
        <v>165</v>
      </c>
      <c r="N259" t="s">
        <v>166</v>
      </c>
      <c r="O259" t="s">
        <v>167</v>
      </c>
      <c r="P259" t="s">
        <v>200</v>
      </c>
      <c r="Q259" t="s">
        <v>168</v>
      </c>
      <c r="R259" t="s">
        <v>165</v>
      </c>
      <c r="S259" t="s">
        <v>119</v>
      </c>
      <c r="T259" t="s">
        <v>164</v>
      </c>
      <c r="U259" t="s">
        <v>118</v>
      </c>
      <c r="V259" t="s">
        <v>854</v>
      </c>
      <c r="W259" t="s">
        <v>855</v>
      </c>
      <c r="X259" s="51" t="str">
        <f t="shared" si="3"/>
        <v>3</v>
      </c>
      <c r="Y259" s="51" t="str">
        <f>IF(T259="","",IF(AND(T259&lt;&gt;'Tabelas auxiliares'!$B$236,T259&lt;&gt;'Tabelas auxiliares'!$B$237),"FOLHA DE PESSOAL",IF(X259='Tabelas auxiliares'!$A$237,"CUSTEIO",IF(X259='Tabelas auxiliares'!$A$236,"INVESTIMENTO","ERRO - VERIFICAR"))))</f>
        <v>CUSTEIO</v>
      </c>
      <c r="Z259" s="44">
        <v>13500</v>
      </c>
      <c r="AB259" s="44">
        <v>9000</v>
      </c>
      <c r="AC259" s="44">
        <v>4500</v>
      </c>
    </row>
    <row r="260" spans="1:29" x14ac:dyDescent="0.25">
      <c r="A260" t="s">
        <v>540</v>
      </c>
      <c r="B260" s="72" t="s">
        <v>307</v>
      </c>
      <c r="C260" s="72" t="s">
        <v>541</v>
      </c>
      <c r="D260" t="s">
        <v>71</v>
      </c>
      <c r="E260" t="s">
        <v>117</v>
      </c>
      <c r="F260" s="51" t="str">
        <f>IFERROR(VLOOKUP(D260,'Tabelas auxiliares'!$A$3:$B$61,2,FALSE),"")</f>
        <v>ARI - ASSESSORIA DE RELAÇÕES INTERNACIONAIS</v>
      </c>
      <c r="G260" s="51" t="str">
        <f>IFERROR(VLOOKUP($B260,'Tabelas auxiliares'!$A$65:$C$102,2,FALSE),"")</f>
        <v>Internacionalização</v>
      </c>
      <c r="H260" s="51" t="str">
        <f>IFERROR(VLOOKUP($B260,'Tabelas auxiliares'!$A$65:$C$102,3,FALSE),"")</f>
        <v>DIÁRIAS INTERNACIONAIS / PASSAGENS AÉREAS INTERNACIONAIS / AUXÍLIO PARA EVENTOS INTERNACIONAIS / INSCRIÇÃO PARA  EVENTOS INTERNACIONAIS / ANUIDADES ARI / ENCARGO DE CURSOS E CONCURSOS ARI</v>
      </c>
      <c r="I260" t="s">
        <v>1584</v>
      </c>
      <c r="J260" t="s">
        <v>2155</v>
      </c>
      <c r="K260" t="s">
        <v>2156</v>
      </c>
      <c r="L260" t="s">
        <v>2157</v>
      </c>
      <c r="M260" t="s">
        <v>165</v>
      </c>
      <c r="N260" t="s">
        <v>166</v>
      </c>
      <c r="O260" t="s">
        <v>167</v>
      </c>
      <c r="P260" t="s">
        <v>200</v>
      </c>
      <c r="Q260" t="s">
        <v>168</v>
      </c>
      <c r="R260" t="s">
        <v>165</v>
      </c>
      <c r="S260" t="s">
        <v>119</v>
      </c>
      <c r="T260" t="s">
        <v>164</v>
      </c>
      <c r="U260" t="s">
        <v>118</v>
      </c>
      <c r="V260" t="s">
        <v>854</v>
      </c>
      <c r="W260" t="s">
        <v>855</v>
      </c>
      <c r="X260" s="51" t="str">
        <f t="shared" ref="X260:X323" si="4">LEFT(V260,1)</f>
        <v>3</v>
      </c>
      <c r="Y260" s="51" t="str">
        <f>IF(T260="","",IF(AND(T260&lt;&gt;'Tabelas auxiliares'!$B$236,T260&lt;&gt;'Tabelas auxiliares'!$B$237),"FOLHA DE PESSOAL",IF(X260='Tabelas auxiliares'!$A$237,"CUSTEIO",IF(X260='Tabelas auxiliares'!$A$236,"INVESTIMENTO","ERRO - VERIFICAR"))))</f>
        <v>CUSTEIO</v>
      </c>
      <c r="Z260" s="44">
        <v>9000</v>
      </c>
      <c r="AC260" s="44">
        <v>9000</v>
      </c>
    </row>
    <row r="261" spans="1:29" x14ac:dyDescent="0.25">
      <c r="A261" t="s">
        <v>540</v>
      </c>
      <c r="B261" s="72" t="s">
        <v>307</v>
      </c>
      <c r="C261" s="72" t="s">
        <v>541</v>
      </c>
      <c r="D261" t="s">
        <v>71</v>
      </c>
      <c r="E261" t="s">
        <v>117</v>
      </c>
      <c r="F261" s="51" t="str">
        <f>IFERROR(VLOOKUP(D261,'Tabelas auxiliares'!$A$3:$B$61,2,FALSE),"")</f>
        <v>ARI - ASSESSORIA DE RELAÇÕES INTERNACIONAIS</v>
      </c>
      <c r="G261" s="51" t="str">
        <f>IFERROR(VLOOKUP($B261,'Tabelas auxiliares'!$A$65:$C$102,2,FALSE),"")</f>
        <v>Internacionalização</v>
      </c>
      <c r="H261" s="51" t="str">
        <f>IFERROR(VLOOKUP($B261,'Tabelas auxiliares'!$A$65:$C$102,3,FALSE),"")</f>
        <v>DIÁRIAS INTERNACIONAIS / PASSAGENS AÉREAS INTERNACIONAIS / AUXÍLIO PARA EVENTOS INTERNACIONAIS / INSCRIÇÃO PARA  EVENTOS INTERNACIONAIS / ANUIDADES ARI / ENCARGO DE CURSOS E CONCURSOS ARI</v>
      </c>
      <c r="I261" t="s">
        <v>1470</v>
      </c>
      <c r="J261" t="s">
        <v>2158</v>
      </c>
      <c r="K261" t="s">
        <v>2159</v>
      </c>
      <c r="L261" t="s">
        <v>2160</v>
      </c>
      <c r="M261" t="s">
        <v>165</v>
      </c>
      <c r="N261" t="s">
        <v>166</v>
      </c>
      <c r="O261" t="s">
        <v>167</v>
      </c>
      <c r="P261" t="s">
        <v>200</v>
      </c>
      <c r="Q261" t="s">
        <v>168</v>
      </c>
      <c r="R261" t="s">
        <v>165</v>
      </c>
      <c r="S261" t="s">
        <v>119</v>
      </c>
      <c r="T261" t="s">
        <v>164</v>
      </c>
      <c r="U261" t="s">
        <v>118</v>
      </c>
      <c r="V261" t="s">
        <v>854</v>
      </c>
      <c r="W261" t="s">
        <v>855</v>
      </c>
      <c r="X261" s="51" t="str">
        <f t="shared" si="4"/>
        <v>3</v>
      </c>
      <c r="Y261" s="51" t="str">
        <f>IF(T261="","",IF(AND(T261&lt;&gt;'Tabelas auxiliares'!$B$236,T261&lt;&gt;'Tabelas auxiliares'!$B$237),"FOLHA DE PESSOAL",IF(X261='Tabelas auxiliares'!$A$237,"CUSTEIO",IF(X261='Tabelas auxiliares'!$A$236,"INVESTIMENTO","ERRO - VERIFICAR"))))</f>
        <v>CUSTEIO</v>
      </c>
      <c r="Z261" s="44">
        <v>93500</v>
      </c>
      <c r="AA261" s="44">
        <v>5500</v>
      </c>
      <c r="AB261" s="44">
        <v>49500</v>
      </c>
      <c r="AC261" s="44">
        <v>38500</v>
      </c>
    </row>
    <row r="262" spans="1:29" x14ac:dyDescent="0.25">
      <c r="A262" t="s">
        <v>540</v>
      </c>
      <c r="B262" s="72" t="s">
        <v>307</v>
      </c>
      <c r="C262" s="72" t="s">
        <v>541</v>
      </c>
      <c r="D262" t="s">
        <v>71</v>
      </c>
      <c r="E262" t="s">
        <v>117</v>
      </c>
      <c r="F262" s="51" t="str">
        <f>IFERROR(VLOOKUP(D262,'Tabelas auxiliares'!$A$3:$B$61,2,FALSE),"")</f>
        <v>ARI - ASSESSORIA DE RELAÇÕES INTERNACIONAIS</v>
      </c>
      <c r="G262" s="51" t="str">
        <f>IFERROR(VLOOKUP($B262,'Tabelas auxiliares'!$A$65:$C$102,2,FALSE),"")</f>
        <v>Internacionalização</v>
      </c>
      <c r="H262" s="51" t="str">
        <f>IFERROR(VLOOKUP($B262,'Tabelas auxiliares'!$A$65:$C$102,3,FALSE),"")</f>
        <v>DIÁRIAS INTERNACIONAIS / PASSAGENS AÉREAS INTERNACIONAIS / AUXÍLIO PARA EVENTOS INTERNACIONAIS / INSCRIÇÃO PARA  EVENTOS INTERNACIONAIS / ANUIDADES ARI / ENCARGO DE CURSOS E CONCURSOS ARI</v>
      </c>
      <c r="I262" t="s">
        <v>1470</v>
      </c>
      <c r="J262" t="s">
        <v>2161</v>
      </c>
      <c r="K262" t="s">
        <v>2162</v>
      </c>
      <c r="L262" t="s">
        <v>1637</v>
      </c>
      <c r="M262" t="s">
        <v>165</v>
      </c>
      <c r="N262" t="s">
        <v>166</v>
      </c>
      <c r="O262" t="s">
        <v>167</v>
      </c>
      <c r="P262" t="s">
        <v>200</v>
      </c>
      <c r="Q262" t="s">
        <v>168</v>
      </c>
      <c r="R262" t="s">
        <v>165</v>
      </c>
      <c r="S262" t="s">
        <v>119</v>
      </c>
      <c r="T262" t="s">
        <v>164</v>
      </c>
      <c r="U262" t="s">
        <v>118</v>
      </c>
      <c r="V262" t="s">
        <v>854</v>
      </c>
      <c r="W262" t="s">
        <v>855</v>
      </c>
      <c r="X262" s="51" t="str">
        <f t="shared" si="4"/>
        <v>3</v>
      </c>
      <c r="Y262" s="51" t="str">
        <f>IF(T262="","",IF(AND(T262&lt;&gt;'Tabelas auxiliares'!$B$236,T262&lt;&gt;'Tabelas auxiliares'!$B$237),"FOLHA DE PESSOAL",IF(X262='Tabelas auxiliares'!$A$237,"CUSTEIO",IF(X262='Tabelas auxiliares'!$A$236,"INVESTIMENTO","ERRO - VERIFICAR"))))</f>
        <v>CUSTEIO</v>
      </c>
      <c r="Z262" s="44">
        <v>10500</v>
      </c>
      <c r="AB262" s="44">
        <v>10500</v>
      </c>
    </row>
    <row r="263" spans="1:29" x14ac:dyDescent="0.25">
      <c r="A263" t="s">
        <v>540</v>
      </c>
      <c r="B263" s="72" t="s">
        <v>307</v>
      </c>
      <c r="C263" s="72" t="s">
        <v>541</v>
      </c>
      <c r="D263" t="s">
        <v>71</v>
      </c>
      <c r="E263" t="s">
        <v>117</v>
      </c>
      <c r="F263" s="51" t="str">
        <f>IFERROR(VLOOKUP(D263,'Tabelas auxiliares'!$A$3:$B$61,2,FALSE),"")</f>
        <v>ARI - ASSESSORIA DE RELAÇÕES INTERNACIONAIS</v>
      </c>
      <c r="G263" s="51" t="str">
        <f>IFERROR(VLOOKUP($B263,'Tabelas auxiliares'!$A$65:$C$102,2,FALSE),"")</f>
        <v>Internacionalização</v>
      </c>
      <c r="H263" s="51" t="str">
        <f>IFERROR(VLOOKUP($B263,'Tabelas auxiliares'!$A$65:$C$102,3,FALSE),"")</f>
        <v>DIÁRIAS INTERNACIONAIS / PASSAGENS AÉREAS INTERNACIONAIS / AUXÍLIO PARA EVENTOS INTERNACIONAIS / INSCRIÇÃO PARA  EVENTOS INTERNACIONAIS / ANUIDADES ARI / ENCARGO DE CURSOS E CONCURSOS ARI</v>
      </c>
      <c r="I263" t="s">
        <v>2163</v>
      </c>
      <c r="J263" t="s">
        <v>2164</v>
      </c>
      <c r="K263" t="s">
        <v>2165</v>
      </c>
      <c r="L263" t="s">
        <v>2166</v>
      </c>
      <c r="M263" t="s">
        <v>165</v>
      </c>
      <c r="N263" t="s">
        <v>166</v>
      </c>
      <c r="O263" t="s">
        <v>167</v>
      </c>
      <c r="P263" t="s">
        <v>200</v>
      </c>
      <c r="Q263" t="s">
        <v>168</v>
      </c>
      <c r="R263" t="s">
        <v>165</v>
      </c>
      <c r="S263" t="s">
        <v>119</v>
      </c>
      <c r="T263" t="s">
        <v>164</v>
      </c>
      <c r="U263" t="s">
        <v>118</v>
      </c>
      <c r="V263" t="s">
        <v>854</v>
      </c>
      <c r="W263" t="s">
        <v>855</v>
      </c>
      <c r="X263" s="51" t="str">
        <f t="shared" si="4"/>
        <v>3</v>
      </c>
      <c r="Y263" s="51" t="str">
        <f>IF(T263="","",IF(AND(T263&lt;&gt;'Tabelas auxiliares'!$B$236,T263&lt;&gt;'Tabelas auxiliares'!$B$237),"FOLHA DE PESSOAL",IF(X263='Tabelas auxiliares'!$A$237,"CUSTEIO",IF(X263='Tabelas auxiliares'!$A$236,"INVESTIMENTO","ERRO - VERIFICAR"))))</f>
        <v>CUSTEIO</v>
      </c>
      <c r="Z263" s="44">
        <v>10500</v>
      </c>
      <c r="AA263" s="44">
        <v>7000</v>
      </c>
      <c r="AB263" s="44">
        <v>1750</v>
      </c>
      <c r="AC263" s="44">
        <v>1750</v>
      </c>
    </row>
    <row r="264" spans="1:29" x14ac:dyDescent="0.25">
      <c r="A264" t="s">
        <v>540</v>
      </c>
      <c r="B264" s="72" t="s">
        <v>307</v>
      </c>
      <c r="C264" s="72" t="s">
        <v>541</v>
      </c>
      <c r="D264" t="s">
        <v>71</v>
      </c>
      <c r="E264" t="s">
        <v>117</v>
      </c>
      <c r="F264" s="51" t="str">
        <f>IFERROR(VLOOKUP(D264,'Tabelas auxiliares'!$A$3:$B$61,2,FALSE),"")</f>
        <v>ARI - ASSESSORIA DE RELAÇÕES INTERNACIONAIS</v>
      </c>
      <c r="G264" s="51" t="str">
        <f>IFERROR(VLOOKUP($B264,'Tabelas auxiliares'!$A$65:$C$102,2,FALSE),"")</f>
        <v>Internacionalização</v>
      </c>
      <c r="H264" s="51" t="str">
        <f>IFERROR(VLOOKUP($B264,'Tabelas auxiliares'!$A$65:$C$102,3,FALSE),"")</f>
        <v>DIÁRIAS INTERNACIONAIS / PASSAGENS AÉREAS INTERNACIONAIS / AUXÍLIO PARA EVENTOS INTERNACIONAIS / INSCRIÇÃO PARA  EVENTOS INTERNACIONAIS / ANUIDADES ARI / ENCARGO DE CURSOS E CONCURSOS ARI</v>
      </c>
      <c r="I264" t="s">
        <v>2163</v>
      </c>
      <c r="J264" t="s">
        <v>2167</v>
      </c>
      <c r="K264" t="s">
        <v>2168</v>
      </c>
      <c r="L264" t="s">
        <v>2169</v>
      </c>
      <c r="M264" t="s">
        <v>165</v>
      </c>
      <c r="N264" t="s">
        <v>166</v>
      </c>
      <c r="O264" t="s">
        <v>167</v>
      </c>
      <c r="P264" t="s">
        <v>200</v>
      </c>
      <c r="Q264" t="s">
        <v>168</v>
      </c>
      <c r="R264" t="s">
        <v>165</v>
      </c>
      <c r="S264" t="s">
        <v>119</v>
      </c>
      <c r="T264" t="s">
        <v>164</v>
      </c>
      <c r="U264" t="s">
        <v>118</v>
      </c>
      <c r="V264" t="s">
        <v>1840</v>
      </c>
      <c r="W264" t="s">
        <v>1841</v>
      </c>
      <c r="X264" s="51" t="str">
        <f t="shared" si="4"/>
        <v>3</v>
      </c>
      <c r="Y264" s="51" t="str">
        <f>IF(T264="","",IF(AND(T264&lt;&gt;'Tabelas auxiliares'!$B$236,T264&lt;&gt;'Tabelas auxiliares'!$B$237),"FOLHA DE PESSOAL",IF(X264='Tabelas auxiliares'!$A$237,"CUSTEIO",IF(X264='Tabelas auxiliares'!$A$236,"INVESTIMENTO","ERRO - VERIFICAR"))))</f>
        <v>CUSTEIO</v>
      </c>
      <c r="Z264" s="44">
        <v>5000</v>
      </c>
      <c r="AC264" s="44">
        <v>5000</v>
      </c>
    </row>
    <row r="265" spans="1:29" x14ac:dyDescent="0.25">
      <c r="A265" t="s">
        <v>540</v>
      </c>
      <c r="B265" s="72" t="s">
        <v>307</v>
      </c>
      <c r="C265" s="72" t="s">
        <v>541</v>
      </c>
      <c r="D265" t="s">
        <v>71</v>
      </c>
      <c r="E265" t="s">
        <v>117</v>
      </c>
      <c r="F265" s="51" t="str">
        <f>IFERROR(VLOOKUP(D265,'Tabelas auxiliares'!$A$3:$B$61,2,FALSE),"")</f>
        <v>ARI - ASSESSORIA DE RELAÇÕES INTERNACIONAIS</v>
      </c>
      <c r="G265" s="51" t="str">
        <f>IFERROR(VLOOKUP($B265,'Tabelas auxiliares'!$A$65:$C$102,2,FALSE),"")</f>
        <v>Internacionalização</v>
      </c>
      <c r="H265" s="51" t="str">
        <f>IFERROR(VLOOKUP($B265,'Tabelas auxiliares'!$A$65:$C$102,3,FALSE),"")</f>
        <v>DIÁRIAS INTERNACIONAIS / PASSAGENS AÉREAS INTERNACIONAIS / AUXÍLIO PARA EVENTOS INTERNACIONAIS / INSCRIÇÃO PARA  EVENTOS INTERNACIONAIS / ANUIDADES ARI / ENCARGO DE CURSOS E CONCURSOS ARI</v>
      </c>
      <c r="I265" t="s">
        <v>2163</v>
      </c>
      <c r="J265" t="s">
        <v>2170</v>
      </c>
      <c r="K265" t="s">
        <v>2171</v>
      </c>
      <c r="L265" t="s">
        <v>2172</v>
      </c>
      <c r="M265" t="s">
        <v>165</v>
      </c>
      <c r="N265" t="s">
        <v>166</v>
      </c>
      <c r="O265" t="s">
        <v>167</v>
      </c>
      <c r="P265" t="s">
        <v>200</v>
      </c>
      <c r="Q265" t="s">
        <v>168</v>
      </c>
      <c r="R265" t="s">
        <v>165</v>
      </c>
      <c r="S265" t="s">
        <v>119</v>
      </c>
      <c r="T265" t="s">
        <v>164</v>
      </c>
      <c r="U265" t="s">
        <v>118</v>
      </c>
      <c r="V265" t="s">
        <v>854</v>
      </c>
      <c r="W265" t="s">
        <v>855</v>
      </c>
      <c r="X265" s="51" t="str">
        <f t="shared" si="4"/>
        <v>3</v>
      </c>
      <c r="Y265" s="51" t="str">
        <f>IF(T265="","",IF(AND(T265&lt;&gt;'Tabelas auxiliares'!$B$236,T265&lt;&gt;'Tabelas auxiliares'!$B$237),"FOLHA DE PESSOAL",IF(X265='Tabelas auxiliares'!$A$237,"CUSTEIO",IF(X265='Tabelas auxiliares'!$A$236,"INVESTIMENTO","ERRO - VERIFICAR"))))</f>
        <v>CUSTEIO</v>
      </c>
      <c r="Z265" s="44">
        <v>1504.5</v>
      </c>
      <c r="AC265" s="44">
        <v>1504.5</v>
      </c>
    </row>
    <row r="266" spans="1:29" x14ac:dyDescent="0.25">
      <c r="A266" t="s">
        <v>540</v>
      </c>
      <c r="B266" s="72" t="s">
        <v>307</v>
      </c>
      <c r="C266" s="72" t="s">
        <v>1391</v>
      </c>
      <c r="D266" t="s">
        <v>83</v>
      </c>
      <c r="E266" t="s">
        <v>117</v>
      </c>
      <c r="F266" s="51" t="str">
        <f>IFERROR(VLOOKUP(D266,'Tabelas auxiliares'!$A$3:$B$61,2,FALSE),"")</f>
        <v>NETEL - NÚCLEO EDUCACIONAL DE TECNOLOGIAS E LÍNGUAS</v>
      </c>
      <c r="G266" s="51" t="str">
        <f>IFERROR(VLOOKUP($B266,'Tabelas auxiliares'!$A$65:$C$102,2,FALSE),"")</f>
        <v>Internacionalização</v>
      </c>
      <c r="H266" s="51" t="str">
        <f>IFERROR(VLOOKUP($B266,'Tabelas auxiliares'!$A$65:$C$102,3,FALSE),"")</f>
        <v>DIÁRIAS INTERNACIONAIS / PASSAGENS AÉREAS INTERNACIONAIS / AUXÍLIO PARA EVENTOS INTERNACIONAIS / INSCRIÇÃO PARA  EVENTOS INTERNACIONAIS / ANUIDADES ARI / ENCARGO DE CURSOS E CONCURSOS ARI</v>
      </c>
      <c r="I266" t="s">
        <v>2173</v>
      </c>
      <c r="J266" t="s">
        <v>2174</v>
      </c>
      <c r="K266" t="s">
        <v>2175</v>
      </c>
      <c r="L266" t="s">
        <v>2176</v>
      </c>
      <c r="M266" t="s">
        <v>165</v>
      </c>
      <c r="N266" t="s">
        <v>169</v>
      </c>
      <c r="O266" t="s">
        <v>2177</v>
      </c>
      <c r="P266" t="s">
        <v>2178</v>
      </c>
      <c r="Q266" t="s">
        <v>168</v>
      </c>
      <c r="R266" t="s">
        <v>165</v>
      </c>
      <c r="S266" t="s">
        <v>119</v>
      </c>
      <c r="T266" t="s">
        <v>164</v>
      </c>
      <c r="U266" t="s">
        <v>2179</v>
      </c>
      <c r="V266" t="s">
        <v>854</v>
      </c>
      <c r="W266" t="s">
        <v>855</v>
      </c>
      <c r="X266" s="51" t="str">
        <f t="shared" si="4"/>
        <v>3</v>
      </c>
      <c r="Y266" s="51" t="str">
        <f>IF(T266="","",IF(AND(T266&lt;&gt;'Tabelas auxiliares'!$B$236,T266&lt;&gt;'Tabelas auxiliares'!$B$237),"FOLHA DE PESSOAL",IF(X266='Tabelas auxiliares'!$A$237,"CUSTEIO",IF(X266='Tabelas auxiliares'!$A$236,"INVESTIMENTO","ERRO - VERIFICAR"))))</f>
        <v>CUSTEIO</v>
      </c>
      <c r="Z266" s="44">
        <v>4200</v>
      </c>
      <c r="AA266" s="44">
        <v>2100</v>
      </c>
      <c r="AB266" s="44">
        <v>700</v>
      </c>
      <c r="AC266" s="44">
        <v>1400</v>
      </c>
    </row>
    <row r="267" spans="1:29" x14ac:dyDescent="0.25">
      <c r="A267" t="s">
        <v>540</v>
      </c>
      <c r="B267" s="72" t="s">
        <v>307</v>
      </c>
      <c r="C267" s="72" t="s">
        <v>1391</v>
      </c>
      <c r="D267" t="s">
        <v>83</v>
      </c>
      <c r="E267" t="s">
        <v>117</v>
      </c>
      <c r="F267" s="51" t="str">
        <f>IFERROR(VLOOKUP(D267,'Tabelas auxiliares'!$A$3:$B$61,2,FALSE),"")</f>
        <v>NETEL - NÚCLEO EDUCACIONAL DE TECNOLOGIAS E LÍNGUAS</v>
      </c>
      <c r="G267" s="51" t="str">
        <f>IFERROR(VLOOKUP($B267,'Tabelas auxiliares'!$A$65:$C$102,2,FALSE),"")</f>
        <v>Internacionalização</v>
      </c>
      <c r="H267" s="51" t="str">
        <f>IFERROR(VLOOKUP($B267,'Tabelas auxiliares'!$A$65:$C$102,3,FALSE),"")</f>
        <v>DIÁRIAS INTERNACIONAIS / PASSAGENS AÉREAS INTERNACIONAIS / AUXÍLIO PARA EVENTOS INTERNACIONAIS / INSCRIÇÃO PARA  EVENTOS INTERNACIONAIS / ANUIDADES ARI / ENCARGO DE CURSOS E CONCURSOS ARI</v>
      </c>
      <c r="I267" t="s">
        <v>2173</v>
      </c>
      <c r="J267" t="s">
        <v>2174</v>
      </c>
      <c r="K267" t="s">
        <v>2180</v>
      </c>
      <c r="L267" t="s">
        <v>2176</v>
      </c>
      <c r="M267" t="s">
        <v>165</v>
      </c>
      <c r="N267" t="s">
        <v>169</v>
      </c>
      <c r="O267" t="s">
        <v>2177</v>
      </c>
      <c r="P267" t="s">
        <v>2178</v>
      </c>
      <c r="Q267" t="s">
        <v>168</v>
      </c>
      <c r="R267" t="s">
        <v>165</v>
      </c>
      <c r="S267" t="s">
        <v>119</v>
      </c>
      <c r="T267" t="s">
        <v>164</v>
      </c>
      <c r="U267" t="s">
        <v>2179</v>
      </c>
      <c r="V267" t="s">
        <v>854</v>
      </c>
      <c r="W267" t="s">
        <v>855</v>
      </c>
      <c r="X267" s="51" t="str">
        <f t="shared" si="4"/>
        <v>3</v>
      </c>
      <c r="Y267" s="51" t="str">
        <f>IF(T267="","",IF(AND(T267&lt;&gt;'Tabelas auxiliares'!$B$236,T267&lt;&gt;'Tabelas auxiliares'!$B$237),"FOLHA DE PESSOAL",IF(X267='Tabelas auxiliares'!$A$237,"CUSTEIO",IF(X267='Tabelas auxiliares'!$A$236,"INVESTIMENTO","ERRO - VERIFICAR"))))</f>
        <v>CUSTEIO</v>
      </c>
      <c r="Z267" s="44">
        <v>11000</v>
      </c>
      <c r="AA267" s="44">
        <v>8800</v>
      </c>
      <c r="AB267" s="44">
        <v>1100</v>
      </c>
      <c r="AC267" s="44">
        <v>1100</v>
      </c>
    </row>
    <row r="268" spans="1:29" x14ac:dyDescent="0.25">
      <c r="A268" t="s">
        <v>540</v>
      </c>
      <c r="B268" s="72" t="s">
        <v>309</v>
      </c>
      <c r="C268" s="72" t="s">
        <v>541</v>
      </c>
      <c r="D268" t="s">
        <v>15</v>
      </c>
      <c r="E268" t="s">
        <v>117</v>
      </c>
      <c r="F268" s="51" t="str">
        <f>IFERROR(VLOOKUP(D268,'Tabelas auxiliares'!$A$3:$B$61,2,FALSE),"")</f>
        <v>PROPES - PRÓ-REITORIA DE PESQUISA / CEM</v>
      </c>
      <c r="G268" s="51" t="str">
        <f>IFERROR(VLOOKUP($B268,'Tabelas auxiliares'!$A$65:$C$102,2,FALSE),"")</f>
        <v>Limpeza e copeiragem</v>
      </c>
      <c r="H268" s="51" t="str">
        <f>IFERROR(VLOOKUP($B268,'Tabelas auxiliares'!$A$65:$C$102,3,FALSE),"")</f>
        <v>LIMPEZA / COPEIRAGEM / COLETA DE LIXO INFECTANTE /MATERIAIS DE LIMPEZA E COPA (PAPEL TOALHA, HIGIÊNICO) / BOMBONAS RESÍDUOS QUÍMICOS</v>
      </c>
      <c r="I268" t="s">
        <v>2181</v>
      </c>
      <c r="J268" t="s">
        <v>2182</v>
      </c>
      <c r="K268" t="s">
        <v>2183</v>
      </c>
      <c r="L268" t="s">
        <v>2184</v>
      </c>
      <c r="M268" t="s">
        <v>1218</v>
      </c>
      <c r="N268" t="s">
        <v>166</v>
      </c>
      <c r="O268" t="s">
        <v>167</v>
      </c>
      <c r="P268" t="s">
        <v>200</v>
      </c>
      <c r="Q268" t="s">
        <v>168</v>
      </c>
      <c r="R268" t="s">
        <v>165</v>
      </c>
      <c r="S268" t="s">
        <v>119</v>
      </c>
      <c r="T268" t="s">
        <v>164</v>
      </c>
      <c r="U268" t="s">
        <v>118</v>
      </c>
      <c r="V268" t="s">
        <v>1219</v>
      </c>
      <c r="W268" t="s">
        <v>1220</v>
      </c>
      <c r="X268" s="51" t="str">
        <f t="shared" si="4"/>
        <v>3</v>
      </c>
      <c r="Y268" s="51" t="str">
        <f>IF(T268="","",IF(AND(T268&lt;&gt;'Tabelas auxiliares'!$B$236,T268&lt;&gt;'Tabelas auxiliares'!$B$237),"FOLHA DE PESSOAL",IF(X268='Tabelas auxiliares'!$A$237,"CUSTEIO",IF(X268='Tabelas auxiliares'!$A$236,"INVESTIMENTO","ERRO - VERIFICAR"))))</f>
        <v>CUSTEIO</v>
      </c>
      <c r="Z268" s="44">
        <v>49.25</v>
      </c>
      <c r="AA268" s="44">
        <v>49.25</v>
      </c>
    </row>
    <row r="269" spans="1:29" x14ac:dyDescent="0.25">
      <c r="A269" t="s">
        <v>540</v>
      </c>
      <c r="B269" s="72" t="s">
        <v>309</v>
      </c>
      <c r="C269" s="72" t="s">
        <v>541</v>
      </c>
      <c r="D269" t="s">
        <v>15</v>
      </c>
      <c r="E269" t="s">
        <v>117</v>
      </c>
      <c r="F269" s="51" t="str">
        <f>IFERROR(VLOOKUP(D269,'Tabelas auxiliares'!$A$3:$B$61,2,FALSE),"")</f>
        <v>PROPES - PRÓ-REITORIA DE PESQUISA / CEM</v>
      </c>
      <c r="G269" s="51" t="str">
        <f>IFERROR(VLOOKUP($B269,'Tabelas auxiliares'!$A$65:$C$102,2,FALSE),"")</f>
        <v>Limpeza e copeiragem</v>
      </c>
      <c r="H269" s="51" t="str">
        <f>IFERROR(VLOOKUP($B269,'Tabelas auxiliares'!$A$65:$C$102,3,FALSE),"")</f>
        <v>LIMPEZA / COPEIRAGEM / COLETA DE LIXO INFECTANTE /MATERIAIS DE LIMPEZA E COPA (PAPEL TOALHA, HIGIÊNICO) / BOMBONAS RESÍDUOS QUÍMICOS</v>
      </c>
      <c r="I269" t="s">
        <v>2185</v>
      </c>
      <c r="J269" t="s">
        <v>2186</v>
      </c>
      <c r="K269" t="s">
        <v>2187</v>
      </c>
      <c r="L269" t="s">
        <v>2188</v>
      </c>
      <c r="M269" t="s">
        <v>1218</v>
      </c>
      <c r="N269" t="s">
        <v>166</v>
      </c>
      <c r="O269" t="s">
        <v>167</v>
      </c>
      <c r="P269" t="s">
        <v>200</v>
      </c>
      <c r="Q269" t="s">
        <v>168</v>
      </c>
      <c r="R269" t="s">
        <v>165</v>
      </c>
      <c r="S269" t="s">
        <v>119</v>
      </c>
      <c r="T269" t="s">
        <v>164</v>
      </c>
      <c r="U269" t="s">
        <v>118</v>
      </c>
      <c r="V269" t="s">
        <v>1219</v>
      </c>
      <c r="W269" t="s">
        <v>1220</v>
      </c>
      <c r="X269" s="51" t="str">
        <f t="shared" si="4"/>
        <v>3</v>
      </c>
      <c r="Y269" s="51" t="str">
        <f>IF(T269="","",IF(AND(T269&lt;&gt;'Tabelas auxiliares'!$B$236,T269&lt;&gt;'Tabelas auxiliares'!$B$237),"FOLHA DE PESSOAL",IF(X269='Tabelas auxiliares'!$A$237,"CUSTEIO",IF(X269='Tabelas auxiliares'!$A$236,"INVESTIMENTO","ERRO - VERIFICAR"))))</f>
        <v>CUSTEIO</v>
      </c>
      <c r="Z269" s="44">
        <v>378.78</v>
      </c>
      <c r="AA269" s="44">
        <v>378.78</v>
      </c>
    </row>
    <row r="270" spans="1:29" x14ac:dyDescent="0.25">
      <c r="A270" t="s">
        <v>540</v>
      </c>
      <c r="B270" s="72" t="s">
        <v>309</v>
      </c>
      <c r="C270" s="72" t="s">
        <v>541</v>
      </c>
      <c r="D270" t="s">
        <v>35</v>
      </c>
      <c r="E270" t="s">
        <v>117</v>
      </c>
      <c r="F270" s="51" t="str">
        <f>IFERROR(VLOOKUP(D270,'Tabelas auxiliares'!$A$3:$B$61,2,FALSE),"")</f>
        <v>PU - PREFEITURA UNIVERSITÁRIA</v>
      </c>
      <c r="G270" s="51" t="str">
        <f>IFERROR(VLOOKUP($B270,'Tabelas auxiliares'!$A$65:$C$102,2,FALSE),"")</f>
        <v>Limpeza e copeiragem</v>
      </c>
      <c r="H270" s="51" t="str">
        <f>IFERROR(VLOOKUP($B270,'Tabelas auxiliares'!$A$65:$C$102,3,FALSE),"")</f>
        <v>LIMPEZA / COPEIRAGEM / COLETA DE LIXO INFECTANTE /MATERIAIS DE LIMPEZA E COPA (PAPEL TOALHA, HIGIÊNICO) / BOMBONAS RESÍDUOS QUÍMICOS</v>
      </c>
      <c r="I270" t="s">
        <v>2189</v>
      </c>
      <c r="J270" t="s">
        <v>2190</v>
      </c>
      <c r="K270" t="s">
        <v>2191</v>
      </c>
      <c r="L270" t="s">
        <v>2192</v>
      </c>
      <c r="M270" t="s">
        <v>2193</v>
      </c>
      <c r="N270" t="s">
        <v>166</v>
      </c>
      <c r="O270" t="s">
        <v>167</v>
      </c>
      <c r="P270" t="s">
        <v>200</v>
      </c>
      <c r="Q270" t="s">
        <v>168</v>
      </c>
      <c r="R270" t="s">
        <v>165</v>
      </c>
      <c r="S270" t="s">
        <v>119</v>
      </c>
      <c r="T270" t="s">
        <v>164</v>
      </c>
      <c r="U270" t="s">
        <v>118</v>
      </c>
      <c r="V270" t="s">
        <v>1225</v>
      </c>
      <c r="W270" t="s">
        <v>1226</v>
      </c>
      <c r="X270" s="51" t="str">
        <f t="shared" si="4"/>
        <v>3</v>
      </c>
      <c r="Y270" s="51" t="str">
        <f>IF(T270="","",IF(AND(T270&lt;&gt;'Tabelas auxiliares'!$B$236,T270&lt;&gt;'Tabelas auxiliares'!$B$237),"FOLHA DE PESSOAL",IF(X270='Tabelas auxiliares'!$A$237,"CUSTEIO",IF(X270='Tabelas auxiliares'!$A$236,"INVESTIMENTO","ERRO - VERIFICAR"))))</f>
        <v>CUSTEIO</v>
      </c>
      <c r="Z270" s="44">
        <v>19576.02</v>
      </c>
      <c r="AA270" s="44">
        <v>19576.02</v>
      </c>
    </row>
    <row r="271" spans="1:29" x14ac:dyDescent="0.25">
      <c r="A271" t="s">
        <v>540</v>
      </c>
      <c r="B271" s="72" t="s">
        <v>309</v>
      </c>
      <c r="C271" s="72" t="s">
        <v>541</v>
      </c>
      <c r="D271" t="s">
        <v>35</v>
      </c>
      <c r="E271" t="s">
        <v>117</v>
      </c>
      <c r="F271" s="51" t="str">
        <f>IFERROR(VLOOKUP(D271,'Tabelas auxiliares'!$A$3:$B$61,2,FALSE),"")</f>
        <v>PU - PREFEITURA UNIVERSITÁRIA</v>
      </c>
      <c r="G271" s="51" t="str">
        <f>IFERROR(VLOOKUP($B271,'Tabelas auxiliares'!$A$65:$C$102,2,FALSE),"")</f>
        <v>Limpeza e copeiragem</v>
      </c>
      <c r="H271" s="51" t="str">
        <f>IFERROR(VLOOKUP($B271,'Tabelas auxiliares'!$A$65:$C$102,3,FALSE),"")</f>
        <v>LIMPEZA / COPEIRAGEM / COLETA DE LIXO INFECTANTE /MATERIAIS DE LIMPEZA E COPA (PAPEL TOALHA, HIGIÊNICO) / BOMBONAS RESÍDUOS QUÍMICOS</v>
      </c>
      <c r="I271" t="s">
        <v>2194</v>
      </c>
      <c r="J271" t="s">
        <v>2195</v>
      </c>
      <c r="K271" t="s">
        <v>2196</v>
      </c>
      <c r="L271" t="s">
        <v>2197</v>
      </c>
      <c r="M271" t="s">
        <v>2198</v>
      </c>
      <c r="N271" t="s">
        <v>1005</v>
      </c>
      <c r="O271" t="s">
        <v>167</v>
      </c>
      <c r="P271" t="s">
        <v>1006</v>
      </c>
      <c r="Q271" t="s">
        <v>168</v>
      </c>
      <c r="R271" t="s">
        <v>165</v>
      </c>
      <c r="S271" t="s">
        <v>119</v>
      </c>
      <c r="T271" t="s">
        <v>164</v>
      </c>
      <c r="U271" t="s">
        <v>1603</v>
      </c>
      <c r="V271" t="s">
        <v>1007</v>
      </c>
      <c r="W271" t="s">
        <v>1008</v>
      </c>
      <c r="X271" s="51" t="str">
        <f t="shared" si="4"/>
        <v>4</v>
      </c>
      <c r="Y271" s="51" t="str">
        <f>IF(T271="","",IF(AND(T271&lt;&gt;'Tabelas auxiliares'!$B$236,T271&lt;&gt;'Tabelas auxiliares'!$B$237),"FOLHA DE PESSOAL",IF(X271='Tabelas auxiliares'!$A$237,"CUSTEIO",IF(X271='Tabelas auxiliares'!$A$236,"INVESTIMENTO","ERRO - VERIFICAR"))))</f>
        <v>INVESTIMENTO</v>
      </c>
      <c r="Z271" s="44">
        <v>3429.18</v>
      </c>
      <c r="AA271" s="44">
        <v>3429.18</v>
      </c>
    </row>
    <row r="272" spans="1:29" x14ac:dyDescent="0.25">
      <c r="A272" t="s">
        <v>540</v>
      </c>
      <c r="B272" s="72" t="s">
        <v>309</v>
      </c>
      <c r="C272" s="72" t="s">
        <v>541</v>
      </c>
      <c r="D272" t="s">
        <v>35</v>
      </c>
      <c r="E272" t="s">
        <v>117</v>
      </c>
      <c r="F272" s="51" t="str">
        <f>IFERROR(VLOOKUP(D272,'Tabelas auxiliares'!$A$3:$B$61,2,FALSE),"")</f>
        <v>PU - PREFEITURA UNIVERSITÁRIA</v>
      </c>
      <c r="G272" s="51" t="str">
        <f>IFERROR(VLOOKUP($B272,'Tabelas auxiliares'!$A$65:$C$102,2,FALSE),"")</f>
        <v>Limpeza e copeiragem</v>
      </c>
      <c r="H272" s="51" t="str">
        <f>IFERROR(VLOOKUP($B272,'Tabelas auxiliares'!$A$65:$C$102,3,FALSE),"")</f>
        <v>LIMPEZA / COPEIRAGEM / COLETA DE LIXO INFECTANTE /MATERIAIS DE LIMPEZA E COPA (PAPEL TOALHA, HIGIÊNICO) / BOMBONAS RESÍDUOS QUÍMICOS</v>
      </c>
      <c r="I272" t="s">
        <v>2199</v>
      </c>
      <c r="J272" t="s">
        <v>2200</v>
      </c>
      <c r="K272" t="s">
        <v>2201</v>
      </c>
      <c r="L272" t="s">
        <v>2202</v>
      </c>
      <c r="M272" t="s">
        <v>2203</v>
      </c>
      <c r="N272" t="s">
        <v>166</v>
      </c>
      <c r="O272" t="s">
        <v>167</v>
      </c>
      <c r="P272" t="s">
        <v>200</v>
      </c>
      <c r="Q272" t="s">
        <v>168</v>
      </c>
      <c r="R272" t="s">
        <v>165</v>
      </c>
      <c r="S272" t="s">
        <v>119</v>
      </c>
      <c r="T272" t="s">
        <v>164</v>
      </c>
      <c r="U272" t="s">
        <v>118</v>
      </c>
      <c r="V272" t="s">
        <v>1219</v>
      </c>
      <c r="W272" t="s">
        <v>1220</v>
      </c>
      <c r="X272" s="51" t="str">
        <f t="shared" si="4"/>
        <v>3</v>
      </c>
      <c r="Y272" s="51" t="str">
        <f>IF(T272="","",IF(AND(T272&lt;&gt;'Tabelas auxiliares'!$B$236,T272&lt;&gt;'Tabelas auxiliares'!$B$237),"FOLHA DE PESSOAL",IF(X272='Tabelas auxiliares'!$A$237,"CUSTEIO",IF(X272='Tabelas auxiliares'!$A$236,"INVESTIMENTO","ERRO - VERIFICAR"))))</f>
        <v>CUSTEIO</v>
      </c>
      <c r="Z272" s="44">
        <v>58033.29</v>
      </c>
      <c r="AA272" s="44">
        <v>56223.96</v>
      </c>
      <c r="AC272" s="44">
        <v>1809.33</v>
      </c>
    </row>
    <row r="273" spans="1:29" x14ac:dyDescent="0.25">
      <c r="A273" t="s">
        <v>540</v>
      </c>
      <c r="B273" s="72" t="s">
        <v>309</v>
      </c>
      <c r="C273" s="72" t="s">
        <v>541</v>
      </c>
      <c r="D273" t="s">
        <v>35</v>
      </c>
      <c r="E273" t="s">
        <v>117</v>
      </c>
      <c r="F273" s="51" t="str">
        <f>IFERROR(VLOOKUP(D273,'Tabelas auxiliares'!$A$3:$B$61,2,FALSE),"")</f>
        <v>PU - PREFEITURA UNIVERSITÁRIA</v>
      </c>
      <c r="G273" s="51" t="str">
        <f>IFERROR(VLOOKUP($B273,'Tabelas auxiliares'!$A$65:$C$102,2,FALSE),"")</f>
        <v>Limpeza e copeiragem</v>
      </c>
      <c r="H273" s="51" t="str">
        <f>IFERROR(VLOOKUP($B273,'Tabelas auxiliares'!$A$65:$C$102,3,FALSE),"")</f>
        <v>LIMPEZA / COPEIRAGEM / COLETA DE LIXO INFECTANTE /MATERIAIS DE LIMPEZA E COPA (PAPEL TOALHA, HIGIÊNICO) / BOMBONAS RESÍDUOS QUÍMICOS</v>
      </c>
      <c r="I273" t="s">
        <v>562</v>
      </c>
      <c r="J273" t="s">
        <v>790</v>
      </c>
      <c r="K273" t="s">
        <v>2204</v>
      </c>
      <c r="L273" t="s">
        <v>792</v>
      </c>
      <c r="M273" t="s">
        <v>2205</v>
      </c>
      <c r="N273" t="s">
        <v>166</v>
      </c>
      <c r="O273" t="s">
        <v>167</v>
      </c>
      <c r="P273" t="s">
        <v>200</v>
      </c>
      <c r="Q273" t="s">
        <v>168</v>
      </c>
      <c r="R273" t="s">
        <v>165</v>
      </c>
      <c r="S273" t="s">
        <v>119</v>
      </c>
      <c r="T273" t="s">
        <v>164</v>
      </c>
      <c r="U273" t="s">
        <v>118</v>
      </c>
      <c r="V273" t="s">
        <v>2206</v>
      </c>
      <c r="W273" t="s">
        <v>2207</v>
      </c>
      <c r="X273" s="51" t="str">
        <f t="shared" si="4"/>
        <v>3</v>
      </c>
      <c r="Y273" s="51" t="str">
        <f>IF(T273="","",IF(AND(T273&lt;&gt;'Tabelas auxiliares'!$B$236,T273&lt;&gt;'Tabelas auxiliares'!$B$237),"FOLHA DE PESSOAL",IF(X273='Tabelas auxiliares'!$A$237,"CUSTEIO",IF(X273='Tabelas auxiliares'!$A$236,"INVESTIMENTO","ERRO - VERIFICAR"))))</f>
        <v>CUSTEIO</v>
      </c>
      <c r="Z273" s="44">
        <v>18212.78</v>
      </c>
      <c r="AA273" s="44">
        <v>18212.78</v>
      </c>
    </row>
    <row r="274" spans="1:29" x14ac:dyDescent="0.25">
      <c r="A274" t="s">
        <v>540</v>
      </c>
      <c r="B274" s="72" t="s">
        <v>309</v>
      </c>
      <c r="C274" s="72" t="s">
        <v>541</v>
      </c>
      <c r="D274" t="s">
        <v>35</v>
      </c>
      <c r="E274" t="s">
        <v>117</v>
      </c>
      <c r="F274" s="51" t="str">
        <f>IFERROR(VLOOKUP(D274,'Tabelas auxiliares'!$A$3:$B$61,2,FALSE),"")</f>
        <v>PU - PREFEITURA UNIVERSITÁRIA</v>
      </c>
      <c r="G274" s="51" t="str">
        <f>IFERROR(VLOOKUP($B274,'Tabelas auxiliares'!$A$65:$C$102,2,FALSE),"")</f>
        <v>Limpeza e copeiragem</v>
      </c>
      <c r="H274" s="51" t="str">
        <f>IFERROR(VLOOKUP($B274,'Tabelas auxiliares'!$A$65:$C$102,3,FALSE),"")</f>
        <v>LIMPEZA / COPEIRAGEM / COLETA DE LIXO INFECTANTE /MATERIAIS DE LIMPEZA E COPA (PAPEL TOALHA, HIGIÊNICO) / BOMBONAS RESÍDUOS QUÍMICOS</v>
      </c>
      <c r="I274" t="s">
        <v>2208</v>
      </c>
      <c r="J274" t="s">
        <v>798</v>
      </c>
      <c r="K274" t="s">
        <v>2209</v>
      </c>
      <c r="L274" t="s">
        <v>800</v>
      </c>
      <c r="M274" t="s">
        <v>1218</v>
      </c>
      <c r="N274" t="s">
        <v>166</v>
      </c>
      <c r="O274" t="s">
        <v>167</v>
      </c>
      <c r="P274" t="s">
        <v>200</v>
      </c>
      <c r="Q274" t="s">
        <v>168</v>
      </c>
      <c r="R274" t="s">
        <v>165</v>
      </c>
      <c r="S274" t="s">
        <v>119</v>
      </c>
      <c r="T274" t="s">
        <v>164</v>
      </c>
      <c r="U274" t="s">
        <v>118</v>
      </c>
      <c r="V274" t="s">
        <v>1219</v>
      </c>
      <c r="W274" t="s">
        <v>1220</v>
      </c>
      <c r="X274" s="51" t="str">
        <f t="shared" si="4"/>
        <v>3</v>
      </c>
      <c r="Y274" s="51" t="str">
        <f>IF(T274="","",IF(AND(T274&lt;&gt;'Tabelas auxiliares'!$B$236,T274&lt;&gt;'Tabelas auxiliares'!$B$237),"FOLHA DE PESSOAL",IF(X274='Tabelas auxiliares'!$A$237,"CUSTEIO",IF(X274='Tabelas auxiliares'!$A$236,"INVESTIMENTO","ERRO - VERIFICAR"))))</f>
        <v>CUSTEIO</v>
      </c>
      <c r="Z274" s="44">
        <v>291.58</v>
      </c>
      <c r="AA274" s="44">
        <v>90.7</v>
      </c>
      <c r="AC274" s="44">
        <v>200.88</v>
      </c>
    </row>
    <row r="275" spans="1:29" x14ac:dyDescent="0.25">
      <c r="A275" t="s">
        <v>540</v>
      </c>
      <c r="B275" s="72" t="s">
        <v>309</v>
      </c>
      <c r="C275" s="72" t="s">
        <v>541</v>
      </c>
      <c r="D275" t="s">
        <v>35</v>
      </c>
      <c r="E275" t="s">
        <v>117</v>
      </c>
      <c r="F275" s="51" t="str">
        <f>IFERROR(VLOOKUP(D275,'Tabelas auxiliares'!$A$3:$B$61,2,FALSE),"")</f>
        <v>PU - PREFEITURA UNIVERSITÁRIA</v>
      </c>
      <c r="G275" s="51" t="str">
        <f>IFERROR(VLOOKUP($B275,'Tabelas auxiliares'!$A$65:$C$102,2,FALSE),"")</f>
        <v>Limpeza e copeiragem</v>
      </c>
      <c r="H275" s="51" t="str">
        <f>IFERROR(VLOOKUP($B275,'Tabelas auxiliares'!$A$65:$C$102,3,FALSE),"")</f>
        <v>LIMPEZA / COPEIRAGEM / COLETA DE LIXO INFECTANTE /MATERIAIS DE LIMPEZA E COPA (PAPEL TOALHA, HIGIÊNICO) / BOMBONAS RESÍDUOS QUÍMICOS</v>
      </c>
      <c r="I275" t="s">
        <v>559</v>
      </c>
      <c r="J275" t="s">
        <v>1221</v>
      </c>
      <c r="K275" t="s">
        <v>2210</v>
      </c>
      <c r="L275" t="s">
        <v>1223</v>
      </c>
      <c r="M275" t="s">
        <v>1224</v>
      </c>
      <c r="N275" t="s">
        <v>166</v>
      </c>
      <c r="O275" t="s">
        <v>167</v>
      </c>
      <c r="P275" t="s">
        <v>200</v>
      </c>
      <c r="Q275" t="s">
        <v>168</v>
      </c>
      <c r="R275" t="s">
        <v>165</v>
      </c>
      <c r="S275" t="s">
        <v>119</v>
      </c>
      <c r="T275" t="s">
        <v>164</v>
      </c>
      <c r="U275" t="s">
        <v>118</v>
      </c>
      <c r="V275" t="s">
        <v>1225</v>
      </c>
      <c r="W275" t="s">
        <v>1226</v>
      </c>
      <c r="X275" s="51" t="str">
        <f t="shared" si="4"/>
        <v>3</v>
      </c>
      <c r="Y275" s="51" t="str">
        <f>IF(T275="","",IF(AND(T275&lt;&gt;'Tabelas auxiliares'!$B$236,T275&lt;&gt;'Tabelas auxiliares'!$B$237),"FOLHA DE PESSOAL",IF(X275='Tabelas auxiliares'!$A$237,"CUSTEIO",IF(X275='Tabelas auxiliares'!$A$236,"INVESTIMENTO","ERRO - VERIFICAR"))))</f>
        <v>CUSTEIO</v>
      </c>
      <c r="Z275" s="44">
        <v>52044.44</v>
      </c>
      <c r="AA275" s="44">
        <v>13764.04</v>
      </c>
      <c r="AB275" s="44">
        <v>2979.34</v>
      </c>
      <c r="AC275" s="44">
        <v>35301.06</v>
      </c>
    </row>
    <row r="276" spans="1:29" x14ac:dyDescent="0.25">
      <c r="A276" t="s">
        <v>540</v>
      </c>
      <c r="B276" s="72" t="s">
        <v>309</v>
      </c>
      <c r="C276" s="72" t="s">
        <v>541</v>
      </c>
      <c r="D276" t="s">
        <v>35</v>
      </c>
      <c r="E276" t="s">
        <v>117</v>
      </c>
      <c r="F276" s="51" t="str">
        <f>IFERROR(VLOOKUP(D276,'Tabelas auxiliares'!$A$3:$B$61,2,FALSE),"")</f>
        <v>PU - PREFEITURA UNIVERSITÁRIA</v>
      </c>
      <c r="G276" s="51" t="str">
        <f>IFERROR(VLOOKUP($B276,'Tabelas auxiliares'!$A$65:$C$102,2,FALSE),"")</f>
        <v>Limpeza e copeiragem</v>
      </c>
      <c r="H276" s="51" t="str">
        <f>IFERROR(VLOOKUP($B276,'Tabelas auxiliares'!$A$65:$C$102,3,FALSE),"")</f>
        <v>LIMPEZA / COPEIRAGEM / COLETA DE LIXO INFECTANTE /MATERIAIS DE LIMPEZA E COPA (PAPEL TOALHA, HIGIÊNICO) / BOMBONAS RESÍDUOS QUÍMICOS</v>
      </c>
      <c r="I276" t="s">
        <v>2211</v>
      </c>
      <c r="J276" t="s">
        <v>1227</v>
      </c>
      <c r="K276" t="s">
        <v>2212</v>
      </c>
      <c r="L276" t="s">
        <v>1229</v>
      </c>
      <c r="M276" t="s">
        <v>1230</v>
      </c>
      <c r="N276" t="s">
        <v>166</v>
      </c>
      <c r="O276" t="s">
        <v>167</v>
      </c>
      <c r="P276" t="s">
        <v>200</v>
      </c>
      <c r="Q276" t="s">
        <v>168</v>
      </c>
      <c r="R276" t="s">
        <v>165</v>
      </c>
      <c r="S276" t="s">
        <v>119</v>
      </c>
      <c r="T276" t="s">
        <v>164</v>
      </c>
      <c r="U276" t="s">
        <v>118</v>
      </c>
      <c r="V276" t="s">
        <v>1231</v>
      </c>
      <c r="W276" t="s">
        <v>1220</v>
      </c>
      <c r="X276" s="51" t="str">
        <f t="shared" si="4"/>
        <v>3</v>
      </c>
      <c r="Y276" s="51" t="str">
        <f>IF(T276="","",IF(AND(T276&lt;&gt;'Tabelas auxiliares'!$B$236,T276&lt;&gt;'Tabelas auxiliares'!$B$237),"FOLHA DE PESSOAL",IF(X276='Tabelas auxiliares'!$A$237,"CUSTEIO",IF(X276='Tabelas auxiliares'!$A$236,"INVESTIMENTO","ERRO - VERIFICAR"))))</f>
        <v>CUSTEIO</v>
      </c>
      <c r="Z276" s="44">
        <v>503272.09</v>
      </c>
      <c r="AB276" s="44">
        <v>73966.289999999994</v>
      </c>
      <c r="AC276" s="44">
        <v>429305.8</v>
      </c>
    </row>
    <row r="277" spans="1:29" x14ac:dyDescent="0.25">
      <c r="A277" t="s">
        <v>540</v>
      </c>
      <c r="B277" s="72" t="s">
        <v>309</v>
      </c>
      <c r="C277" s="72" t="s">
        <v>541</v>
      </c>
      <c r="D277" t="s">
        <v>35</v>
      </c>
      <c r="E277" t="s">
        <v>117</v>
      </c>
      <c r="F277" s="51" t="str">
        <f>IFERROR(VLOOKUP(D277,'Tabelas auxiliares'!$A$3:$B$61,2,FALSE),"")</f>
        <v>PU - PREFEITURA UNIVERSITÁRIA</v>
      </c>
      <c r="G277" s="51" t="str">
        <f>IFERROR(VLOOKUP($B277,'Tabelas auxiliares'!$A$65:$C$102,2,FALSE),"")</f>
        <v>Limpeza e copeiragem</v>
      </c>
      <c r="H277" s="51" t="str">
        <f>IFERROR(VLOOKUP($B277,'Tabelas auxiliares'!$A$65:$C$102,3,FALSE),"")</f>
        <v>LIMPEZA / COPEIRAGEM / COLETA DE LIXO INFECTANTE /MATERIAIS DE LIMPEZA E COPA (PAPEL TOALHA, HIGIÊNICO) / BOMBONAS RESÍDUOS QUÍMICOS</v>
      </c>
      <c r="I277" t="s">
        <v>2213</v>
      </c>
      <c r="J277" t="s">
        <v>790</v>
      </c>
      <c r="K277" t="s">
        <v>2214</v>
      </c>
      <c r="L277" t="s">
        <v>792</v>
      </c>
      <c r="M277" t="s">
        <v>2205</v>
      </c>
      <c r="N277" t="s">
        <v>166</v>
      </c>
      <c r="O277" t="s">
        <v>167</v>
      </c>
      <c r="P277" t="s">
        <v>200</v>
      </c>
      <c r="Q277" t="s">
        <v>168</v>
      </c>
      <c r="R277" t="s">
        <v>165</v>
      </c>
      <c r="S277" t="s">
        <v>119</v>
      </c>
      <c r="T277" t="s">
        <v>164</v>
      </c>
      <c r="U277" t="s">
        <v>118</v>
      </c>
      <c r="V277" t="s">
        <v>2206</v>
      </c>
      <c r="W277" t="s">
        <v>2207</v>
      </c>
      <c r="X277" s="51" t="str">
        <f t="shared" si="4"/>
        <v>3</v>
      </c>
      <c r="Y277" s="51" t="str">
        <f>IF(T277="","",IF(AND(T277&lt;&gt;'Tabelas auxiliares'!$B$236,T277&lt;&gt;'Tabelas auxiliares'!$B$237),"FOLHA DE PESSOAL",IF(X277='Tabelas auxiliares'!$A$237,"CUSTEIO",IF(X277='Tabelas auxiliares'!$A$236,"INVESTIMENTO","ERRO - VERIFICAR"))))</f>
        <v>CUSTEIO</v>
      </c>
      <c r="Z277" s="44">
        <v>24326.57</v>
      </c>
      <c r="AA277" s="44">
        <v>24326.57</v>
      </c>
    </row>
    <row r="278" spans="1:29" x14ac:dyDescent="0.25">
      <c r="A278" t="s">
        <v>540</v>
      </c>
      <c r="B278" s="72" t="s">
        <v>309</v>
      </c>
      <c r="C278" s="72" t="s">
        <v>541</v>
      </c>
      <c r="D278" t="s">
        <v>35</v>
      </c>
      <c r="E278" t="s">
        <v>117</v>
      </c>
      <c r="F278" s="51" t="str">
        <f>IFERROR(VLOOKUP(D278,'Tabelas auxiliares'!$A$3:$B$61,2,FALSE),"")</f>
        <v>PU - PREFEITURA UNIVERSITÁRIA</v>
      </c>
      <c r="G278" s="51" t="str">
        <f>IFERROR(VLOOKUP($B278,'Tabelas auxiliares'!$A$65:$C$102,2,FALSE),"")</f>
        <v>Limpeza e copeiragem</v>
      </c>
      <c r="H278" s="51" t="str">
        <f>IFERROR(VLOOKUP($B278,'Tabelas auxiliares'!$A$65:$C$102,3,FALSE),"")</f>
        <v>LIMPEZA / COPEIRAGEM / COLETA DE LIXO INFECTANTE /MATERIAIS DE LIMPEZA E COPA (PAPEL TOALHA, HIGIÊNICO) / BOMBONAS RESÍDUOS QUÍMICOS</v>
      </c>
      <c r="I278" t="s">
        <v>1622</v>
      </c>
      <c r="J278" t="s">
        <v>2215</v>
      </c>
      <c r="K278" t="s">
        <v>2216</v>
      </c>
      <c r="L278" t="s">
        <v>2217</v>
      </c>
      <c r="M278" t="s">
        <v>2218</v>
      </c>
      <c r="N278" t="s">
        <v>166</v>
      </c>
      <c r="O278" t="s">
        <v>167</v>
      </c>
      <c r="P278" t="s">
        <v>200</v>
      </c>
      <c r="Q278" t="s">
        <v>168</v>
      </c>
      <c r="R278" t="s">
        <v>165</v>
      </c>
      <c r="S278" t="s">
        <v>543</v>
      </c>
      <c r="T278" t="s">
        <v>164</v>
      </c>
      <c r="U278" t="s">
        <v>118</v>
      </c>
      <c r="V278" t="s">
        <v>1205</v>
      </c>
      <c r="W278" t="s">
        <v>1206</v>
      </c>
      <c r="X278" s="51" t="str">
        <f t="shared" si="4"/>
        <v>3</v>
      </c>
      <c r="Y278" s="51" t="str">
        <f>IF(T278="","",IF(AND(T278&lt;&gt;'Tabelas auxiliares'!$B$236,T278&lt;&gt;'Tabelas auxiliares'!$B$237),"FOLHA DE PESSOAL",IF(X278='Tabelas auxiliares'!$A$237,"CUSTEIO",IF(X278='Tabelas auxiliares'!$A$236,"INVESTIMENTO","ERRO - VERIFICAR"))))</f>
        <v>CUSTEIO</v>
      </c>
      <c r="Z278" s="44">
        <v>120</v>
      </c>
      <c r="AC278" s="44">
        <v>120</v>
      </c>
    </row>
    <row r="279" spans="1:29" x14ac:dyDescent="0.25">
      <c r="A279" t="s">
        <v>540</v>
      </c>
      <c r="B279" s="72" t="s">
        <v>309</v>
      </c>
      <c r="C279" s="72" t="s">
        <v>541</v>
      </c>
      <c r="D279" t="s">
        <v>35</v>
      </c>
      <c r="E279" t="s">
        <v>117</v>
      </c>
      <c r="F279" s="51" t="str">
        <f>IFERROR(VLOOKUP(D279,'Tabelas auxiliares'!$A$3:$B$61,2,FALSE),"")</f>
        <v>PU - PREFEITURA UNIVERSITÁRIA</v>
      </c>
      <c r="G279" s="51" t="str">
        <f>IFERROR(VLOOKUP($B279,'Tabelas auxiliares'!$A$65:$C$102,2,FALSE),"")</f>
        <v>Limpeza e copeiragem</v>
      </c>
      <c r="H279" s="51" t="str">
        <f>IFERROR(VLOOKUP($B279,'Tabelas auxiliares'!$A$65:$C$102,3,FALSE),"")</f>
        <v>LIMPEZA / COPEIRAGEM / COLETA DE LIXO INFECTANTE /MATERIAIS DE LIMPEZA E COPA (PAPEL TOALHA, HIGIÊNICO) / BOMBONAS RESÍDUOS QUÍMICOS</v>
      </c>
      <c r="I279" t="s">
        <v>1622</v>
      </c>
      <c r="J279" t="s">
        <v>2215</v>
      </c>
      <c r="K279" t="s">
        <v>2219</v>
      </c>
      <c r="L279" t="s">
        <v>2217</v>
      </c>
      <c r="M279" t="s">
        <v>2220</v>
      </c>
      <c r="N279" t="s">
        <v>166</v>
      </c>
      <c r="O279" t="s">
        <v>167</v>
      </c>
      <c r="P279" t="s">
        <v>200</v>
      </c>
      <c r="Q279" t="s">
        <v>168</v>
      </c>
      <c r="R279" t="s">
        <v>165</v>
      </c>
      <c r="S279" t="s">
        <v>543</v>
      </c>
      <c r="T279" t="s">
        <v>164</v>
      </c>
      <c r="U279" t="s">
        <v>118</v>
      </c>
      <c r="V279" t="s">
        <v>1205</v>
      </c>
      <c r="W279" t="s">
        <v>1206</v>
      </c>
      <c r="X279" s="51" t="str">
        <f t="shared" si="4"/>
        <v>3</v>
      </c>
      <c r="Y279" s="51" t="str">
        <f>IF(T279="","",IF(AND(T279&lt;&gt;'Tabelas auxiliares'!$B$236,T279&lt;&gt;'Tabelas auxiliares'!$B$237),"FOLHA DE PESSOAL",IF(X279='Tabelas auxiliares'!$A$237,"CUSTEIO",IF(X279='Tabelas auxiliares'!$A$236,"INVESTIMENTO","ERRO - VERIFICAR"))))</f>
        <v>CUSTEIO</v>
      </c>
      <c r="Z279" s="44">
        <v>520</v>
      </c>
      <c r="AA279" s="44">
        <v>520</v>
      </c>
    </row>
    <row r="280" spans="1:29" x14ac:dyDescent="0.25">
      <c r="A280" t="s">
        <v>540</v>
      </c>
      <c r="B280" s="72" t="s">
        <v>309</v>
      </c>
      <c r="C280" s="72" t="s">
        <v>541</v>
      </c>
      <c r="D280" t="s">
        <v>35</v>
      </c>
      <c r="E280" t="s">
        <v>117</v>
      </c>
      <c r="F280" s="51" t="str">
        <f>IFERROR(VLOOKUP(D280,'Tabelas auxiliares'!$A$3:$B$61,2,FALSE),"")</f>
        <v>PU - PREFEITURA UNIVERSITÁRIA</v>
      </c>
      <c r="G280" s="51" t="str">
        <f>IFERROR(VLOOKUP($B280,'Tabelas auxiliares'!$A$65:$C$102,2,FALSE),"")</f>
        <v>Limpeza e copeiragem</v>
      </c>
      <c r="H280" s="51" t="str">
        <f>IFERROR(VLOOKUP($B280,'Tabelas auxiliares'!$A$65:$C$102,3,FALSE),"")</f>
        <v>LIMPEZA / COPEIRAGEM / COLETA DE LIXO INFECTANTE /MATERIAIS DE LIMPEZA E COPA (PAPEL TOALHA, HIGIÊNICO) / BOMBONAS RESÍDUOS QUÍMICOS</v>
      </c>
      <c r="I280" t="s">
        <v>544</v>
      </c>
      <c r="J280" t="s">
        <v>1207</v>
      </c>
      <c r="K280" t="s">
        <v>2221</v>
      </c>
      <c r="L280" t="s">
        <v>1209</v>
      </c>
      <c r="M280" t="s">
        <v>2222</v>
      </c>
      <c r="N280" t="s">
        <v>166</v>
      </c>
      <c r="O280" t="s">
        <v>167</v>
      </c>
      <c r="P280" t="s">
        <v>200</v>
      </c>
      <c r="Q280" t="s">
        <v>168</v>
      </c>
      <c r="R280" t="s">
        <v>165</v>
      </c>
      <c r="S280" t="s">
        <v>543</v>
      </c>
      <c r="T280" t="s">
        <v>164</v>
      </c>
      <c r="U280" t="s">
        <v>118</v>
      </c>
      <c r="V280" t="s">
        <v>2223</v>
      </c>
      <c r="W280" t="s">
        <v>2224</v>
      </c>
      <c r="X280" s="51" t="str">
        <f t="shared" si="4"/>
        <v>3</v>
      </c>
      <c r="Y280" s="51" t="str">
        <f>IF(T280="","",IF(AND(T280&lt;&gt;'Tabelas auxiliares'!$B$236,T280&lt;&gt;'Tabelas auxiliares'!$B$237),"FOLHA DE PESSOAL",IF(X280='Tabelas auxiliares'!$A$237,"CUSTEIO",IF(X280='Tabelas auxiliares'!$A$236,"INVESTIMENTO","ERRO - VERIFICAR"))))</f>
        <v>CUSTEIO</v>
      </c>
      <c r="Z280" s="44">
        <v>10285</v>
      </c>
      <c r="AA280" s="44">
        <v>10285</v>
      </c>
    </row>
    <row r="281" spans="1:29" x14ac:dyDescent="0.25">
      <c r="A281" t="s">
        <v>540</v>
      </c>
      <c r="B281" s="72" t="s">
        <v>309</v>
      </c>
      <c r="C281" s="72" t="s">
        <v>541</v>
      </c>
      <c r="D281" t="s">
        <v>35</v>
      </c>
      <c r="E281" t="s">
        <v>117</v>
      </c>
      <c r="F281" s="51" t="str">
        <f>IFERROR(VLOOKUP(D281,'Tabelas auxiliares'!$A$3:$B$61,2,FALSE),"")</f>
        <v>PU - PREFEITURA UNIVERSITÁRIA</v>
      </c>
      <c r="G281" s="51" t="str">
        <f>IFERROR(VLOOKUP($B281,'Tabelas auxiliares'!$A$65:$C$102,2,FALSE),"")</f>
        <v>Limpeza e copeiragem</v>
      </c>
      <c r="H281" s="51" t="str">
        <f>IFERROR(VLOOKUP($B281,'Tabelas auxiliares'!$A$65:$C$102,3,FALSE),"")</f>
        <v>LIMPEZA / COPEIRAGEM / COLETA DE LIXO INFECTANTE /MATERIAIS DE LIMPEZA E COPA (PAPEL TOALHA, HIGIÊNICO) / BOMBONAS RESÍDUOS QUÍMICOS</v>
      </c>
      <c r="I281" t="s">
        <v>2225</v>
      </c>
      <c r="J281" t="s">
        <v>2226</v>
      </c>
      <c r="K281" t="s">
        <v>2227</v>
      </c>
      <c r="L281" t="s">
        <v>2228</v>
      </c>
      <c r="M281" t="s">
        <v>2229</v>
      </c>
      <c r="N281" t="s">
        <v>166</v>
      </c>
      <c r="O281" t="s">
        <v>167</v>
      </c>
      <c r="P281" t="s">
        <v>200</v>
      </c>
      <c r="Q281" t="s">
        <v>168</v>
      </c>
      <c r="R281" t="s">
        <v>165</v>
      </c>
      <c r="S281" t="s">
        <v>543</v>
      </c>
      <c r="T281" t="s">
        <v>164</v>
      </c>
      <c r="U281" t="s">
        <v>118</v>
      </c>
      <c r="V281" t="s">
        <v>1205</v>
      </c>
      <c r="W281" t="s">
        <v>1206</v>
      </c>
      <c r="X281" s="51" t="str">
        <f t="shared" si="4"/>
        <v>3</v>
      </c>
      <c r="Y281" s="51" t="str">
        <f>IF(T281="","",IF(AND(T281&lt;&gt;'Tabelas auxiliares'!$B$236,T281&lt;&gt;'Tabelas auxiliares'!$B$237),"FOLHA DE PESSOAL",IF(X281='Tabelas auxiliares'!$A$237,"CUSTEIO",IF(X281='Tabelas auxiliares'!$A$236,"INVESTIMENTO","ERRO - VERIFICAR"))))</f>
        <v>CUSTEIO</v>
      </c>
      <c r="Z281" s="44">
        <v>1478.4</v>
      </c>
      <c r="AC281" s="44">
        <v>1478.4</v>
      </c>
    </row>
    <row r="282" spans="1:29" x14ac:dyDescent="0.25">
      <c r="A282" t="s">
        <v>540</v>
      </c>
      <c r="B282" s="72" t="s">
        <v>309</v>
      </c>
      <c r="C282" s="72" t="s">
        <v>541</v>
      </c>
      <c r="D282" t="s">
        <v>35</v>
      </c>
      <c r="E282" t="s">
        <v>117</v>
      </c>
      <c r="F282" s="51" t="str">
        <f>IFERROR(VLOOKUP(D282,'Tabelas auxiliares'!$A$3:$B$61,2,FALSE),"")</f>
        <v>PU - PREFEITURA UNIVERSITÁRIA</v>
      </c>
      <c r="G282" s="51" t="str">
        <f>IFERROR(VLOOKUP($B282,'Tabelas auxiliares'!$A$65:$C$102,2,FALSE),"")</f>
        <v>Limpeza e copeiragem</v>
      </c>
      <c r="H282" s="51" t="str">
        <f>IFERROR(VLOOKUP($B282,'Tabelas auxiliares'!$A$65:$C$102,3,FALSE),"")</f>
        <v>LIMPEZA / COPEIRAGEM / COLETA DE LIXO INFECTANTE /MATERIAIS DE LIMPEZA E COPA (PAPEL TOALHA, HIGIÊNICO) / BOMBONAS RESÍDUOS QUÍMICOS</v>
      </c>
      <c r="I282" t="s">
        <v>2230</v>
      </c>
      <c r="J282" t="s">
        <v>2231</v>
      </c>
      <c r="K282" t="s">
        <v>2232</v>
      </c>
      <c r="L282" t="s">
        <v>2233</v>
      </c>
      <c r="M282" t="s">
        <v>2234</v>
      </c>
      <c r="N282" t="s">
        <v>166</v>
      </c>
      <c r="O282" t="s">
        <v>167</v>
      </c>
      <c r="P282" t="s">
        <v>200</v>
      </c>
      <c r="Q282" t="s">
        <v>168</v>
      </c>
      <c r="R282" t="s">
        <v>165</v>
      </c>
      <c r="S282" t="s">
        <v>543</v>
      </c>
      <c r="T282" t="s">
        <v>164</v>
      </c>
      <c r="U282" t="s">
        <v>118</v>
      </c>
      <c r="V282" t="s">
        <v>2223</v>
      </c>
      <c r="W282" t="s">
        <v>2224</v>
      </c>
      <c r="X282" s="51" t="str">
        <f t="shared" si="4"/>
        <v>3</v>
      </c>
      <c r="Y282" s="51" t="str">
        <f>IF(T282="","",IF(AND(T282&lt;&gt;'Tabelas auxiliares'!$B$236,T282&lt;&gt;'Tabelas auxiliares'!$B$237),"FOLHA DE PESSOAL",IF(X282='Tabelas auxiliares'!$A$237,"CUSTEIO",IF(X282='Tabelas auxiliares'!$A$236,"INVESTIMENTO","ERRO - VERIFICAR"))))</f>
        <v>CUSTEIO</v>
      </c>
      <c r="Z282" s="44">
        <v>384</v>
      </c>
      <c r="AC282" s="44">
        <v>384</v>
      </c>
    </row>
    <row r="283" spans="1:29" x14ac:dyDescent="0.25">
      <c r="A283" t="s">
        <v>540</v>
      </c>
      <c r="B283" s="72" t="s">
        <v>309</v>
      </c>
      <c r="C283" s="72" t="s">
        <v>541</v>
      </c>
      <c r="D283" t="s">
        <v>35</v>
      </c>
      <c r="E283" t="s">
        <v>117</v>
      </c>
      <c r="F283" s="51" t="str">
        <f>IFERROR(VLOOKUP(D283,'Tabelas auxiliares'!$A$3:$B$61,2,FALSE),"")</f>
        <v>PU - PREFEITURA UNIVERSITÁRIA</v>
      </c>
      <c r="G283" s="51" t="str">
        <f>IFERROR(VLOOKUP($B283,'Tabelas auxiliares'!$A$65:$C$102,2,FALSE),"")</f>
        <v>Limpeza e copeiragem</v>
      </c>
      <c r="H283" s="51" t="str">
        <f>IFERROR(VLOOKUP($B283,'Tabelas auxiliares'!$A$65:$C$102,3,FALSE),"")</f>
        <v>LIMPEZA / COPEIRAGEM / COLETA DE LIXO INFECTANTE /MATERIAIS DE LIMPEZA E COPA (PAPEL TOALHA, HIGIÊNICO) / BOMBONAS RESÍDUOS QUÍMICOS</v>
      </c>
      <c r="I283" t="s">
        <v>2230</v>
      </c>
      <c r="J283" t="s">
        <v>2231</v>
      </c>
      <c r="K283" t="s">
        <v>2235</v>
      </c>
      <c r="L283" t="s">
        <v>2233</v>
      </c>
      <c r="M283" t="s">
        <v>2236</v>
      </c>
      <c r="N283" t="s">
        <v>166</v>
      </c>
      <c r="O283" t="s">
        <v>167</v>
      </c>
      <c r="P283" t="s">
        <v>200</v>
      </c>
      <c r="Q283" t="s">
        <v>168</v>
      </c>
      <c r="R283" t="s">
        <v>165</v>
      </c>
      <c r="S283" t="s">
        <v>543</v>
      </c>
      <c r="T283" t="s">
        <v>164</v>
      </c>
      <c r="U283" t="s">
        <v>118</v>
      </c>
      <c r="V283" t="s">
        <v>2223</v>
      </c>
      <c r="W283" t="s">
        <v>2224</v>
      </c>
      <c r="X283" s="51" t="str">
        <f t="shared" si="4"/>
        <v>3</v>
      </c>
      <c r="Y283" s="51" t="str">
        <f>IF(T283="","",IF(AND(T283&lt;&gt;'Tabelas auxiliares'!$B$236,T283&lt;&gt;'Tabelas auxiliares'!$B$237),"FOLHA DE PESSOAL",IF(X283='Tabelas auxiliares'!$A$237,"CUSTEIO",IF(X283='Tabelas auxiliares'!$A$236,"INVESTIMENTO","ERRO - VERIFICAR"))))</f>
        <v>CUSTEIO</v>
      </c>
      <c r="Z283" s="44">
        <v>50</v>
      </c>
      <c r="AB283" s="44">
        <v>2.93</v>
      </c>
      <c r="AC283" s="44">
        <v>47.07</v>
      </c>
    </row>
    <row r="284" spans="1:29" x14ac:dyDescent="0.25">
      <c r="A284" t="s">
        <v>540</v>
      </c>
      <c r="B284" s="72" t="s">
        <v>309</v>
      </c>
      <c r="C284" s="72" t="s">
        <v>541</v>
      </c>
      <c r="D284" t="s">
        <v>35</v>
      </c>
      <c r="E284" t="s">
        <v>117</v>
      </c>
      <c r="F284" s="51" t="str">
        <f>IFERROR(VLOOKUP(D284,'Tabelas auxiliares'!$A$3:$B$61,2,FALSE),"")</f>
        <v>PU - PREFEITURA UNIVERSITÁRIA</v>
      </c>
      <c r="G284" s="51" t="str">
        <f>IFERROR(VLOOKUP($B284,'Tabelas auxiliares'!$A$65:$C$102,2,FALSE),"")</f>
        <v>Limpeza e copeiragem</v>
      </c>
      <c r="H284" s="51" t="str">
        <f>IFERROR(VLOOKUP($B284,'Tabelas auxiliares'!$A$65:$C$102,3,FALSE),"")</f>
        <v>LIMPEZA / COPEIRAGEM / COLETA DE LIXO INFECTANTE /MATERIAIS DE LIMPEZA E COPA (PAPEL TOALHA, HIGIÊNICO) / BOMBONAS RESÍDUOS QUÍMICOS</v>
      </c>
      <c r="I284" t="s">
        <v>1729</v>
      </c>
      <c r="J284" t="s">
        <v>1201</v>
      </c>
      <c r="K284" t="s">
        <v>2237</v>
      </c>
      <c r="L284" t="s">
        <v>1203</v>
      </c>
      <c r="M284" t="s">
        <v>1204</v>
      </c>
      <c r="N284" t="s">
        <v>166</v>
      </c>
      <c r="O284" t="s">
        <v>167</v>
      </c>
      <c r="P284" t="s">
        <v>200</v>
      </c>
      <c r="Q284" t="s">
        <v>168</v>
      </c>
      <c r="R284" t="s">
        <v>165</v>
      </c>
      <c r="S284" t="s">
        <v>119</v>
      </c>
      <c r="T284" t="s">
        <v>228</v>
      </c>
      <c r="U284" t="s">
        <v>1794</v>
      </c>
      <c r="V284" t="s">
        <v>1205</v>
      </c>
      <c r="W284" t="s">
        <v>1206</v>
      </c>
      <c r="X284" s="51" t="str">
        <f t="shared" si="4"/>
        <v>3</v>
      </c>
      <c r="Y284" s="51" t="str">
        <f>IF(T284="","",IF(AND(T284&lt;&gt;'Tabelas auxiliares'!$B$236,T284&lt;&gt;'Tabelas auxiliares'!$B$237),"FOLHA DE PESSOAL",IF(X284='Tabelas auxiliares'!$A$237,"CUSTEIO",IF(X284='Tabelas auxiliares'!$A$236,"INVESTIMENTO","ERRO - VERIFICAR"))))</f>
        <v>CUSTEIO</v>
      </c>
      <c r="Z284" s="44">
        <v>22000</v>
      </c>
      <c r="AB284" s="44">
        <v>22000</v>
      </c>
    </row>
    <row r="285" spans="1:29" x14ac:dyDescent="0.25">
      <c r="A285" t="s">
        <v>540</v>
      </c>
      <c r="B285" s="72" t="s">
        <v>309</v>
      </c>
      <c r="C285" s="72" t="s">
        <v>541</v>
      </c>
      <c r="D285" t="s">
        <v>35</v>
      </c>
      <c r="E285" t="s">
        <v>117</v>
      </c>
      <c r="F285" s="51" t="str">
        <f>IFERROR(VLOOKUP(D285,'Tabelas auxiliares'!$A$3:$B$61,2,FALSE),"")</f>
        <v>PU - PREFEITURA UNIVERSITÁRIA</v>
      </c>
      <c r="G285" s="51" t="str">
        <f>IFERROR(VLOOKUP($B285,'Tabelas auxiliares'!$A$65:$C$102,2,FALSE),"")</f>
        <v>Limpeza e copeiragem</v>
      </c>
      <c r="H285" s="51" t="str">
        <f>IFERROR(VLOOKUP($B285,'Tabelas auxiliares'!$A$65:$C$102,3,FALSE),"")</f>
        <v>LIMPEZA / COPEIRAGEM / COLETA DE LIXO INFECTANTE /MATERIAIS DE LIMPEZA E COPA (PAPEL TOALHA, HIGIÊNICO) / BOMBONAS RESÍDUOS QUÍMICOS</v>
      </c>
      <c r="I285" t="s">
        <v>1792</v>
      </c>
      <c r="J285" t="s">
        <v>1227</v>
      </c>
      <c r="K285" t="s">
        <v>2238</v>
      </c>
      <c r="L285" t="s">
        <v>1229</v>
      </c>
      <c r="M285" t="s">
        <v>1230</v>
      </c>
      <c r="N285" t="s">
        <v>166</v>
      </c>
      <c r="O285" t="s">
        <v>167</v>
      </c>
      <c r="P285" t="s">
        <v>200</v>
      </c>
      <c r="Q285" t="s">
        <v>168</v>
      </c>
      <c r="R285" t="s">
        <v>165</v>
      </c>
      <c r="S285" t="s">
        <v>543</v>
      </c>
      <c r="T285" t="s">
        <v>164</v>
      </c>
      <c r="U285" t="s">
        <v>118</v>
      </c>
      <c r="V285" t="s">
        <v>1231</v>
      </c>
      <c r="W285" t="s">
        <v>1220</v>
      </c>
      <c r="X285" s="51" t="str">
        <f t="shared" si="4"/>
        <v>3</v>
      </c>
      <c r="Y285" s="51" t="str">
        <f>IF(T285="","",IF(AND(T285&lt;&gt;'Tabelas auxiliares'!$B$236,T285&lt;&gt;'Tabelas auxiliares'!$B$237),"FOLHA DE PESSOAL",IF(X285='Tabelas auxiliares'!$A$237,"CUSTEIO",IF(X285='Tabelas auxiliares'!$A$236,"INVESTIMENTO","ERRO - VERIFICAR"))))</f>
        <v>CUSTEIO</v>
      </c>
      <c r="Z285" s="44">
        <v>317347.23</v>
      </c>
      <c r="AB285" s="44">
        <v>60236.98</v>
      </c>
      <c r="AC285" s="44">
        <v>257110.25</v>
      </c>
    </row>
    <row r="286" spans="1:29" x14ac:dyDescent="0.25">
      <c r="A286" t="s">
        <v>540</v>
      </c>
      <c r="B286" s="72" t="s">
        <v>309</v>
      </c>
      <c r="C286" s="72" t="s">
        <v>541</v>
      </c>
      <c r="D286" t="s">
        <v>35</v>
      </c>
      <c r="E286" t="s">
        <v>117</v>
      </c>
      <c r="F286" s="51" t="str">
        <f>IFERROR(VLOOKUP(D286,'Tabelas auxiliares'!$A$3:$B$61,2,FALSE),"")</f>
        <v>PU - PREFEITURA UNIVERSITÁRIA</v>
      </c>
      <c r="G286" s="51" t="str">
        <f>IFERROR(VLOOKUP($B286,'Tabelas auxiliares'!$A$65:$C$102,2,FALSE),"")</f>
        <v>Limpeza e copeiragem</v>
      </c>
      <c r="H286" s="51" t="str">
        <f>IFERROR(VLOOKUP($B286,'Tabelas auxiliares'!$A$65:$C$102,3,FALSE),"")</f>
        <v>LIMPEZA / COPEIRAGEM / COLETA DE LIXO INFECTANTE /MATERIAIS DE LIMPEZA E COPA (PAPEL TOALHA, HIGIÊNICO) / BOMBONAS RESÍDUOS QUÍMICOS</v>
      </c>
      <c r="I286" t="s">
        <v>1467</v>
      </c>
      <c r="J286" t="s">
        <v>798</v>
      </c>
      <c r="K286" t="s">
        <v>2239</v>
      </c>
      <c r="L286" t="s">
        <v>800</v>
      </c>
      <c r="M286" t="s">
        <v>1218</v>
      </c>
      <c r="N286" t="s">
        <v>166</v>
      </c>
      <c r="O286" t="s">
        <v>167</v>
      </c>
      <c r="P286" t="s">
        <v>200</v>
      </c>
      <c r="Q286" t="s">
        <v>168</v>
      </c>
      <c r="R286" t="s">
        <v>165</v>
      </c>
      <c r="S286" t="s">
        <v>543</v>
      </c>
      <c r="T286" t="s">
        <v>164</v>
      </c>
      <c r="U286" t="s">
        <v>118</v>
      </c>
      <c r="V286" t="s">
        <v>1219</v>
      </c>
      <c r="W286" t="s">
        <v>1220</v>
      </c>
      <c r="X286" s="51" t="str">
        <f t="shared" si="4"/>
        <v>3</v>
      </c>
      <c r="Y286" s="51" t="str">
        <f>IF(T286="","",IF(AND(T286&lt;&gt;'Tabelas auxiliares'!$B$236,T286&lt;&gt;'Tabelas auxiliares'!$B$237),"FOLHA DE PESSOAL",IF(X286='Tabelas auxiliares'!$A$237,"CUSTEIO",IF(X286='Tabelas auxiliares'!$A$236,"INVESTIMENTO","ERRO - VERIFICAR"))))</f>
        <v>CUSTEIO</v>
      </c>
      <c r="Z286" s="44">
        <v>67.2</v>
      </c>
      <c r="AA286" s="44">
        <v>67.2</v>
      </c>
    </row>
    <row r="287" spans="1:29" x14ac:dyDescent="0.25">
      <c r="A287" t="s">
        <v>540</v>
      </c>
      <c r="B287" s="72" t="s">
        <v>309</v>
      </c>
      <c r="C287" s="72" t="s">
        <v>541</v>
      </c>
      <c r="D287" t="s">
        <v>35</v>
      </c>
      <c r="E287" t="s">
        <v>117</v>
      </c>
      <c r="F287" s="51" t="str">
        <f>IFERROR(VLOOKUP(D287,'Tabelas auxiliares'!$A$3:$B$61,2,FALSE),"")</f>
        <v>PU - PREFEITURA UNIVERSITÁRIA</v>
      </c>
      <c r="G287" s="51" t="str">
        <f>IFERROR(VLOOKUP($B287,'Tabelas auxiliares'!$A$65:$C$102,2,FALSE),"")</f>
        <v>Limpeza e copeiragem</v>
      </c>
      <c r="H287" s="51" t="str">
        <f>IFERROR(VLOOKUP($B287,'Tabelas auxiliares'!$A$65:$C$102,3,FALSE),"")</f>
        <v>LIMPEZA / COPEIRAGEM / COLETA DE LIXO INFECTANTE /MATERIAIS DE LIMPEZA E COPA (PAPEL TOALHA, HIGIÊNICO) / BOMBONAS RESÍDUOS QUÍMICOS</v>
      </c>
      <c r="I287" t="s">
        <v>1413</v>
      </c>
      <c r="J287" t="s">
        <v>1227</v>
      </c>
      <c r="K287" t="s">
        <v>2240</v>
      </c>
      <c r="L287" t="s">
        <v>1229</v>
      </c>
      <c r="M287" t="s">
        <v>1230</v>
      </c>
      <c r="N287" t="s">
        <v>166</v>
      </c>
      <c r="O287" t="s">
        <v>167</v>
      </c>
      <c r="P287" t="s">
        <v>200</v>
      </c>
      <c r="Q287" t="s">
        <v>168</v>
      </c>
      <c r="R287" t="s">
        <v>165</v>
      </c>
      <c r="S287" t="s">
        <v>723</v>
      </c>
      <c r="T287" t="s">
        <v>164</v>
      </c>
      <c r="U287" t="s">
        <v>118</v>
      </c>
      <c r="V287" t="s">
        <v>1231</v>
      </c>
      <c r="W287" t="s">
        <v>1220</v>
      </c>
      <c r="X287" s="51" t="str">
        <f t="shared" si="4"/>
        <v>3</v>
      </c>
      <c r="Y287" s="51" t="str">
        <f>IF(T287="","",IF(AND(T287&lt;&gt;'Tabelas auxiliares'!$B$236,T287&lt;&gt;'Tabelas auxiliares'!$B$237),"FOLHA DE PESSOAL",IF(X287='Tabelas auxiliares'!$A$237,"CUSTEIO",IF(X287='Tabelas auxiliares'!$A$236,"INVESTIMENTO","ERRO - VERIFICAR"))))</f>
        <v>CUSTEIO</v>
      </c>
      <c r="Z287" s="44">
        <v>65131.6</v>
      </c>
      <c r="AA287" s="44">
        <v>15426.38</v>
      </c>
      <c r="AC287" s="44">
        <v>49705.22</v>
      </c>
    </row>
    <row r="288" spans="1:29" x14ac:dyDescent="0.25">
      <c r="A288" t="s">
        <v>540</v>
      </c>
      <c r="B288" s="72" t="s">
        <v>309</v>
      </c>
      <c r="C288" s="72" t="s">
        <v>541</v>
      </c>
      <c r="D288" t="s">
        <v>35</v>
      </c>
      <c r="E288" t="s">
        <v>117</v>
      </c>
      <c r="F288" s="51" t="str">
        <f>IFERROR(VLOOKUP(D288,'Tabelas auxiliares'!$A$3:$B$61,2,FALSE),"")</f>
        <v>PU - PREFEITURA UNIVERSITÁRIA</v>
      </c>
      <c r="G288" s="51" t="str">
        <f>IFERROR(VLOOKUP($B288,'Tabelas auxiliares'!$A$65:$C$102,2,FALSE),"")</f>
        <v>Limpeza e copeiragem</v>
      </c>
      <c r="H288" s="51" t="str">
        <f>IFERROR(VLOOKUP($B288,'Tabelas auxiliares'!$A$65:$C$102,3,FALSE),"")</f>
        <v>LIMPEZA / COPEIRAGEM / COLETA DE LIXO INFECTANTE /MATERIAIS DE LIMPEZA E COPA (PAPEL TOALHA, HIGIÊNICO) / BOMBONAS RESÍDUOS QUÍMICOS</v>
      </c>
      <c r="I288" t="s">
        <v>1592</v>
      </c>
      <c r="J288" t="s">
        <v>1201</v>
      </c>
      <c r="K288" t="s">
        <v>2241</v>
      </c>
      <c r="L288" t="s">
        <v>1203</v>
      </c>
      <c r="M288" t="s">
        <v>2242</v>
      </c>
      <c r="N288" t="s">
        <v>166</v>
      </c>
      <c r="O288" t="s">
        <v>167</v>
      </c>
      <c r="P288" t="s">
        <v>200</v>
      </c>
      <c r="Q288" t="s">
        <v>168</v>
      </c>
      <c r="R288" t="s">
        <v>165</v>
      </c>
      <c r="S288" t="s">
        <v>543</v>
      </c>
      <c r="T288" t="s">
        <v>164</v>
      </c>
      <c r="U288" t="s">
        <v>118</v>
      </c>
      <c r="V288" t="s">
        <v>1205</v>
      </c>
      <c r="W288" t="s">
        <v>1206</v>
      </c>
      <c r="X288" s="51" t="str">
        <f t="shared" si="4"/>
        <v>3</v>
      </c>
      <c r="Y288" s="51" t="str">
        <f>IF(T288="","",IF(AND(T288&lt;&gt;'Tabelas auxiliares'!$B$236,T288&lt;&gt;'Tabelas auxiliares'!$B$237),"FOLHA DE PESSOAL",IF(X288='Tabelas auxiliares'!$A$237,"CUSTEIO",IF(X288='Tabelas auxiliares'!$A$236,"INVESTIMENTO","ERRO - VERIFICAR"))))</f>
        <v>CUSTEIO</v>
      </c>
      <c r="Z288" s="44">
        <v>41960</v>
      </c>
      <c r="AC288" s="44">
        <v>41960</v>
      </c>
    </row>
    <row r="289" spans="1:29" x14ac:dyDescent="0.25">
      <c r="A289" t="s">
        <v>540</v>
      </c>
      <c r="B289" s="72" t="s">
        <v>309</v>
      </c>
      <c r="C289" s="72" t="s">
        <v>541</v>
      </c>
      <c r="D289" t="s">
        <v>88</v>
      </c>
      <c r="E289" t="s">
        <v>117</v>
      </c>
      <c r="F289" s="51" t="str">
        <f>IFERROR(VLOOKUP(D289,'Tabelas auxiliares'!$A$3:$B$61,2,FALSE),"")</f>
        <v>SUGEPE - SUPERINTENDÊNCIA DE GESTÃO DE PESSOAS</v>
      </c>
      <c r="G289" s="51" t="str">
        <f>IFERROR(VLOOKUP($B289,'Tabelas auxiliares'!$A$65:$C$102,2,FALSE),"")</f>
        <v>Limpeza e copeiragem</v>
      </c>
      <c r="H289" s="51" t="str">
        <f>IFERROR(VLOOKUP($B289,'Tabelas auxiliares'!$A$65:$C$102,3,FALSE),"")</f>
        <v>LIMPEZA / COPEIRAGEM / COLETA DE LIXO INFECTANTE /MATERIAIS DE LIMPEZA E COPA (PAPEL TOALHA, HIGIÊNICO) / BOMBONAS RESÍDUOS QUÍMICOS</v>
      </c>
      <c r="I289" t="s">
        <v>1972</v>
      </c>
      <c r="J289" t="s">
        <v>2243</v>
      </c>
      <c r="K289" t="s">
        <v>2244</v>
      </c>
      <c r="L289" t="s">
        <v>2245</v>
      </c>
      <c r="M289" t="s">
        <v>2246</v>
      </c>
      <c r="N289" t="s">
        <v>166</v>
      </c>
      <c r="O289" t="s">
        <v>167</v>
      </c>
      <c r="P289" t="s">
        <v>200</v>
      </c>
      <c r="Q289" t="s">
        <v>168</v>
      </c>
      <c r="R289" t="s">
        <v>165</v>
      </c>
      <c r="S289" t="s">
        <v>543</v>
      </c>
      <c r="T289" t="s">
        <v>164</v>
      </c>
      <c r="U289" t="s">
        <v>118</v>
      </c>
      <c r="V289" t="s">
        <v>2247</v>
      </c>
      <c r="W289" t="s">
        <v>2248</v>
      </c>
      <c r="X289" s="51" t="str">
        <f t="shared" si="4"/>
        <v>3</v>
      </c>
      <c r="Y289" s="51" t="str">
        <f>IF(T289="","",IF(AND(T289&lt;&gt;'Tabelas auxiliares'!$B$236,T289&lt;&gt;'Tabelas auxiliares'!$B$237),"FOLHA DE PESSOAL",IF(X289='Tabelas auxiliares'!$A$237,"CUSTEIO",IF(X289='Tabelas auxiliares'!$A$236,"INVESTIMENTO","ERRO - VERIFICAR"))))</f>
        <v>CUSTEIO</v>
      </c>
      <c r="Z289" s="44">
        <v>5108.3999999999996</v>
      </c>
      <c r="AC289" s="44">
        <v>5108.3999999999996</v>
      </c>
    </row>
    <row r="290" spans="1:29" x14ac:dyDescent="0.25">
      <c r="A290" t="s">
        <v>540</v>
      </c>
      <c r="B290" s="72" t="s">
        <v>312</v>
      </c>
      <c r="C290" s="72" t="s">
        <v>541</v>
      </c>
      <c r="D290" t="s">
        <v>45</v>
      </c>
      <c r="E290" t="s">
        <v>117</v>
      </c>
      <c r="F290" s="51" t="str">
        <f>IFERROR(VLOOKUP(D290,'Tabelas auxiliares'!$A$3:$B$61,2,FALSE),"")</f>
        <v>CMCC - CENTRO DE MATEMÁTICA, COMPUTAÇÃO E COGNIÇÃO</v>
      </c>
      <c r="G290" s="51" t="str">
        <f>IFERROR(VLOOKUP($B290,'Tabelas auxiliares'!$A$65:$C$102,2,FALSE),"")</f>
        <v>Materiais didáticos e serviços - Graduação</v>
      </c>
      <c r="H290" s="51" t="str">
        <f>IFERROR(VLOOKUP($B290,'Tabelas auxiliares'!$A$65:$C$102,3,FALSE),"")</f>
        <v xml:space="preserve">VIDRARIAS / MATERIAL DE CONSUMO / MANUTENÇÃO DE EQUIPAMENTOS / REAGENTES QUIMICOS / MATERIAIS E SERVIÇOS DIVERSOS PARA LABORATORIOS DIDÁTICOS E CURSOS DE GRADUAÇÃO / EPIS PARA LABORATÓRIOS </v>
      </c>
      <c r="I290" t="s">
        <v>1967</v>
      </c>
      <c r="J290" t="s">
        <v>2249</v>
      </c>
      <c r="K290" t="s">
        <v>2250</v>
      </c>
      <c r="L290" t="s">
        <v>2251</v>
      </c>
      <c r="M290" t="s">
        <v>2252</v>
      </c>
      <c r="N290" t="s">
        <v>166</v>
      </c>
      <c r="O290" t="s">
        <v>167</v>
      </c>
      <c r="P290" t="s">
        <v>200</v>
      </c>
      <c r="Q290" t="s">
        <v>168</v>
      </c>
      <c r="R290" t="s">
        <v>165</v>
      </c>
      <c r="S290" t="s">
        <v>119</v>
      </c>
      <c r="T290" t="s">
        <v>164</v>
      </c>
      <c r="U290" t="s">
        <v>118</v>
      </c>
      <c r="V290" t="s">
        <v>1272</v>
      </c>
      <c r="W290" t="s">
        <v>1273</v>
      </c>
      <c r="X290" s="51" t="str">
        <f t="shared" si="4"/>
        <v>3</v>
      </c>
      <c r="Y290" s="51" t="str">
        <f>IF(T290="","",IF(AND(T290&lt;&gt;'Tabelas auxiliares'!$B$236,T290&lt;&gt;'Tabelas auxiliares'!$B$237),"FOLHA DE PESSOAL",IF(X290='Tabelas auxiliares'!$A$237,"CUSTEIO",IF(X290='Tabelas auxiliares'!$A$236,"INVESTIMENTO","ERRO - VERIFICAR"))))</f>
        <v>CUSTEIO</v>
      </c>
      <c r="Z290" s="44">
        <v>2849</v>
      </c>
      <c r="AA290" s="44">
        <v>2849</v>
      </c>
    </row>
    <row r="291" spans="1:29" x14ac:dyDescent="0.25">
      <c r="A291" t="s">
        <v>540</v>
      </c>
      <c r="B291" s="72" t="s">
        <v>312</v>
      </c>
      <c r="C291" s="72" t="s">
        <v>541</v>
      </c>
      <c r="D291" t="s">
        <v>47</v>
      </c>
      <c r="E291" t="s">
        <v>117</v>
      </c>
      <c r="F291" s="51" t="str">
        <f>IFERROR(VLOOKUP(D291,'Tabelas auxiliares'!$A$3:$B$61,2,FALSE),"")</f>
        <v>CMCC - COMPRAS COMPARTILHADAS</v>
      </c>
      <c r="G291" s="51" t="str">
        <f>IFERROR(VLOOKUP($B291,'Tabelas auxiliares'!$A$65:$C$102,2,FALSE),"")</f>
        <v>Materiais didáticos e serviços - Graduação</v>
      </c>
      <c r="H291" s="51" t="str">
        <f>IFERROR(VLOOKUP($B291,'Tabelas auxiliares'!$A$65:$C$102,3,FALSE),"")</f>
        <v xml:space="preserve">VIDRARIAS / MATERIAL DE CONSUMO / MANUTENÇÃO DE EQUIPAMENTOS / REAGENTES QUIMICOS / MATERIAIS E SERVIÇOS DIVERSOS PARA LABORATORIOS DIDÁTICOS E CURSOS DE GRADUAÇÃO / EPIS PARA LABORATÓRIOS </v>
      </c>
      <c r="I291" t="s">
        <v>1467</v>
      </c>
      <c r="J291" t="s">
        <v>2253</v>
      </c>
      <c r="K291" t="s">
        <v>2254</v>
      </c>
      <c r="L291" t="s">
        <v>2255</v>
      </c>
      <c r="M291" t="s">
        <v>2256</v>
      </c>
      <c r="N291" t="s">
        <v>166</v>
      </c>
      <c r="O291" t="s">
        <v>167</v>
      </c>
      <c r="P291" t="s">
        <v>200</v>
      </c>
      <c r="Q291" t="s">
        <v>168</v>
      </c>
      <c r="R291" t="s">
        <v>165</v>
      </c>
      <c r="S291" t="s">
        <v>119</v>
      </c>
      <c r="T291" t="s">
        <v>164</v>
      </c>
      <c r="U291" t="s">
        <v>118</v>
      </c>
      <c r="V291" t="s">
        <v>2257</v>
      </c>
      <c r="W291" t="s">
        <v>2258</v>
      </c>
      <c r="X291" s="51" t="str">
        <f t="shared" si="4"/>
        <v>3</v>
      </c>
      <c r="Y291" s="51" t="str">
        <f>IF(T291="","",IF(AND(T291&lt;&gt;'Tabelas auxiliares'!$B$236,T291&lt;&gt;'Tabelas auxiliares'!$B$237),"FOLHA DE PESSOAL",IF(X291='Tabelas auxiliares'!$A$237,"CUSTEIO",IF(X291='Tabelas auxiliares'!$A$236,"INVESTIMENTO","ERRO - VERIFICAR"))))</f>
        <v>CUSTEIO</v>
      </c>
      <c r="Z291" s="44">
        <v>1110.72</v>
      </c>
      <c r="AC291" s="44">
        <v>1110.72</v>
      </c>
    </row>
    <row r="292" spans="1:29" x14ac:dyDescent="0.25">
      <c r="A292" t="s">
        <v>540</v>
      </c>
      <c r="B292" s="72" t="s">
        <v>312</v>
      </c>
      <c r="C292" s="72" t="s">
        <v>541</v>
      </c>
      <c r="D292" t="s">
        <v>47</v>
      </c>
      <c r="E292" t="s">
        <v>117</v>
      </c>
      <c r="F292" s="51" t="str">
        <f>IFERROR(VLOOKUP(D292,'Tabelas auxiliares'!$A$3:$B$61,2,FALSE),"")</f>
        <v>CMCC - COMPRAS COMPARTILHADAS</v>
      </c>
      <c r="G292" s="51" t="str">
        <f>IFERROR(VLOOKUP($B292,'Tabelas auxiliares'!$A$65:$C$102,2,FALSE),"")</f>
        <v>Materiais didáticos e serviços - Graduação</v>
      </c>
      <c r="H292" s="51" t="str">
        <f>IFERROR(VLOOKUP($B292,'Tabelas auxiliares'!$A$65:$C$102,3,FALSE),"")</f>
        <v xml:space="preserve">VIDRARIAS / MATERIAL DE CONSUMO / MANUTENÇÃO DE EQUIPAMENTOS / REAGENTES QUIMICOS / MATERIAIS E SERVIÇOS DIVERSOS PARA LABORATORIOS DIDÁTICOS E CURSOS DE GRADUAÇÃO / EPIS PARA LABORATÓRIOS </v>
      </c>
      <c r="I292" t="s">
        <v>1467</v>
      </c>
      <c r="J292" t="s">
        <v>2253</v>
      </c>
      <c r="K292" t="s">
        <v>2254</v>
      </c>
      <c r="L292" t="s">
        <v>2255</v>
      </c>
      <c r="M292" t="s">
        <v>2256</v>
      </c>
      <c r="N292" t="s">
        <v>166</v>
      </c>
      <c r="O292" t="s">
        <v>167</v>
      </c>
      <c r="P292" t="s">
        <v>200</v>
      </c>
      <c r="Q292" t="s">
        <v>168</v>
      </c>
      <c r="R292" t="s">
        <v>165</v>
      </c>
      <c r="S292" t="s">
        <v>119</v>
      </c>
      <c r="T292" t="s">
        <v>164</v>
      </c>
      <c r="U292" t="s">
        <v>118</v>
      </c>
      <c r="V292" t="s">
        <v>2259</v>
      </c>
      <c r="W292" t="s">
        <v>2260</v>
      </c>
      <c r="X292" s="51" t="str">
        <f t="shared" si="4"/>
        <v>3</v>
      </c>
      <c r="Y292" s="51" t="str">
        <f>IF(T292="","",IF(AND(T292&lt;&gt;'Tabelas auxiliares'!$B$236,T292&lt;&gt;'Tabelas auxiliares'!$B$237),"FOLHA DE PESSOAL",IF(X292='Tabelas auxiliares'!$A$237,"CUSTEIO",IF(X292='Tabelas auxiliares'!$A$236,"INVESTIMENTO","ERRO - VERIFICAR"))))</f>
        <v>CUSTEIO</v>
      </c>
      <c r="Z292" s="44">
        <v>2581.35</v>
      </c>
      <c r="AB292" s="44">
        <v>215.98</v>
      </c>
      <c r="AC292" s="44">
        <v>2365.37</v>
      </c>
    </row>
    <row r="293" spans="1:29" x14ac:dyDescent="0.25">
      <c r="A293" t="s">
        <v>540</v>
      </c>
      <c r="B293" s="72" t="s">
        <v>312</v>
      </c>
      <c r="C293" s="72" t="s">
        <v>541</v>
      </c>
      <c r="D293" t="s">
        <v>47</v>
      </c>
      <c r="E293" t="s">
        <v>117</v>
      </c>
      <c r="F293" s="51" t="str">
        <f>IFERROR(VLOOKUP(D293,'Tabelas auxiliares'!$A$3:$B$61,2,FALSE),"")</f>
        <v>CMCC - COMPRAS COMPARTILHADAS</v>
      </c>
      <c r="G293" s="51" t="str">
        <f>IFERROR(VLOOKUP($B293,'Tabelas auxiliares'!$A$65:$C$102,2,FALSE),"")</f>
        <v>Materiais didáticos e serviços - Graduação</v>
      </c>
      <c r="H293" s="51" t="str">
        <f>IFERROR(VLOOKUP($B293,'Tabelas auxiliares'!$A$65:$C$102,3,FALSE),"")</f>
        <v xml:space="preserve">VIDRARIAS / MATERIAL DE CONSUMO / MANUTENÇÃO DE EQUIPAMENTOS / REAGENTES QUIMICOS / MATERIAIS E SERVIÇOS DIVERSOS PARA LABORATORIOS DIDÁTICOS E CURSOS DE GRADUAÇÃO / EPIS PARA LABORATÓRIOS </v>
      </c>
      <c r="I293" t="s">
        <v>1467</v>
      </c>
      <c r="J293" t="s">
        <v>2253</v>
      </c>
      <c r="K293" t="s">
        <v>2261</v>
      </c>
      <c r="L293" t="s">
        <v>2255</v>
      </c>
      <c r="M293" t="s">
        <v>2262</v>
      </c>
      <c r="N293" t="s">
        <v>166</v>
      </c>
      <c r="O293" t="s">
        <v>167</v>
      </c>
      <c r="P293" t="s">
        <v>200</v>
      </c>
      <c r="Q293" t="s">
        <v>168</v>
      </c>
      <c r="R293" t="s">
        <v>165</v>
      </c>
      <c r="S293" t="s">
        <v>119</v>
      </c>
      <c r="T293" t="s">
        <v>164</v>
      </c>
      <c r="U293" t="s">
        <v>118</v>
      </c>
      <c r="V293" t="s">
        <v>2259</v>
      </c>
      <c r="W293" t="s">
        <v>2260</v>
      </c>
      <c r="X293" s="51" t="str">
        <f t="shared" si="4"/>
        <v>3</v>
      </c>
      <c r="Y293" s="51" t="str">
        <f>IF(T293="","",IF(AND(T293&lt;&gt;'Tabelas auxiliares'!$B$236,T293&lt;&gt;'Tabelas auxiliares'!$B$237),"FOLHA DE PESSOAL",IF(X293='Tabelas auxiliares'!$A$237,"CUSTEIO",IF(X293='Tabelas auxiliares'!$A$236,"INVESTIMENTO","ERRO - VERIFICAR"))))</f>
        <v>CUSTEIO</v>
      </c>
      <c r="Z293" s="44">
        <v>1470</v>
      </c>
      <c r="AC293" s="44">
        <v>1470</v>
      </c>
    </row>
    <row r="294" spans="1:29" x14ac:dyDescent="0.25">
      <c r="A294" t="s">
        <v>540</v>
      </c>
      <c r="B294" s="72" t="s">
        <v>312</v>
      </c>
      <c r="C294" s="72" t="s">
        <v>541</v>
      </c>
      <c r="D294" t="s">
        <v>47</v>
      </c>
      <c r="E294" t="s">
        <v>117</v>
      </c>
      <c r="F294" s="51" t="str">
        <f>IFERROR(VLOOKUP(D294,'Tabelas auxiliares'!$A$3:$B$61,2,FALSE),"")</f>
        <v>CMCC - COMPRAS COMPARTILHADAS</v>
      </c>
      <c r="G294" s="51" t="str">
        <f>IFERROR(VLOOKUP($B294,'Tabelas auxiliares'!$A$65:$C$102,2,FALSE),"")</f>
        <v>Materiais didáticos e serviços - Graduação</v>
      </c>
      <c r="H294" s="51" t="str">
        <f>IFERROR(VLOOKUP($B294,'Tabelas auxiliares'!$A$65:$C$102,3,FALSE),"")</f>
        <v xml:space="preserve">VIDRARIAS / MATERIAL DE CONSUMO / MANUTENÇÃO DE EQUIPAMENTOS / REAGENTES QUIMICOS / MATERIAIS E SERVIÇOS DIVERSOS PARA LABORATORIOS DIDÁTICOS E CURSOS DE GRADUAÇÃO / EPIS PARA LABORATÓRIOS </v>
      </c>
      <c r="I294" t="s">
        <v>1467</v>
      </c>
      <c r="J294" t="s">
        <v>2253</v>
      </c>
      <c r="K294" t="s">
        <v>2263</v>
      </c>
      <c r="L294" t="s">
        <v>2255</v>
      </c>
      <c r="M294" t="s">
        <v>2031</v>
      </c>
      <c r="N294" t="s">
        <v>166</v>
      </c>
      <c r="O294" t="s">
        <v>167</v>
      </c>
      <c r="P294" t="s">
        <v>200</v>
      </c>
      <c r="Q294" t="s">
        <v>168</v>
      </c>
      <c r="R294" t="s">
        <v>165</v>
      </c>
      <c r="S294" t="s">
        <v>119</v>
      </c>
      <c r="T294" t="s">
        <v>164</v>
      </c>
      <c r="U294" t="s">
        <v>118</v>
      </c>
      <c r="V294" t="s">
        <v>2259</v>
      </c>
      <c r="W294" t="s">
        <v>2260</v>
      </c>
      <c r="X294" s="51" t="str">
        <f t="shared" si="4"/>
        <v>3</v>
      </c>
      <c r="Y294" s="51" t="str">
        <f>IF(T294="","",IF(AND(T294&lt;&gt;'Tabelas auxiliares'!$B$236,T294&lt;&gt;'Tabelas auxiliares'!$B$237),"FOLHA DE PESSOAL",IF(X294='Tabelas auxiliares'!$A$237,"CUSTEIO",IF(X294='Tabelas auxiliares'!$A$236,"INVESTIMENTO","ERRO - VERIFICAR"))))</f>
        <v>CUSTEIO</v>
      </c>
      <c r="Z294" s="44">
        <v>2520</v>
      </c>
      <c r="AC294" s="44">
        <v>2520</v>
      </c>
    </row>
    <row r="295" spans="1:29" x14ac:dyDescent="0.25">
      <c r="A295" t="s">
        <v>540</v>
      </c>
      <c r="B295" s="72" t="s">
        <v>312</v>
      </c>
      <c r="C295" s="72" t="s">
        <v>541</v>
      </c>
      <c r="D295" t="s">
        <v>47</v>
      </c>
      <c r="E295" t="s">
        <v>117</v>
      </c>
      <c r="F295" s="51" t="str">
        <f>IFERROR(VLOOKUP(D295,'Tabelas auxiliares'!$A$3:$B$61,2,FALSE),"")</f>
        <v>CMCC - COMPRAS COMPARTILHADAS</v>
      </c>
      <c r="G295" s="51" t="str">
        <f>IFERROR(VLOOKUP($B295,'Tabelas auxiliares'!$A$65:$C$102,2,FALSE),"")</f>
        <v>Materiais didáticos e serviços - Graduação</v>
      </c>
      <c r="H295" s="51" t="str">
        <f>IFERROR(VLOOKUP($B295,'Tabelas auxiliares'!$A$65:$C$102,3,FALSE),"")</f>
        <v xml:space="preserve">VIDRARIAS / MATERIAL DE CONSUMO / MANUTENÇÃO DE EQUIPAMENTOS / REAGENTES QUIMICOS / MATERIAIS E SERVIÇOS DIVERSOS PARA LABORATORIOS DIDÁTICOS E CURSOS DE GRADUAÇÃO / EPIS PARA LABORATÓRIOS </v>
      </c>
      <c r="I295" t="s">
        <v>1467</v>
      </c>
      <c r="J295" t="s">
        <v>2253</v>
      </c>
      <c r="K295" t="s">
        <v>2264</v>
      </c>
      <c r="L295" t="s">
        <v>2255</v>
      </c>
      <c r="M295" t="s">
        <v>2265</v>
      </c>
      <c r="N295" t="s">
        <v>166</v>
      </c>
      <c r="O295" t="s">
        <v>167</v>
      </c>
      <c r="P295" t="s">
        <v>200</v>
      </c>
      <c r="Q295" t="s">
        <v>168</v>
      </c>
      <c r="R295" t="s">
        <v>165</v>
      </c>
      <c r="S295" t="s">
        <v>119</v>
      </c>
      <c r="T295" t="s">
        <v>164</v>
      </c>
      <c r="U295" t="s">
        <v>118</v>
      </c>
      <c r="V295" t="s">
        <v>1205</v>
      </c>
      <c r="W295" t="s">
        <v>1206</v>
      </c>
      <c r="X295" s="51" t="str">
        <f t="shared" si="4"/>
        <v>3</v>
      </c>
      <c r="Y295" s="51" t="str">
        <f>IF(T295="","",IF(AND(T295&lt;&gt;'Tabelas auxiliares'!$B$236,T295&lt;&gt;'Tabelas auxiliares'!$B$237),"FOLHA DE PESSOAL",IF(X295='Tabelas auxiliares'!$A$237,"CUSTEIO",IF(X295='Tabelas auxiliares'!$A$236,"INVESTIMENTO","ERRO - VERIFICAR"))))</f>
        <v>CUSTEIO</v>
      </c>
      <c r="Z295" s="44">
        <v>195</v>
      </c>
      <c r="AC295" s="44">
        <v>195</v>
      </c>
    </row>
    <row r="296" spans="1:29" x14ac:dyDescent="0.25">
      <c r="A296" t="s">
        <v>540</v>
      </c>
      <c r="B296" s="72" t="s">
        <v>312</v>
      </c>
      <c r="C296" s="72" t="s">
        <v>541</v>
      </c>
      <c r="D296" t="s">
        <v>47</v>
      </c>
      <c r="E296" t="s">
        <v>117</v>
      </c>
      <c r="F296" s="51" t="str">
        <f>IFERROR(VLOOKUP(D296,'Tabelas auxiliares'!$A$3:$B$61,2,FALSE),"")</f>
        <v>CMCC - COMPRAS COMPARTILHADAS</v>
      </c>
      <c r="G296" s="51" t="str">
        <f>IFERROR(VLOOKUP($B296,'Tabelas auxiliares'!$A$65:$C$102,2,FALSE),"")</f>
        <v>Materiais didáticos e serviços - Graduação</v>
      </c>
      <c r="H296" s="51" t="str">
        <f>IFERROR(VLOOKUP($B296,'Tabelas auxiliares'!$A$65:$C$102,3,FALSE),"")</f>
        <v xml:space="preserve">VIDRARIAS / MATERIAL DE CONSUMO / MANUTENÇÃO DE EQUIPAMENTOS / REAGENTES QUIMICOS / MATERIAIS E SERVIÇOS DIVERSOS PARA LABORATORIOS DIDÁTICOS E CURSOS DE GRADUAÇÃO / EPIS PARA LABORATÓRIOS </v>
      </c>
      <c r="I296" t="s">
        <v>1467</v>
      </c>
      <c r="J296" t="s">
        <v>2253</v>
      </c>
      <c r="K296" t="s">
        <v>2264</v>
      </c>
      <c r="L296" t="s">
        <v>2255</v>
      </c>
      <c r="M296" t="s">
        <v>2265</v>
      </c>
      <c r="N296" t="s">
        <v>166</v>
      </c>
      <c r="O296" t="s">
        <v>167</v>
      </c>
      <c r="P296" t="s">
        <v>200</v>
      </c>
      <c r="Q296" t="s">
        <v>168</v>
      </c>
      <c r="R296" t="s">
        <v>165</v>
      </c>
      <c r="S296" t="s">
        <v>119</v>
      </c>
      <c r="T296" t="s">
        <v>164</v>
      </c>
      <c r="U296" t="s">
        <v>118</v>
      </c>
      <c r="V296" t="s">
        <v>2259</v>
      </c>
      <c r="W296" t="s">
        <v>2260</v>
      </c>
      <c r="X296" s="51" t="str">
        <f t="shared" si="4"/>
        <v>3</v>
      </c>
      <c r="Y296" s="51" t="str">
        <f>IF(T296="","",IF(AND(T296&lt;&gt;'Tabelas auxiliares'!$B$236,T296&lt;&gt;'Tabelas auxiliares'!$B$237),"FOLHA DE PESSOAL",IF(X296='Tabelas auxiliares'!$A$237,"CUSTEIO",IF(X296='Tabelas auxiliares'!$A$236,"INVESTIMENTO","ERRO - VERIFICAR"))))</f>
        <v>CUSTEIO</v>
      </c>
      <c r="Z296" s="44">
        <v>3481.45</v>
      </c>
      <c r="AC296" s="44">
        <v>3481.45</v>
      </c>
    </row>
    <row r="297" spans="1:29" x14ac:dyDescent="0.25">
      <c r="A297" t="s">
        <v>540</v>
      </c>
      <c r="B297" s="72" t="s">
        <v>312</v>
      </c>
      <c r="C297" s="72" t="s">
        <v>541</v>
      </c>
      <c r="D297" t="s">
        <v>47</v>
      </c>
      <c r="E297" t="s">
        <v>117</v>
      </c>
      <c r="F297" s="51" t="str">
        <f>IFERROR(VLOOKUP(D297,'Tabelas auxiliares'!$A$3:$B$61,2,FALSE),"")</f>
        <v>CMCC - COMPRAS COMPARTILHADAS</v>
      </c>
      <c r="G297" s="51" t="str">
        <f>IFERROR(VLOOKUP($B297,'Tabelas auxiliares'!$A$65:$C$102,2,FALSE),"")</f>
        <v>Materiais didáticos e serviços - Graduação</v>
      </c>
      <c r="H297" s="51" t="str">
        <f>IFERROR(VLOOKUP($B297,'Tabelas auxiliares'!$A$65:$C$102,3,FALSE),"")</f>
        <v xml:space="preserve">VIDRARIAS / MATERIAL DE CONSUMO / MANUTENÇÃO DE EQUIPAMENTOS / REAGENTES QUIMICOS / MATERIAIS E SERVIÇOS DIVERSOS PARA LABORATORIOS DIDÁTICOS E CURSOS DE GRADUAÇÃO / EPIS PARA LABORATÓRIOS </v>
      </c>
      <c r="I297" t="s">
        <v>1467</v>
      </c>
      <c r="J297" t="s">
        <v>2253</v>
      </c>
      <c r="K297" t="s">
        <v>2266</v>
      </c>
      <c r="L297" t="s">
        <v>2255</v>
      </c>
      <c r="M297" t="s">
        <v>2267</v>
      </c>
      <c r="N297" t="s">
        <v>166</v>
      </c>
      <c r="O297" t="s">
        <v>167</v>
      </c>
      <c r="P297" t="s">
        <v>200</v>
      </c>
      <c r="Q297" t="s">
        <v>168</v>
      </c>
      <c r="R297" t="s">
        <v>165</v>
      </c>
      <c r="S297" t="s">
        <v>119</v>
      </c>
      <c r="T297" t="s">
        <v>164</v>
      </c>
      <c r="U297" t="s">
        <v>118</v>
      </c>
      <c r="V297" t="s">
        <v>2259</v>
      </c>
      <c r="W297" t="s">
        <v>2260</v>
      </c>
      <c r="X297" s="51" t="str">
        <f t="shared" si="4"/>
        <v>3</v>
      </c>
      <c r="Y297" s="51" t="str">
        <f>IF(T297="","",IF(AND(T297&lt;&gt;'Tabelas auxiliares'!$B$236,T297&lt;&gt;'Tabelas auxiliares'!$B$237),"FOLHA DE PESSOAL",IF(X297='Tabelas auxiliares'!$A$237,"CUSTEIO",IF(X297='Tabelas auxiliares'!$A$236,"INVESTIMENTO","ERRO - VERIFICAR"))))</f>
        <v>CUSTEIO</v>
      </c>
      <c r="Z297" s="44">
        <v>1940</v>
      </c>
      <c r="AA297" s="44">
        <v>1940</v>
      </c>
    </row>
    <row r="298" spans="1:29" x14ac:dyDescent="0.25">
      <c r="A298" t="s">
        <v>540</v>
      </c>
      <c r="B298" s="72" t="s">
        <v>312</v>
      </c>
      <c r="C298" s="72" t="s">
        <v>541</v>
      </c>
      <c r="D298" t="s">
        <v>47</v>
      </c>
      <c r="E298" t="s">
        <v>117</v>
      </c>
      <c r="F298" s="51" t="str">
        <f>IFERROR(VLOOKUP(D298,'Tabelas auxiliares'!$A$3:$B$61,2,FALSE),"")</f>
        <v>CMCC - COMPRAS COMPARTILHADAS</v>
      </c>
      <c r="G298" s="51" t="str">
        <f>IFERROR(VLOOKUP($B298,'Tabelas auxiliares'!$A$65:$C$102,2,FALSE),"")</f>
        <v>Materiais didáticos e serviços - Graduação</v>
      </c>
      <c r="H298" s="51" t="str">
        <f>IFERROR(VLOOKUP($B298,'Tabelas auxiliares'!$A$65:$C$102,3,FALSE),"")</f>
        <v xml:space="preserve">VIDRARIAS / MATERIAL DE CONSUMO / MANUTENÇÃO DE EQUIPAMENTOS / REAGENTES QUIMICOS / MATERIAIS E SERVIÇOS DIVERSOS PARA LABORATORIOS DIDÁTICOS E CURSOS DE GRADUAÇÃO / EPIS PARA LABORATÓRIOS </v>
      </c>
      <c r="I298" t="s">
        <v>1467</v>
      </c>
      <c r="J298" t="s">
        <v>2253</v>
      </c>
      <c r="K298" t="s">
        <v>2268</v>
      </c>
      <c r="L298" t="s">
        <v>2255</v>
      </c>
      <c r="M298" t="s">
        <v>2269</v>
      </c>
      <c r="N298" t="s">
        <v>166</v>
      </c>
      <c r="O298" t="s">
        <v>167</v>
      </c>
      <c r="P298" t="s">
        <v>200</v>
      </c>
      <c r="Q298" t="s">
        <v>168</v>
      </c>
      <c r="R298" t="s">
        <v>165</v>
      </c>
      <c r="S298" t="s">
        <v>119</v>
      </c>
      <c r="T298" t="s">
        <v>164</v>
      </c>
      <c r="U298" t="s">
        <v>118</v>
      </c>
      <c r="V298" t="s">
        <v>2257</v>
      </c>
      <c r="W298" t="s">
        <v>2258</v>
      </c>
      <c r="X298" s="51" t="str">
        <f t="shared" si="4"/>
        <v>3</v>
      </c>
      <c r="Y298" s="51" t="str">
        <f>IF(T298="","",IF(AND(T298&lt;&gt;'Tabelas auxiliares'!$B$236,T298&lt;&gt;'Tabelas auxiliares'!$B$237),"FOLHA DE PESSOAL",IF(X298='Tabelas auxiliares'!$A$237,"CUSTEIO",IF(X298='Tabelas auxiliares'!$A$236,"INVESTIMENTO","ERRO - VERIFICAR"))))</f>
        <v>CUSTEIO</v>
      </c>
      <c r="Z298" s="44">
        <v>3001.5</v>
      </c>
      <c r="AA298" s="44">
        <v>3001.5</v>
      </c>
    </row>
    <row r="299" spans="1:29" x14ac:dyDescent="0.25">
      <c r="A299" t="s">
        <v>540</v>
      </c>
      <c r="B299" s="72" t="s">
        <v>312</v>
      </c>
      <c r="C299" s="72" t="s">
        <v>541</v>
      </c>
      <c r="D299" t="s">
        <v>47</v>
      </c>
      <c r="E299" t="s">
        <v>117</v>
      </c>
      <c r="F299" s="51" t="str">
        <f>IFERROR(VLOOKUP(D299,'Tabelas auxiliares'!$A$3:$B$61,2,FALSE),"")</f>
        <v>CMCC - COMPRAS COMPARTILHADAS</v>
      </c>
      <c r="G299" s="51" t="str">
        <f>IFERROR(VLOOKUP($B299,'Tabelas auxiliares'!$A$65:$C$102,2,FALSE),"")</f>
        <v>Materiais didáticos e serviços - Graduação</v>
      </c>
      <c r="H299" s="51" t="str">
        <f>IFERROR(VLOOKUP($B299,'Tabelas auxiliares'!$A$65:$C$102,3,FALSE),"")</f>
        <v xml:space="preserve">VIDRARIAS / MATERIAL DE CONSUMO / MANUTENÇÃO DE EQUIPAMENTOS / REAGENTES QUIMICOS / MATERIAIS E SERVIÇOS DIVERSOS PARA LABORATORIOS DIDÁTICOS E CURSOS DE GRADUAÇÃO / EPIS PARA LABORATÓRIOS </v>
      </c>
      <c r="I299" t="s">
        <v>1467</v>
      </c>
      <c r="J299" t="s">
        <v>2253</v>
      </c>
      <c r="K299" t="s">
        <v>2268</v>
      </c>
      <c r="L299" t="s">
        <v>2255</v>
      </c>
      <c r="M299" t="s">
        <v>2269</v>
      </c>
      <c r="N299" t="s">
        <v>166</v>
      </c>
      <c r="O299" t="s">
        <v>167</v>
      </c>
      <c r="P299" t="s">
        <v>200</v>
      </c>
      <c r="Q299" t="s">
        <v>168</v>
      </c>
      <c r="R299" t="s">
        <v>165</v>
      </c>
      <c r="S299" t="s">
        <v>119</v>
      </c>
      <c r="T299" t="s">
        <v>164</v>
      </c>
      <c r="U299" t="s">
        <v>118</v>
      </c>
      <c r="V299" t="s">
        <v>2259</v>
      </c>
      <c r="W299" t="s">
        <v>2260</v>
      </c>
      <c r="X299" s="51" t="str">
        <f t="shared" si="4"/>
        <v>3</v>
      </c>
      <c r="Y299" s="51" t="str">
        <f>IF(T299="","",IF(AND(T299&lt;&gt;'Tabelas auxiliares'!$B$236,T299&lt;&gt;'Tabelas auxiliares'!$B$237),"FOLHA DE PESSOAL",IF(X299='Tabelas auxiliares'!$A$237,"CUSTEIO",IF(X299='Tabelas auxiliares'!$A$236,"INVESTIMENTO","ERRO - VERIFICAR"))))</f>
        <v>CUSTEIO</v>
      </c>
      <c r="Z299" s="44">
        <v>9081.36</v>
      </c>
      <c r="AA299" s="44">
        <v>9081.36</v>
      </c>
    </row>
    <row r="300" spans="1:29" x14ac:dyDescent="0.25">
      <c r="A300" t="s">
        <v>540</v>
      </c>
      <c r="B300" s="72" t="s">
        <v>312</v>
      </c>
      <c r="C300" s="72" t="s">
        <v>541</v>
      </c>
      <c r="D300" t="s">
        <v>47</v>
      </c>
      <c r="E300" t="s">
        <v>117</v>
      </c>
      <c r="F300" s="51" t="str">
        <f>IFERROR(VLOOKUP(D300,'Tabelas auxiliares'!$A$3:$B$61,2,FALSE),"")</f>
        <v>CMCC - COMPRAS COMPARTILHADAS</v>
      </c>
      <c r="G300" s="51" t="str">
        <f>IFERROR(VLOOKUP($B300,'Tabelas auxiliares'!$A$65:$C$102,2,FALSE),"")</f>
        <v>Materiais didáticos e serviços - Graduação</v>
      </c>
      <c r="H300" s="51" t="str">
        <f>IFERROR(VLOOKUP($B300,'Tabelas auxiliares'!$A$65:$C$102,3,FALSE),"")</f>
        <v xml:space="preserve">VIDRARIAS / MATERIAL DE CONSUMO / MANUTENÇÃO DE EQUIPAMENTOS / REAGENTES QUIMICOS / MATERIAIS E SERVIÇOS DIVERSOS PARA LABORATORIOS DIDÁTICOS E CURSOS DE GRADUAÇÃO / EPIS PARA LABORATÓRIOS </v>
      </c>
      <c r="I300" t="s">
        <v>1467</v>
      </c>
      <c r="J300" t="s">
        <v>2253</v>
      </c>
      <c r="K300" t="s">
        <v>2270</v>
      </c>
      <c r="L300" t="s">
        <v>2255</v>
      </c>
      <c r="M300" t="s">
        <v>2271</v>
      </c>
      <c r="N300" t="s">
        <v>166</v>
      </c>
      <c r="O300" t="s">
        <v>167</v>
      </c>
      <c r="P300" t="s">
        <v>200</v>
      </c>
      <c r="Q300" t="s">
        <v>168</v>
      </c>
      <c r="R300" t="s">
        <v>165</v>
      </c>
      <c r="S300" t="s">
        <v>119</v>
      </c>
      <c r="T300" t="s">
        <v>164</v>
      </c>
      <c r="U300" t="s">
        <v>118</v>
      </c>
      <c r="V300" t="s">
        <v>2257</v>
      </c>
      <c r="W300" t="s">
        <v>2258</v>
      </c>
      <c r="X300" s="51" t="str">
        <f t="shared" si="4"/>
        <v>3</v>
      </c>
      <c r="Y300" s="51" t="str">
        <f>IF(T300="","",IF(AND(T300&lt;&gt;'Tabelas auxiliares'!$B$236,T300&lt;&gt;'Tabelas auxiliares'!$B$237),"FOLHA DE PESSOAL",IF(X300='Tabelas auxiliares'!$A$237,"CUSTEIO",IF(X300='Tabelas auxiliares'!$A$236,"INVESTIMENTO","ERRO - VERIFICAR"))))</f>
        <v>CUSTEIO</v>
      </c>
      <c r="Z300" s="44">
        <v>2835</v>
      </c>
      <c r="AA300" s="44">
        <v>2835</v>
      </c>
    </row>
    <row r="301" spans="1:29" x14ac:dyDescent="0.25">
      <c r="A301" t="s">
        <v>540</v>
      </c>
      <c r="B301" s="72" t="s">
        <v>312</v>
      </c>
      <c r="C301" s="72" t="s">
        <v>541</v>
      </c>
      <c r="D301" t="s">
        <v>47</v>
      </c>
      <c r="E301" t="s">
        <v>117</v>
      </c>
      <c r="F301" s="51" t="str">
        <f>IFERROR(VLOOKUP(D301,'Tabelas auxiliares'!$A$3:$B$61,2,FALSE),"")</f>
        <v>CMCC - COMPRAS COMPARTILHADAS</v>
      </c>
      <c r="G301" s="51" t="str">
        <f>IFERROR(VLOOKUP($B301,'Tabelas auxiliares'!$A$65:$C$102,2,FALSE),"")</f>
        <v>Materiais didáticos e serviços - Graduação</v>
      </c>
      <c r="H301" s="51" t="str">
        <f>IFERROR(VLOOKUP($B301,'Tabelas auxiliares'!$A$65:$C$102,3,FALSE),"")</f>
        <v xml:space="preserve">VIDRARIAS / MATERIAL DE CONSUMO / MANUTENÇÃO DE EQUIPAMENTOS / REAGENTES QUIMICOS / MATERIAIS E SERVIÇOS DIVERSOS PARA LABORATORIOS DIDÁTICOS E CURSOS DE GRADUAÇÃO / EPIS PARA LABORATÓRIOS </v>
      </c>
      <c r="I301" t="s">
        <v>1467</v>
      </c>
      <c r="J301" t="s">
        <v>2253</v>
      </c>
      <c r="K301" t="s">
        <v>2270</v>
      </c>
      <c r="L301" t="s">
        <v>2255</v>
      </c>
      <c r="M301" t="s">
        <v>2271</v>
      </c>
      <c r="N301" t="s">
        <v>166</v>
      </c>
      <c r="O301" t="s">
        <v>167</v>
      </c>
      <c r="P301" t="s">
        <v>200</v>
      </c>
      <c r="Q301" t="s">
        <v>168</v>
      </c>
      <c r="R301" t="s">
        <v>165</v>
      </c>
      <c r="S301" t="s">
        <v>119</v>
      </c>
      <c r="T301" t="s">
        <v>164</v>
      </c>
      <c r="U301" t="s">
        <v>118</v>
      </c>
      <c r="V301" t="s">
        <v>2259</v>
      </c>
      <c r="W301" t="s">
        <v>2260</v>
      </c>
      <c r="X301" s="51" t="str">
        <f t="shared" si="4"/>
        <v>3</v>
      </c>
      <c r="Y301" s="51" t="str">
        <f>IF(T301="","",IF(AND(T301&lt;&gt;'Tabelas auxiliares'!$B$236,T301&lt;&gt;'Tabelas auxiliares'!$B$237),"FOLHA DE PESSOAL",IF(X301='Tabelas auxiliares'!$A$237,"CUSTEIO",IF(X301='Tabelas auxiliares'!$A$236,"INVESTIMENTO","ERRO - VERIFICAR"))))</f>
        <v>CUSTEIO</v>
      </c>
      <c r="Z301" s="44">
        <v>2723.06</v>
      </c>
      <c r="AA301" s="44">
        <v>2723.06</v>
      </c>
    </row>
    <row r="302" spans="1:29" x14ac:dyDescent="0.25">
      <c r="A302" t="s">
        <v>540</v>
      </c>
      <c r="B302" s="72" t="s">
        <v>312</v>
      </c>
      <c r="C302" s="72" t="s">
        <v>541</v>
      </c>
      <c r="D302" t="s">
        <v>47</v>
      </c>
      <c r="E302" t="s">
        <v>117</v>
      </c>
      <c r="F302" s="51" t="str">
        <f>IFERROR(VLOOKUP(D302,'Tabelas auxiliares'!$A$3:$B$61,2,FALSE),"")</f>
        <v>CMCC - COMPRAS COMPARTILHADAS</v>
      </c>
      <c r="G302" s="51" t="str">
        <f>IFERROR(VLOOKUP($B302,'Tabelas auxiliares'!$A$65:$C$102,2,FALSE),"")</f>
        <v>Materiais didáticos e serviços - Graduação</v>
      </c>
      <c r="H302" s="51" t="str">
        <f>IFERROR(VLOOKUP($B302,'Tabelas auxiliares'!$A$65:$C$102,3,FALSE),"")</f>
        <v xml:space="preserve">VIDRARIAS / MATERIAL DE CONSUMO / MANUTENÇÃO DE EQUIPAMENTOS / REAGENTES QUIMICOS / MATERIAIS E SERVIÇOS DIVERSOS PARA LABORATORIOS DIDÁTICOS E CURSOS DE GRADUAÇÃO / EPIS PARA LABORATÓRIOS </v>
      </c>
      <c r="I302" t="s">
        <v>1467</v>
      </c>
      <c r="J302" t="s">
        <v>2253</v>
      </c>
      <c r="K302" t="s">
        <v>2272</v>
      </c>
      <c r="L302" t="s">
        <v>2255</v>
      </c>
      <c r="M302" t="s">
        <v>2273</v>
      </c>
      <c r="N302" t="s">
        <v>166</v>
      </c>
      <c r="O302" t="s">
        <v>167</v>
      </c>
      <c r="P302" t="s">
        <v>200</v>
      </c>
      <c r="Q302" t="s">
        <v>168</v>
      </c>
      <c r="R302" t="s">
        <v>165</v>
      </c>
      <c r="S302" t="s">
        <v>119</v>
      </c>
      <c r="T302" t="s">
        <v>164</v>
      </c>
      <c r="U302" t="s">
        <v>118</v>
      </c>
      <c r="V302" t="s">
        <v>2259</v>
      </c>
      <c r="W302" t="s">
        <v>2260</v>
      </c>
      <c r="X302" s="51" t="str">
        <f t="shared" si="4"/>
        <v>3</v>
      </c>
      <c r="Y302" s="51" t="str">
        <f>IF(T302="","",IF(AND(T302&lt;&gt;'Tabelas auxiliares'!$B$236,T302&lt;&gt;'Tabelas auxiliares'!$B$237),"FOLHA DE PESSOAL",IF(X302='Tabelas auxiliares'!$A$237,"CUSTEIO",IF(X302='Tabelas auxiliares'!$A$236,"INVESTIMENTO","ERRO - VERIFICAR"))))</f>
        <v>CUSTEIO</v>
      </c>
      <c r="Z302" s="44">
        <v>8684.58</v>
      </c>
      <c r="AB302" s="44">
        <v>508.05</v>
      </c>
      <c r="AC302" s="44">
        <v>8176.53</v>
      </c>
    </row>
    <row r="303" spans="1:29" x14ac:dyDescent="0.25">
      <c r="A303" t="s">
        <v>540</v>
      </c>
      <c r="B303" s="72" t="s">
        <v>312</v>
      </c>
      <c r="C303" s="72" t="s">
        <v>541</v>
      </c>
      <c r="D303" t="s">
        <v>47</v>
      </c>
      <c r="E303" t="s">
        <v>117</v>
      </c>
      <c r="F303" s="51" t="str">
        <f>IFERROR(VLOOKUP(D303,'Tabelas auxiliares'!$A$3:$B$61,2,FALSE),"")</f>
        <v>CMCC - COMPRAS COMPARTILHADAS</v>
      </c>
      <c r="G303" s="51" t="str">
        <f>IFERROR(VLOOKUP($B303,'Tabelas auxiliares'!$A$65:$C$102,2,FALSE),"")</f>
        <v>Materiais didáticos e serviços - Graduação</v>
      </c>
      <c r="H303" s="51" t="str">
        <f>IFERROR(VLOOKUP($B303,'Tabelas auxiliares'!$A$65:$C$102,3,FALSE),"")</f>
        <v xml:space="preserve">VIDRARIAS / MATERIAL DE CONSUMO / MANUTENÇÃO DE EQUIPAMENTOS / REAGENTES QUIMICOS / MATERIAIS E SERVIÇOS DIVERSOS PARA LABORATORIOS DIDÁTICOS E CURSOS DE GRADUAÇÃO / EPIS PARA LABORATÓRIOS </v>
      </c>
      <c r="I303" t="s">
        <v>1467</v>
      </c>
      <c r="J303" t="s">
        <v>2253</v>
      </c>
      <c r="K303" t="s">
        <v>2274</v>
      </c>
      <c r="L303" t="s">
        <v>2255</v>
      </c>
      <c r="M303" t="s">
        <v>2275</v>
      </c>
      <c r="N303" t="s">
        <v>166</v>
      </c>
      <c r="O303" t="s">
        <v>167</v>
      </c>
      <c r="P303" t="s">
        <v>200</v>
      </c>
      <c r="Q303" t="s">
        <v>168</v>
      </c>
      <c r="R303" t="s">
        <v>165</v>
      </c>
      <c r="S303" t="s">
        <v>119</v>
      </c>
      <c r="T303" t="s">
        <v>164</v>
      </c>
      <c r="U303" t="s">
        <v>118</v>
      </c>
      <c r="V303" t="s">
        <v>2259</v>
      </c>
      <c r="W303" t="s">
        <v>2260</v>
      </c>
      <c r="X303" s="51" t="str">
        <f t="shared" si="4"/>
        <v>3</v>
      </c>
      <c r="Y303" s="51" t="str">
        <f>IF(T303="","",IF(AND(T303&lt;&gt;'Tabelas auxiliares'!$B$236,T303&lt;&gt;'Tabelas auxiliares'!$B$237),"FOLHA DE PESSOAL",IF(X303='Tabelas auxiliares'!$A$237,"CUSTEIO",IF(X303='Tabelas auxiliares'!$A$236,"INVESTIMENTO","ERRO - VERIFICAR"))))</f>
        <v>CUSTEIO</v>
      </c>
      <c r="Z303" s="44">
        <v>240.75</v>
      </c>
      <c r="AC303" s="44">
        <v>240.75</v>
      </c>
    </row>
    <row r="304" spans="1:29" x14ac:dyDescent="0.25">
      <c r="A304" t="s">
        <v>540</v>
      </c>
      <c r="B304" s="72" t="s">
        <v>312</v>
      </c>
      <c r="C304" s="72" t="s">
        <v>541</v>
      </c>
      <c r="D304" t="s">
        <v>49</v>
      </c>
      <c r="E304" t="s">
        <v>117</v>
      </c>
      <c r="F304" s="51" t="str">
        <f>IFERROR(VLOOKUP(D304,'Tabelas auxiliares'!$A$3:$B$61,2,FALSE),"")</f>
        <v>CCNH - CENTRO DE CIÊNCIAS NATURAIS E HUMANAS</v>
      </c>
      <c r="G304" s="51" t="str">
        <f>IFERROR(VLOOKUP($B304,'Tabelas auxiliares'!$A$65:$C$102,2,FALSE),"")</f>
        <v>Materiais didáticos e serviços - Graduação</v>
      </c>
      <c r="H304" s="51" t="str">
        <f>IFERROR(VLOOKUP($B304,'Tabelas auxiliares'!$A$65:$C$102,3,FALSE),"")</f>
        <v xml:space="preserve">VIDRARIAS / MATERIAL DE CONSUMO / MANUTENÇÃO DE EQUIPAMENTOS / REAGENTES QUIMICOS / MATERIAIS E SERVIÇOS DIVERSOS PARA LABORATORIOS DIDÁTICOS E CURSOS DE GRADUAÇÃO / EPIS PARA LABORATÓRIOS </v>
      </c>
      <c r="I304" t="s">
        <v>2276</v>
      </c>
      <c r="J304" t="s">
        <v>2277</v>
      </c>
      <c r="K304" t="s">
        <v>2278</v>
      </c>
      <c r="L304" t="s">
        <v>2279</v>
      </c>
      <c r="M304" t="s">
        <v>2280</v>
      </c>
      <c r="N304" t="s">
        <v>166</v>
      </c>
      <c r="O304" t="s">
        <v>167</v>
      </c>
      <c r="P304" t="s">
        <v>200</v>
      </c>
      <c r="Q304" t="s">
        <v>168</v>
      </c>
      <c r="R304" t="s">
        <v>165</v>
      </c>
      <c r="S304" t="s">
        <v>119</v>
      </c>
      <c r="T304" t="s">
        <v>164</v>
      </c>
      <c r="U304" t="s">
        <v>118</v>
      </c>
      <c r="V304" t="s">
        <v>1256</v>
      </c>
      <c r="W304" t="s">
        <v>1257</v>
      </c>
      <c r="X304" s="51" t="str">
        <f t="shared" si="4"/>
        <v>3</v>
      </c>
      <c r="Y304" s="51" t="str">
        <f>IF(T304="","",IF(AND(T304&lt;&gt;'Tabelas auxiliares'!$B$236,T304&lt;&gt;'Tabelas auxiliares'!$B$237),"FOLHA DE PESSOAL",IF(X304='Tabelas auxiliares'!$A$237,"CUSTEIO",IF(X304='Tabelas auxiliares'!$A$236,"INVESTIMENTO","ERRO - VERIFICAR"))))</f>
        <v>CUSTEIO</v>
      </c>
      <c r="Z304" s="44">
        <v>148.5</v>
      </c>
      <c r="AC304" s="44">
        <v>148.5</v>
      </c>
    </row>
    <row r="305" spans="1:29" x14ac:dyDescent="0.25">
      <c r="A305" t="s">
        <v>540</v>
      </c>
      <c r="B305" s="72" t="s">
        <v>312</v>
      </c>
      <c r="C305" s="72" t="s">
        <v>541</v>
      </c>
      <c r="D305" t="s">
        <v>49</v>
      </c>
      <c r="E305" t="s">
        <v>117</v>
      </c>
      <c r="F305" s="51" t="str">
        <f>IFERROR(VLOOKUP(D305,'Tabelas auxiliares'!$A$3:$B$61,2,FALSE),"")</f>
        <v>CCNH - CENTRO DE CIÊNCIAS NATURAIS E HUMANAS</v>
      </c>
      <c r="G305" s="51" t="str">
        <f>IFERROR(VLOOKUP($B305,'Tabelas auxiliares'!$A$65:$C$102,2,FALSE),"")</f>
        <v>Materiais didáticos e serviços - Graduação</v>
      </c>
      <c r="H305" s="51" t="str">
        <f>IFERROR(VLOOKUP($B305,'Tabelas auxiliares'!$A$65:$C$102,3,FALSE),"")</f>
        <v xml:space="preserve">VIDRARIAS / MATERIAL DE CONSUMO / MANUTENÇÃO DE EQUIPAMENTOS / REAGENTES QUIMICOS / MATERIAIS E SERVIÇOS DIVERSOS PARA LABORATORIOS DIDÁTICOS E CURSOS DE GRADUAÇÃO / EPIS PARA LABORATÓRIOS </v>
      </c>
      <c r="I305" t="s">
        <v>2276</v>
      </c>
      <c r="J305" t="s">
        <v>2277</v>
      </c>
      <c r="K305" t="s">
        <v>2281</v>
      </c>
      <c r="L305" t="s">
        <v>2279</v>
      </c>
      <c r="M305" t="s">
        <v>2282</v>
      </c>
      <c r="N305" t="s">
        <v>166</v>
      </c>
      <c r="O305" t="s">
        <v>167</v>
      </c>
      <c r="P305" t="s">
        <v>200</v>
      </c>
      <c r="Q305" t="s">
        <v>168</v>
      </c>
      <c r="R305" t="s">
        <v>165</v>
      </c>
      <c r="S305" t="s">
        <v>119</v>
      </c>
      <c r="T305" t="s">
        <v>164</v>
      </c>
      <c r="U305" t="s">
        <v>118</v>
      </c>
      <c r="V305" t="s">
        <v>1256</v>
      </c>
      <c r="W305" t="s">
        <v>1257</v>
      </c>
      <c r="X305" s="51" t="str">
        <f t="shared" si="4"/>
        <v>3</v>
      </c>
      <c r="Y305" s="51" t="str">
        <f>IF(T305="","",IF(AND(T305&lt;&gt;'Tabelas auxiliares'!$B$236,T305&lt;&gt;'Tabelas auxiliares'!$B$237),"FOLHA DE PESSOAL",IF(X305='Tabelas auxiliares'!$A$237,"CUSTEIO",IF(X305='Tabelas auxiliares'!$A$236,"INVESTIMENTO","ERRO - VERIFICAR"))))</f>
        <v>CUSTEIO</v>
      </c>
      <c r="Z305" s="44">
        <v>38.159999999999997</v>
      </c>
      <c r="AC305" s="44">
        <v>38.159999999999997</v>
      </c>
    </row>
    <row r="306" spans="1:29" x14ac:dyDescent="0.25">
      <c r="A306" t="s">
        <v>540</v>
      </c>
      <c r="B306" s="72" t="s">
        <v>312</v>
      </c>
      <c r="C306" s="72" t="s">
        <v>541</v>
      </c>
      <c r="D306" t="s">
        <v>49</v>
      </c>
      <c r="E306" t="s">
        <v>117</v>
      </c>
      <c r="F306" s="51" t="str">
        <f>IFERROR(VLOOKUP(D306,'Tabelas auxiliares'!$A$3:$B$61,2,FALSE),"")</f>
        <v>CCNH - CENTRO DE CIÊNCIAS NATURAIS E HUMANAS</v>
      </c>
      <c r="G306" s="51" t="str">
        <f>IFERROR(VLOOKUP($B306,'Tabelas auxiliares'!$A$65:$C$102,2,FALSE),"")</f>
        <v>Materiais didáticos e serviços - Graduação</v>
      </c>
      <c r="H306" s="51" t="str">
        <f>IFERROR(VLOOKUP($B306,'Tabelas auxiliares'!$A$65:$C$102,3,FALSE),"")</f>
        <v xml:space="preserve">VIDRARIAS / MATERIAL DE CONSUMO / MANUTENÇÃO DE EQUIPAMENTOS / REAGENTES QUIMICOS / MATERIAIS E SERVIÇOS DIVERSOS PARA LABORATORIOS DIDÁTICOS E CURSOS DE GRADUAÇÃO / EPIS PARA LABORATÓRIOS </v>
      </c>
      <c r="I306" t="s">
        <v>2276</v>
      </c>
      <c r="J306" t="s">
        <v>2277</v>
      </c>
      <c r="K306" t="s">
        <v>2283</v>
      </c>
      <c r="L306" t="s">
        <v>2279</v>
      </c>
      <c r="M306" t="s">
        <v>2282</v>
      </c>
      <c r="N306" t="s">
        <v>166</v>
      </c>
      <c r="O306" t="s">
        <v>167</v>
      </c>
      <c r="P306" t="s">
        <v>200</v>
      </c>
      <c r="Q306" t="s">
        <v>168</v>
      </c>
      <c r="R306" t="s">
        <v>165</v>
      </c>
      <c r="S306" t="s">
        <v>119</v>
      </c>
      <c r="T306" t="s">
        <v>164</v>
      </c>
      <c r="U306" t="s">
        <v>118</v>
      </c>
      <c r="V306" t="s">
        <v>2284</v>
      </c>
      <c r="W306" t="s">
        <v>2285</v>
      </c>
      <c r="X306" s="51" t="str">
        <f t="shared" si="4"/>
        <v>3</v>
      </c>
      <c r="Y306" s="51" t="str">
        <f>IF(T306="","",IF(AND(T306&lt;&gt;'Tabelas auxiliares'!$B$236,T306&lt;&gt;'Tabelas auxiliares'!$B$237),"FOLHA DE PESSOAL",IF(X306='Tabelas auxiliares'!$A$237,"CUSTEIO",IF(X306='Tabelas auxiliares'!$A$236,"INVESTIMENTO","ERRO - VERIFICAR"))))</f>
        <v>CUSTEIO</v>
      </c>
      <c r="Z306" s="44">
        <v>594.32000000000005</v>
      </c>
      <c r="AC306" s="44">
        <v>594.32000000000005</v>
      </c>
    </row>
    <row r="307" spans="1:29" x14ac:dyDescent="0.25">
      <c r="A307" t="s">
        <v>540</v>
      </c>
      <c r="B307" s="72" t="s">
        <v>312</v>
      </c>
      <c r="C307" s="72" t="s">
        <v>541</v>
      </c>
      <c r="D307" t="s">
        <v>49</v>
      </c>
      <c r="E307" t="s">
        <v>117</v>
      </c>
      <c r="F307" s="51" t="str">
        <f>IFERROR(VLOOKUP(D307,'Tabelas auxiliares'!$A$3:$B$61,2,FALSE),"")</f>
        <v>CCNH - CENTRO DE CIÊNCIAS NATURAIS E HUMANAS</v>
      </c>
      <c r="G307" s="51" t="str">
        <f>IFERROR(VLOOKUP($B307,'Tabelas auxiliares'!$A$65:$C$102,2,FALSE),"")</f>
        <v>Materiais didáticos e serviços - Graduação</v>
      </c>
      <c r="H307" s="51" t="str">
        <f>IFERROR(VLOOKUP($B307,'Tabelas auxiliares'!$A$65:$C$102,3,FALSE),"")</f>
        <v xml:space="preserve">VIDRARIAS / MATERIAL DE CONSUMO / MANUTENÇÃO DE EQUIPAMENTOS / REAGENTES QUIMICOS / MATERIAIS E SERVIÇOS DIVERSOS PARA LABORATORIOS DIDÁTICOS E CURSOS DE GRADUAÇÃO / EPIS PARA LABORATÓRIOS </v>
      </c>
      <c r="I307" t="s">
        <v>2276</v>
      </c>
      <c r="J307" t="s">
        <v>2277</v>
      </c>
      <c r="K307" t="s">
        <v>2286</v>
      </c>
      <c r="L307" t="s">
        <v>2279</v>
      </c>
      <c r="M307" t="s">
        <v>2262</v>
      </c>
      <c r="N307" t="s">
        <v>166</v>
      </c>
      <c r="O307" t="s">
        <v>167</v>
      </c>
      <c r="P307" t="s">
        <v>200</v>
      </c>
      <c r="Q307" t="s">
        <v>168</v>
      </c>
      <c r="R307" t="s">
        <v>165</v>
      </c>
      <c r="S307" t="s">
        <v>119</v>
      </c>
      <c r="T307" t="s">
        <v>164</v>
      </c>
      <c r="U307" t="s">
        <v>118</v>
      </c>
      <c r="V307" t="s">
        <v>1256</v>
      </c>
      <c r="W307" t="s">
        <v>1257</v>
      </c>
      <c r="X307" s="51" t="str">
        <f t="shared" si="4"/>
        <v>3</v>
      </c>
      <c r="Y307" s="51" t="str">
        <f>IF(T307="","",IF(AND(T307&lt;&gt;'Tabelas auxiliares'!$B$236,T307&lt;&gt;'Tabelas auxiliares'!$B$237),"FOLHA DE PESSOAL",IF(X307='Tabelas auxiliares'!$A$237,"CUSTEIO",IF(X307='Tabelas auxiliares'!$A$236,"INVESTIMENTO","ERRO - VERIFICAR"))))</f>
        <v>CUSTEIO</v>
      </c>
      <c r="Z307" s="44">
        <v>1172.1600000000001</v>
      </c>
      <c r="AC307" s="44">
        <v>1172.1600000000001</v>
      </c>
    </row>
    <row r="308" spans="1:29" x14ac:dyDescent="0.25">
      <c r="A308" t="s">
        <v>540</v>
      </c>
      <c r="B308" s="72" t="s">
        <v>312</v>
      </c>
      <c r="C308" s="72" t="s">
        <v>541</v>
      </c>
      <c r="D308" t="s">
        <v>49</v>
      </c>
      <c r="E308" t="s">
        <v>117</v>
      </c>
      <c r="F308" s="51" t="str">
        <f>IFERROR(VLOOKUP(D308,'Tabelas auxiliares'!$A$3:$B$61,2,FALSE),"")</f>
        <v>CCNH - CENTRO DE CIÊNCIAS NATURAIS E HUMANAS</v>
      </c>
      <c r="G308" s="51" t="str">
        <f>IFERROR(VLOOKUP($B308,'Tabelas auxiliares'!$A$65:$C$102,2,FALSE),"")</f>
        <v>Materiais didáticos e serviços - Graduação</v>
      </c>
      <c r="H308" s="51" t="str">
        <f>IFERROR(VLOOKUP($B308,'Tabelas auxiliares'!$A$65:$C$102,3,FALSE),"")</f>
        <v xml:space="preserve">VIDRARIAS / MATERIAL DE CONSUMO / MANUTENÇÃO DE EQUIPAMENTOS / REAGENTES QUIMICOS / MATERIAIS E SERVIÇOS DIVERSOS PARA LABORATORIOS DIDÁTICOS E CURSOS DE GRADUAÇÃO / EPIS PARA LABORATÓRIOS </v>
      </c>
      <c r="I308" t="s">
        <v>2276</v>
      </c>
      <c r="J308" t="s">
        <v>2277</v>
      </c>
      <c r="K308" t="s">
        <v>2286</v>
      </c>
      <c r="L308" t="s">
        <v>2279</v>
      </c>
      <c r="M308" t="s">
        <v>2262</v>
      </c>
      <c r="N308" t="s">
        <v>166</v>
      </c>
      <c r="O308" t="s">
        <v>167</v>
      </c>
      <c r="P308" t="s">
        <v>200</v>
      </c>
      <c r="Q308" t="s">
        <v>168</v>
      </c>
      <c r="R308" t="s">
        <v>165</v>
      </c>
      <c r="S308" t="s">
        <v>119</v>
      </c>
      <c r="T308" t="s">
        <v>164</v>
      </c>
      <c r="U308" t="s">
        <v>118</v>
      </c>
      <c r="V308" t="s">
        <v>2284</v>
      </c>
      <c r="W308" t="s">
        <v>2285</v>
      </c>
      <c r="X308" s="51" t="str">
        <f t="shared" si="4"/>
        <v>3</v>
      </c>
      <c r="Y308" s="51" t="str">
        <f>IF(T308="","",IF(AND(T308&lt;&gt;'Tabelas auxiliares'!$B$236,T308&lt;&gt;'Tabelas auxiliares'!$B$237),"FOLHA DE PESSOAL",IF(X308='Tabelas auxiliares'!$A$237,"CUSTEIO",IF(X308='Tabelas auxiliares'!$A$236,"INVESTIMENTO","ERRO - VERIFICAR"))))</f>
        <v>CUSTEIO</v>
      </c>
      <c r="Z308" s="44">
        <v>645.88</v>
      </c>
      <c r="AC308" s="44">
        <v>645.88</v>
      </c>
    </row>
    <row r="309" spans="1:29" x14ac:dyDescent="0.25">
      <c r="A309" t="s">
        <v>540</v>
      </c>
      <c r="B309" s="72" t="s">
        <v>312</v>
      </c>
      <c r="C309" s="72" t="s">
        <v>541</v>
      </c>
      <c r="D309" t="s">
        <v>49</v>
      </c>
      <c r="E309" t="s">
        <v>117</v>
      </c>
      <c r="F309" s="51" t="str">
        <f>IFERROR(VLOOKUP(D309,'Tabelas auxiliares'!$A$3:$B$61,2,FALSE),"")</f>
        <v>CCNH - CENTRO DE CIÊNCIAS NATURAIS E HUMANAS</v>
      </c>
      <c r="G309" s="51" t="str">
        <f>IFERROR(VLOOKUP($B309,'Tabelas auxiliares'!$A$65:$C$102,2,FALSE),"")</f>
        <v>Materiais didáticos e serviços - Graduação</v>
      </c>
      <c r="H309" s="51" t="str">
        <f>IFERROR(VLOOKUP($B309,'Tabelas auxiliares'!$A$65:$C$102,3,FALSE),"")</f>
        <v xml:space="preserve">VIDRARIAS / MATERIAL DE CONSUMO / MANUTENÇÃO DE EQUIPAMENTOS / REAGENTES QUIMICOS / MATERIAIS E SERVIÇOS DIVERSOS PARA LABORATORIOS DIDÁTICOS E CURSOS DE GRADUAÇÃO / EPIS PARA LABORATÓRIOS </v>
      </c>
      <c r="I309" t="s">
        <v>2276</v>
      </c>
      <c r="J309" t="s">
        <v>2277</v>
      </c>
      <c r="K309" t="s">
        <v>2287</v>
      </c>
      <c r="L309" t="s">
        <v>2279</v>
      </c>
      <c r="M309" t="s">
        <v>2288</v>
      </c>
      <c r="N309" t="s">
        <v>166</v>
      </c>
      <c r="O309" t="s">
        <v>167</v>
      </c>
      <c r="P309" t="s">
        <v>200</v>
      </c>
      <c r="Q309" t="s">
        <v>168</v>
      </c>
      <c r="R309" t="s">
        <v>165</v>
      </c>
      <c r="S309" t="s">
        <v>119</v>
      </c>
      <c r="T309" t="s">
        <v>164</v>
      </c>
      <c r="U309" t="s">
        <v>118</v>
      </c>
      <c r="V309" t="s">
        <v>1256</v>
      </c>
      <c r="W309" t="s">
        <v>1257</v>
      </c>
      <c r="X309" s="51" t="str">
        <f t="shared" si="4"/>
        <v>3</v>
      </c>
      <c r="Y309" s="51" t="str">
        <f>IF(T309="","",IF(AND(T309&lt;&gt;'Tabelas auxiliares'!$B$236,T309&lt;&gt;'Tabelas auxiliares'!$B$237),"FOLHA DE PESSOAL",IF(X309='Tabelas auxiliares'!$A$237,"CUSTEIO",IF(X309='Tabelas auxiliares'!$A$236,"INVESTIMENTO","ERRO - VERIFICAR"))))</f>
        <v>CUSTEIO</v>
      </c>
      <c r="Z309" s="44">
        <v>1000</v>
      </c>
      <c r="AA309" s="44">
        <v>1000</v>
      </c>
    </row>
    <row r="310" spans="1:29" x14ac:dyDescent="0.25">
      <c r="A310" t="s">
        <v>540</v>
      </c>
      <c r="B310" s="72" t="s">
        <v>312</v>
      </c>
      <c r="C310" s="72" t="s">
        <v>541</v>
      </c>
      <c r="D310" t="s">
        <v>49</v>
      </c>
      <c r="E310" t="s">
        <v>117</v>
      </c>
      <c r="F310" s="51" t="str">
        <f>IFERROR(VLOOKUP(D310,'Tabelas auxiliares'!$A$3:$B$61,2,FALSE),"")</f>
        <v>CCNH - CENTRO DE CIÊNCIAS NATURAIS E HUMANAS</v>
      </c>
      <c r="G310" s="51" t="str">
        <f>IFERROR(VLOOKUP($B310,'Tabelas auxiliares'!$A$65:$C$102,2,FALSE),"")</f>
        <v>Materiais didáticos e serviços - Graduação</v>
      </c>
      <c r="H310" s="51" t="str">
        <f>IFERROR(VLOOKUP($B310,'Tabelas auxiliares'!$A$65:$C$102,3,FALSE),"")</f>
        <v xml:space="preserve">VIDRARIAS / MATERIAL DE CONSUMO / MANUTENÇÃO DE EQUIPAMENTOS / REAGENTES QUIMICOS / MATERIAIS E SERVIÇOS DIVERSOS PARA LABORATORIOS DIDÁTICOS E CURSOS DE GRADUAÇÃO / EPIS PARA LABORATÓRIOS </v>
      </c>
      <c r="I310" t="s">
        <v>2276</v>
      </c>
      <c r="J310" t="s">
        <v>2277</v>
      </c>
      <c r="K310" t="s">
        <v>2287</v>
      </c>
      <c r="L310" t="s">
        <v>2279</v>
      </c>
      <c r="M310" t="s">
        <v>2288</v>
      </c>
      <c r="N310" t="s">
        <v>166</v>
      </c>
      <c r="O310" t="s">
        <v>167</v>
      </c>
      <c r="P310" t="s">
        <v>200</v>
      </c>
      <c r="Q310" t="s">
        <v>168</v>
      </c>
      <c r="R310" t="s">
        <v>165</v>
      </c>
      <c r="S310" t="s">
        <v>119</v>
      </c>
      <c r="T310" t="s">
        <v>164</v>
      </c>
      <c r="U310" t="s">
        <v>118</v>
      </c>
      <c r="V310" t="s">
        <v>2284</v>
      </c>
      <c r="W310" t="s">
        <v>2285</v>
      </c>
      <c r="X310" s="51" t="str">
        <f t="shared" si="4"/>
        <v>3</v>
      </c>
      <c r="Y310" s="51" t="str">
        <f>IF(T310="","",IF(AND(T310&lt;&gt;'Tabelas auxiliares'!$B$236,T310&lt;&gt;'Tabelas auxiliares'!$B$237),"FOLHA DE PESSOAL",IF(X310='Tabelas auxiliares'!$A$237,"CUSTEIO",IF(X310='Tabelas auxiliares'!$A$236,"INVESTIMENTO","ERRO - VERIFICAR"))))</f>
        <v>CUSTEIO</v>
      </c>
      <c r="Z310" s="44">
        <v>818</v>
      </c>
      <c r="AA310" s="44">
        <v>818</v>
      </c>
    </row>
    <row r="311" spans="1:29" x14ac:dyDescent="0.25">
      <c r="A311" t="s">
        <v>540</v>
      </c>
      <c r="B311" s="72" t="s">
        <v>312</v>
      </c>
      <c r="C311" s="72" t="s">
        <v>541</v>
      </c>
      <c r="D311" t="s">
        <v>49</v>
      </c>
      <c r="E311" t="s">
        <v>117</v>
      </c>
      <c r="F311" s="51" t="str">
        <f>IFERROR(VLOOKUP(D311,'Tabelas auxiliares'!$A$3:$B$61,2,FALSE),"")</f>
        <v>CCNH - CENTRO DE CIÊNCIAS NATURAIS E HUMANAS</v>
      </c>
      <c r="G311" s="51" t="str">
        <f>IFERROR(VLOOKUP($B311,'Tabelas auxiliares'!$A$65:$C$102,2,FALSE),"")</f>
        <v>Materiais didáticos e serviços - Graduação</v>
      </c>
      <c r="H311" s="51" t="str">
        <f>IFERROR(VLOOKUP($B311,'Tabelas auxiliares'!$A$65:$C$102,3,FALSE),"")</f>
        <v xml:space="preserve">VIDRARIAS / MATERIAL DE CONSUMO / MANUTENÇÃO DE EQUIPAMENTOS / REAGENTES QUIMICOS / MATERIAIS E SERVIÇOS DIVERSOS PARA LABORATORIOS DIDÁTICOS E CURSOS DE GRADUAÇÃO / EPIS PARA LABORATÓRIOS </v>
      </c>
      <c r="I311" t="s">
        <v>2276</v>
      </c>
      <c r="J311" t="s">
        <v>2277</v>
      </c>
      <c r="K311" t="s">
        <v>2289</v>
      </c>
      <c r="L311" t="s">
        <v>2279</v>
      </c>
      <c r="M311" t="s">
        <v>2290</v>
      </c>
      <c r="N311" t="s">
        <v>166</v>
      </c>
      <c r="O311" t="s">
        <v>167</v>
      </c>
      <c r="P311" t="s">
        <v>200</v>
      </c>
      <c r="Q311" t="s">
        <v>168</v>
      </c>
      <c r="R311" t="s">
        <v>165</v>
      </c>
      <c r="S311" t="s">
        <v>119</v>
      </c>
      <c r="T311" t="s">
        <v>164</v>
      </c>
      <c r="U311" t="s">
        <v>118</v>
      </c>
      <c r="V311" t="s">
        <v>1256</v>
      </c>
      <c r="W311" t="s">
        <v>1257</v>
      </c>
      <c r="X311" s="51" t="str">
        <f t="shared" si="4"/>
        <v>3</v>
      </c>
      <c r="Y311" s="51" t="str">
        <f>IF(T311="","",IF(AND(T311&lt;&gt;'Tabelas auxiliares'!$B$236,T311&lt;&gt;'Tabelas auxiliares'!$B$237),"FOLHA DE PESSOAL",IF(X311='Tabelas auxiliares'!$A$237,"CUSTEIO",IF(X311='Tabelas auxiliares'!$A$236,"INVESTIMENTO","ERRO - VERIFICAR"))))</f>
        <v>CUSTEIO</v>
      </c>
      <c r="Z311" s="44">
        <v>11110.58</v>
      </c>
      <c r="AC311" s="44">
        <v>11110.58</v>
      </c>
    </row>
    <row r="312" spans="1:29" x14ac:dyDescent="0.25">
      <c r="A312" t="s">
        <v>540</v>
      </c>
      <c r="B312" s="72" t="s">
        <v>312</v>
      </c>
      <c r="C312" s="72" t="s">
        <v>541</v>
      </c>
      <c r="D312" t="s">
        <v>49</v>
      </c>
      <c r="E312" t="s">
        <v>117</v>
      </c>
      <c r="F312" s="51" t="str">
        <f>IFERROR(VLOOKUP(D312,'Tabelas auxiliares'!$A$3:$B$61,2,FALSE),"")</f>
        <v>CCNH - CENTRO DE CIÊNCIAS NATURAIS E HUMANAS</v>
      </c>
      <c r="G312" s="51" t="str">
        <f>IFERROR(VLOOKUP($B312,'Tabelas auxiliares'!$A$65:$C$102,2,FALSE),"")</f>
        <v>Materiais didáticos e serviços - Graduação</v>
      </c>
      <c r="H312" s="51" t="str">
        <f>IFERROR(VLOOKUP($B312,'Tabelas auxiliares'!$A$65:$C$102,3,FALSE),"")</f>
        <v xml:space="preserve">VIDRARIAS / MATERIAL DE CONSUMO / MANUTENÇÃO DE EQUIPAMENTOS / REAGENTES QUIMICOS / MATERIAIS E SERVIÇOS DIVERSOS PARA LABORATORIOS DIDÁTICOS E CURSOS DE GRADUAÇÃO / EPIS PARA LABORATÓRIOS </v>
      </c>
      <c r="I312" t="s">
        <v>2276</v>
      </c>
      <c r="J312" t="s">
        <v>2277</v>
      </c>
      <c r="K312" t="s">
        <v>2291</v>
      </c>
      <c r="L312" t="s">
        <v>2279</v>
      </c>
      <c r="M312" t="s">
        <v>2292</v>
      </c>
      <c r="N312" t="s">
        <v>166</v>
      </c>
      <c r="O312" t="s">
        <v>167</v>
      </c>
      <c r="P312" t="s">
        <v>200</v>
      </c>
      <c r="Q312" t="s">
        <v>168</v>
      </c>
      <c r="R312" t="s">
        <v>165</v>
      </c>
      <c r="S312" t="s">
        <v>119</v>
      </c>
      <c r="T312" t="s">
        <v>164</v>
      </c>
      <c r="U312" t="s">
        <v>118</v>
      </c>
      <c r="V312" t="s">
        <v>1256</v>
      </c>
      <c r="W312" t="s">
        <v>1257</v>
      </c>
      <c r="X312" s="51" t="str">
        <f t="shared" si="4"/>
        <v>3</v>
      </c>
      <c r="Y312" s="51" t="str">
        <f>IF(T312="","",IF(AND(T312&lt;&gt;'Tabelas auxiliares'!$B$236,T312&lt;&gt;'Tabelas auxiliares'!$B$237),"FOLHA DE PESSOAL",IF(X312='Tabelas auxiliares'!$A$237,"CUSTEIO",IF(X312='Tabelas auxiliares'!$A$236,"INVESTIMENTO","ERRO - VERIFICAR"))))</f>
        <v>CUSTEIO</v>
      </c>
      <c r="Z312" s="44">
        <v>3568.8</v>
      </c>
      <c r="AA312" s="44">
        <v>3568.8</v>
      </c>
    </row>
    <row r="313" spans="1:29" x14ac:dyDescent="0.25">
      <c r="A313" t="s">
        <v>540</v>
      </c>
      <c r="B313" s="72" t="s">
        <v>312</v>
      </c>
      <c r="C313" s="72" t="s">
        <v>541</v>
      </c>
      <c r="D313" t="s">
        <v>49</v>
      </c>
      <c r="E313" t="s">
        <v>117</v>
      </c>
      <c r="F313" s="51" t="str">
        <f>IFERROR(VLOOKUP(D313,'Tabelas auxiliares'!$A$3:$B$61,2,FALSE),"")</f>
        <v>CCNH - CENTRO DE CIÊNCIAS NATURAIS E HUMANAS</v>
      </c>
      <c r="G313" s="51" t="str">
        <f>IFERROR(VLOOKUP($B313,'Tabelas auxiliares'!$A$65:$C$102,2,FALSE),"")</f>
        <v>Materiais didáticos e serviços - Graduação</v>
      </c>
      <c r="H313" s="51" t="str">
        <f>IFERROR(VLOOKUP($B313,'Tabelas auxiliares'!$A$65:$C$102,3,FALSE),"")</f>
        <v xml:space="preserve">VIDRARIAS / MATERIAL DE CONSUMO / MANUTENÇÃO DE EQUIPAMENTOS / REAGENTES QUIMICOS / MATERIAIS E SERVIÇOS DIVERSOS PARA LABORATORIOS DIDÁTICOS E CURSOS DE GRADUAÇÃO / EPIS PARA LABORATÓRIOS </v>
      </c>
      <c r="I313" t="s">
        <v>2276</v>
      </c>
      <c r="J313" t="s">
        <v>2277</v>
      </c>
      <c r="K313" t="s">
        <v>2293</v>
      </c>
      <c r="L313" t="s">
        <v>2279</v>
      </c>
      <c r="M313" t="s">
        <v>2294</v>
      </c>
      <c r="N313" t="s">
        <v>166</v>
      </c>
      <c r="O313" t="s">
        <v>167</v>
      </c>
      <c r="P313" t="s">
        <v>200</v>
      </c>
      <c r="Q313" t="s">
        <v>168</v>
      </c>
      <c r="R313" t="s">
        <v>165</v>
      </c>
      <c r="S313" t="s">
        <v>119</v>
      </c>
      <c r="T313" t="s">
        <v>164</v>
      </c>
      <c r="U313" t="s">
        <v>118</v>
      </c>
      <c r="V313" t="s">
        <v>1256</v>
      </c>
      <c r="W313" t="s">
        <v>1257</v>
      </c>
      <c r="X313" s="51" t="str">
        <f t="shared" si="4"/>
        <v>3</v>
      </c>
      <c r="Y313" s="51" t="str">
        <f>IF(T313="","",IF(AND(T313&lt;&gt;'Tabelas auxiliares'!$B$236,T313&lt;&gt;'Tabelas auxiliares'!$B$237),"FOLHA DE PESSOAL",IF(X313='Tabelas auxiliares'!$A$237,"CUSTEIO",IF(X313='Tabelas auxiliares'!$A$236,"INVESTIMENTO","ERRO - VERIFICAR"))))</f>
        <v>CUSTEIO</v>
      </c>
      <c r="Z313" s="44">
        <v>3858.82</v>
      </c>
      <c r="AC313" s="44">
        <v>3858.82</v>
      </c>
    </row>
    <row r="314" spans="1:29" x14ac:dyDescent="0.25">
      <c r="A314" t="s">
        <v>540</v>
      </c>
      <c r="B314" s="72" t="s">
        <v>312</v>
      </c>
      <c r="C314" s="72" t="s">
        <v>541</v>
      </c>
      <c r="D314" t="s">
        <v>49</v>
      </c>
      <c r="E314" t="s">
        <v>117</v>
      </c>
      <c r="F314" s="51" t="str">
        <f>IFERROR(VLOOKUP(D314,'Tabelas auxiliares'!$A$3:$B$61,2,FALSE),"")</f>
        <v>CCNH - CENTRO DE CIÊNCIAS NATURAIS E HUMANAS</v>
      </c>
      <c r="G314" s="51" t="str">
        <f>IFERROR(VLOOKUP($B314,'Tabelas auxiliares'!$A$65:$C$102,2,FALSE),"")</f>
        <v>Materiais didáticos e serviços - Graduação</v>
      </c>
      <c r="H314" s="51" t="str">
        <f>IFERROR(VLOOKUP($B314,'Tabelas auxiliares'!$A$65:$C$102,3,FALSE),"")</f>
        <v xml:space="preserve">VIDRARIAS / MATERIAL DE CONSUMO / MANUTENÇÃO DE EQUIPAMENTOS / REAGENTES QUIMICOS / MATERIAIS E SERVIÇOS DIVERSOS PARA LABORATORIOS DIDÁTICOS E CURSOS DE GRADUAÇÃO / EPIS PARA LABORATÓRIOS </v>
      </c>
      <c r="I314" t="s">
        <v>2276</v>
      </c>
      <c r="J314" t="s">
        <v>2277</v>
      </c>
      <c r="K314" t="s">
        <v>2295</v>
      </c>
      <c r="L314" t="s">
        <v>2279</v>
      </c>
      <c r="M314" t="s">
        <v>2280</v>
      </c>
      <c r="N314" t="s">
        <v>166</v>
      </c>
      <c r="O314" t="s">
        <v>167</v>
      </c>
      <c r="P314" t="s">
        <v>200</v>
      </c>
      <c r="Q314" t="s">
        <v>168</v>
      </c>
      <c r="R314" t="s">
        <v>165</v>
      </c>
      <c r="S314" t="s">
        <v>119</v>
      </c>
      <c r="T314" t="s">
        <v>164</v>
      </c>
      <c r="U314" t="s">
        <v>118</v>
      </c>
      <c r="V314" t="s">
        <v>1256</v>
      </c>
      <c r="W314" t="s">
        <v>1257</v>
      </c>
      <c r="X314" s="51" t="str">
        <f t="shared" si="4"/>
        <v>3</v>
      </c>
      <c r="Y314" s="51" t="str">
        <f>IF(T314="","",IF(AND(T314&lt;&gt;'Tabelas auxiliares'!$B$236,T314&lt;&gt;'Tabelas auxiliares'!$B$237),"FOLHA DE PESSOAL",IF(X314='Tabelas auxiliares'!$A$237,"CUSTEIO",IF(X314='Tabelas auxiliares'!$A$236,"INVESTIMENTO","ERRO - VERIFICAR"))))</f>
        <v>CUSTEIO</v>
      </c>
      <c r="Z314" s="44">
        <v>608.27</v>
      </c>
      <c r="AC314" s="44">
        <v>608.27</v>
      </c>
    </row>
    <row r="315" spans="1:29" x14ac:dyDescent="0.25">
      <c r="A315" t="s">
        <v>540</v>
      </c>
      <c r="B315" s="72" t="s">
        <v>312</v>
      </c>
      <c r="C315" s="72" t="s">
        <v>541</v>
      </c>
      <c r="D315" t="s">
        <v>49</v>
      </c>
      <c r="E315" t="s">
        <v>117</v>
      </c>
      <c r="F315" s="51" t="str">
        <f>IFERROR(VLOOKUP(D315,'Tabelas auxiliares'!$A$3:$B$61,2,FALSE),"")</f>
        <v>CCNH - CENTRO DE CIÊNCIAS NATURAIS E HUMANAS</v>
      </c>
      <c r="G315" s="51" t="str">
        <f>IFERROR(VLOOKUP($B315,'Tabelas auxiliares'!$A$65:$C$102,2,FALSE),"")</f>
        <v>Materiais didáticos e serviços - Graduação</v>
      </c>
      <c r="H315" s="51" t="str">
        <f>IFERROR(VLOOKUP($B315,'Tabelas auxiliares'!$A$65:$C$102,3,FALSE),"")</f>
        <v xml:space="preserve">VIDRARIAS / MATERIAL DE CONSUMO / MANUTENÇÃO DE EQUIPAMENTOS / REAGENTES QUIMICOS / MATERIAIS E SERVIÇOS DIVERSOS PARA LABORATORIOS DIDÁTICOS E CURSOS DE GRADUAÇÃO / EPIS PARA LABORATÓRIOS </v>
      </c>
      <c r="I315" t="s">
        <v>2276</v>
      </c>
      <c r="J315" t="s">
        <v>2277</v>
      </c>
      <c r="K315" t="s">
        <v>2296</v>
      </c>
      <c r="L315" t="s">
        <v>2279</v>
      </c>
      <c r="M315" t="s">
        <v>2297</v>
      </c>
      <c r="N315" t="s">
        <v>166</v>
      </c>
      <c r="O315" t="s">
        <v>167</v>
      </c>
      <c r="P315" t="s">
        <v>200</v>
      </c>
      <c r="Q315" t="s">
        <v>168</v>
      </c>
      <c r="R315" t="s">
        <v>165</v>
      </c>
      <c r="S315" t="s">
        <v>119</v>
      </c>
      <c r="T315" t="s">
        <v>164</v>
      </c>
      <c r="U315" t="s">
        <v>118</v>
      </c>
      <c r="V315" t="s">
        <v>1256</v>
      </c>
      <c r="W315" t="s">
        <v>1257</v>
      </c>
      <c r="X315" s="51" t="str">
        <f t="shared" si="4"/>
        <v>3</v>
      </c>
      <c r="Y315" s="51" t="str">
        <f>IF(T315="","",IF(AND(T315&lt;&gt;'Tabelas auxiliares'!$B$236,T315&lt;&gt;'Tabelas auxiliares'!$B$237),"FOLHA DE PESSOAL",IF(X315='Tabelas auxiliares'!$A$237,"CUSTEIO",IF(X315='Tabelas auxiliares'!$A$236,"INVESTIMENTO","ERRO - VERIFICAR"))))</f>
        <v>CUSTEIO</v>
      </c>
      <c r="Z315" s="44">
        <v>7968.13</v>
      </c>
      <c r="AA315" s="44">
        <v>1540</v>
      </c>
      <c r="AC315" s="44">
        <v>6428.13</v>
      </c>
    </row>
    <row r="316" spans="1:29" x14ac:dyDescent="0.25">
      <c r="A316" t="s">
        <v>540</v>
      </c>
      <c r="B316" s="72" t="s">
        <v>312</v>
      </c>
      <c r="C316" s="72" t="s">
        <v>541</v>
      </c>
      <c r="D316" t="s">
        <v>49</v>
      </c>
      <c r="E316" t="s">
        <v>117</v>
      </c>
      <c r="F316" s="51" t="str">
        <f>IFERROR(VLOOKUP(D316,'Tabelas auxiliares'!$A$3:$B$61,2,FALSE),"")</f>
        <v>CCNH - CENTRO DE CIÊNCIAS NATURAIS E HUMANAS</v>
      </c>
      <c r="G316" s="51" t="str">
        <f>IFERROR(VLOOKUP($B316,'Tabelas auxiliares'!$A$65:$C$102,2,FALSE),"")</f>
        <v>Materiais didáticos e serviços - Graduação</v>
      </c>
      <c r="H316" s="51" t="str">
        <f>IFERROR(VLOOKUP($B316,'Tabelas auxiliares'!$A$65:$C$102,3,FALSE),"")</f>
        <v xml:space="preserve">VIDRARIAS / MATERIAL DE CONSUMO / MANUTENÇÃO DE EQUIPAMENTOS / REAGENTES QUIMICOS / MATERIAIS E SERVIÇOS DIVERSOS PARA LABORATORIOS DIDÁTICOS E CURSOS DE GRADUAÇÃO / EPIS PARA LABORATÓRIOS </v>
      </c>
      <c r="I316" t="s">
        <v>2276</v>
      </c>
      <c r="J316" t="s">
        <v>2277</v>
      </c>
      <c r="K316" t="s">
        <v>2298</v>
      </c>
      <c r="L316" t="s">
        <v>2279</v>
      </c>
      <c r="M316" t="s">
        <v>2299</v>
      </c>
      <c r="N316" t="s">
        <v>166</v>
      </c>
      <c r="O316" t="s">
        <v>167</v>
      </c>
      <c r="P316" t="s">
        <v>200</v>
      </c>
      <c r="Q316" t="s">
        <v>168</v>
      </c>
      <c r="R316" t="s">
        <v>165</v>
      </c>
      <c r="S316" t="s">
        <v>119</v>
      </c>
      <c r="T316" t="s">
        <v>164</v>
      </c>
      <c r="U316" t="s">
        <v>118</v>
      </c>
      <c r="V316" t="s">
        <v>1256</v>
      </c>
      <c r="W316" t="s">
        <v>1257</v>
      </c>
      <c r="X316" s="51" t="str">
        <f t="shared" si="4"/>
        <v>3</v>
      </c>
      <c r="Y316" s="51" t="str">
        <f>IF(T316="","",IF(AND(T316&lt;&gt;'Tabelas auxiliares'!$B$236,T316&lt;&gt;'Tabelas auxiliares'!$B$237),"FOLHA DE PESSOAL",IF(X316='Tabelas auxiliares'!$A$237,"CUSTEIO",IF(X316='Tabelas auxiliares'!$A$236,"INVESTIMENTO","ERRO - VERIFICAR"))))</f>
        <v>CUSTEIO</v>
      </c>
      <c r="Z316" s="44">
        <v>1120.6099999999999</v>
      </c>
      <c r="AA316" s="44">
        <v>1120.6099999999999</v>
      </c>
    </row>
    <row r="317" spans="1:29" x14ac:dyDescent="0.25">
      <c r="A317" t="s">
        <v>540</v>
      </c>
      <c r="B317" s="72" t="s">
        <v>312</v>
      </c>
      <c r="C317" s="72" t="s">
        <v>541</v>
      </c>
      <c r="D317" t="s">
        <v>49</v>
      </c>
      <c r="E317" t="s">
        <v>117</v>
      </c>
      <c r="F317" s="51" t="str">
        <f>IFERROR(VLOOKUP(D317,'Tabelas auxiliares'!$A$3:$B$61,2,FALSE),"")</f>
        <v>CCNH - CENTRO DE CIÊNCIAS NATURAIS E HUMANAS</v>
      </c>
      <c r="G317" s="51" t="str">
        <f>IFERROR(VLOOKUP($B317,'Tabelas auxiliares'!$A$65:$C$102,2,FALSE),"")</f>
        <v>Materiais didáticos e serviços - Graduação</v>
      </c>
      <c r="H317" s="51" t="str">
        <f>IFERROR(VLOOKUP($B317,'Tabelas auxiliares'!$A$65:$C$102,3,FALSE),"")</f>
        <v xml:space="preserve">VIDRARIAS / MATERIAL DE CONSUMO / MANUTENÇÃO DE EQUIPAMENTOS / REAGENTES QUIMICOS / MATERIAIS E SERVIÇOS DIVERSOS PARA LABORATORIOS DIDÁTICOS E CURSOS DE GRADUAÇÃO / EPIS PARA LABORATÓRIOS </v>
      </c>
      <c r="I317" t="s">
        <v>2276</v>
      </c>
      <c r="J317" t="s">
        <v>2277</v>
      </c>
      <c r="K317" t="s">
        <v>2298</v>
      </c>
      <c r="L317" t="s">
        <v>2279</v>
      </c>
      <c r="M317" t="s">
        <v>2299</v>
      </c>
      <c r="N317" t="s">
        <v>166</v>
      </c>
      <c r="O317" t="s">
        <v>167</v>
      </c>
      <c r="P317" t="s">
        <v>200</v>
      </c>
      <c r="Q317" t="s">
        <v>168</v>
      </c>
      <c r="R317" t="s">
        <v>165</v>
      </c>
      <c r="S317" t="s">
        <v>119</v>
      </c>
      <c r="T317" t="s">
        <v>164</v>
      </c>
      <c r="U317" t="s">
        <v>118</v>
      </c>
      <c r="V317" t="s">
        <v>2259</v>
      </c>
      <c r="W317" t="s">
        <v>2260</v>
      </c>
      <c r="X317" s="51" t="str">
        <f t="shared" si="4"/>
        <v>3</v>
      </c>
      <c r="Y317" s="51" t="str">
        <f>IF(T317="","",IF(AND(T317&lt;&gt;'Tabelas auxiliares'!$B$236,T317&lt;&gt;'Tabelas auxiliares'!$B$237),"FOLHA DE PESSOAL",IF(X317='Tabelas auxiliares'!$A$237,"CUSTEIO",IF(X317='Tabelas auxiliares'!$A$236,"INVESTIMENTO","ERRO - VERIFICAR"))))</f>
        <v>CUSTEIO</v>
      </c>
      <c r="Z317" s="44">
        <v>231.5</v>
      </c>
      <c r="AA317" s="44">
        <v>231.5</v>
      </c>
    </row>
    <row r="318" spans="1:29" x14ac:dyDescent="0.25">
      <c r="A318" t="s">
        <v>540</v>
      </c>
      <c r="B318" s="72" t="s">
        <v>312</v>
      </c>
      <c r="C318" s="72" t="s">
        <v>541</v>
      </c>
      <c r="D318" t="s">
        <v>49</v>
      </c>
      <c r="E318" t="s">
        <v>117</v>
      </c>
      <c r="F318" s="51" t="str">
        <f>IFERROR(VLOOKUP(D318,'Tabelas auxiliares'!$A$3:$B$61,2,FALSE),"")</f>
        <v>CCNH - CENTRO DE CIÊNCIAS NATURAIS E HUMANAS</v>
      </c>
      <c r="G318" s="51" t="str">
        <f>IFERROR(VLOOKUP($B318,'Tabelas auxiliares'!$A$65:$C$102,2,FALSE),"")</f>
        <v>Materiais didáticos e serviços - Graduação</v>
      </c>
      <c r="H318" s="51" t="str">
        <f>IFERROR(VLOOKUP($B318,'Tabelas auxiliares'!$A$65:$C$102,3,FALSE),"")</f>
        <v xml:space="preserve">VIDRARIAS / MATERIAL DE CONSUMO / MANUTENÇÃO DE EQUIPAMENTOS / REAGENTES QUIMICOS / MATERIAIS E SERVIÇOS DIVERSOS PARA LABORATORIOS DIDÁTICOS E CURSOS DE GRADUAÇÃO / EPIS PARA LABORATÓRIOS </v>
      </c>
      <c r="I318" t="s">
        <v>1467</v>
      </c>
      <c r="J318" t="s">
        <v>2300</v>
      </c>
      <c r="K318" t="s">
        <v>2301</v>
      </c>
      <c r="L318" t="s">
        <v>2302</v>
      </c>
      <c r="M318" t="s">
        <v>2303</v>
      </c>
      <c r="N318" t="s">
        <v>166</v>
      </c>
      <c r="O318" t="s">
        <v>167</v>
      </c>
      <c r="P318" t="s">
        <v>200</v>
      </c>
      <c r="Q318" t="s">
        <v>168</v>
      </c>
      <c r="R318" t="s">
        <v>165</v>
      </c>
      <c r="S318" t="s">
        <v>119</v>
      </c>
      <c r="T318" t="s">
        <v>164</v>
      </c>
      <c r="U318" t="s">
        <v>118</v>
      </c>
      <c r="V318" t="s">
        <v>1256</v>
      </c>
      <c r="W318" t="s">
        <v>1257</v>
      </c>
      <c r="X318" s="51" t="str">
        <f t="shared" si="4"/>
        <v>3</v>
      </c>
      <c r="Y318" s="51" t="str">
        <f>IF(T318="","",IF(AND(T318&lt;&gt;'Tabelas auxiliares'!$B$236,T318&lt;&gt;'Tabelas auxiliares'!$B$237),"FOLHA DE PESSOAL",IF(X318='Tabelas auxiliares'!$A$237,"CUSTEIO",IF(X318='Tabelas auxiliares'!$A$236,"INVESTIMENTO","ERRO - VERIFICAR"))))</f>
        <v>CUSTEIO</v>
      </c>
      <c r="Z318" s="44">
        <v>492</v>
      </c>
      <c r="AC318" s="44">
        <v>492</v>
      </c>
    </row>
    <row r="319" spans="1:29" x14ac:dyDescent="0.25">
      <c r="A319" t="s">
        <v>540</v>
      </c>
      <c r="B319" s="72" t="s">
        <v>312</v>
      </c>
      <c r="C319" s="72" t="s">
        <v>541</v>
      </c>
      <c r="D319" t="s">
        <v>49</v>
      </c>
      <c r="E319" t="s">
        <v>117</v>
      </c>
      <c r="F319" s="51" t="str">
        <f>IFERROR(VLOOKUP(D319,'Tabelas auxiliares'!$A$3:$B$61,2,FALSE),"")</f>
        <v>CCNH - CENTRO DE CIÊNCIAS NATURAIS E HUMANAS</v>
      </c>
      <c r="G319" s="51" t="str">
        <f>IFERROR(VLOOKUP($B319,'Tabelas auxiliares'!$A$65:$C$102,2,FALSE),"")</f>
        <v>Materiais didáticos e serviços - Graduação</v>
      </c>
      <c r="H319" s="51" t="str">
        <f>IFERROR(VLOOKUP($B319,'Tabelas auxiliares'!$A$65:$C$102,3,FALSE),"")</f>
        <v xml:space="preserve">VIDRARIAS / MATERIAL DE CONSUMO / MANUTENÇÃO DE EQUIPAMENTOS / REAGENTES QUIMICOS / MATERIAIS E SERVIÇOS DIVERSOS PARA LABORATORIOS DIDÁTICOS E CURSOS DE GRADUAÇÃO / EPIS PARA LABORATÓRIOS </v>
      </c>
      <c r="I319" t="s">
        <v>1467</v>
      </c>
      <c r="J319" t="s">
        <v>2300</v>
      </c>
      <c r="K319" t="s">
        <v>2304</v>
      </c>
      <c r="L319" t="s">
        <v>2302</v>
      </c>
      <c r="M319" t="s">
        <v>2305</v>
      </c>
      <c r="N319" t="s">
        <v>166</v>
      </c>
      <c r="O319" t="s">
        <v>167</v>
      </c>
      <c r="P319" t="s">
        <v>200</v>
      </c>
      <c r="Q319" t="s">
        <v>168</v>
      </c>
      <c r="R319" t="s">
        <v>165</v>
      </c>
      <c r="S319" t="s">
        <v>119</v>
      </c>
      <c r="T319" t="s">
        <v>164</v>
      </c>
      <c r="U319" t="s">
        <v>118</v>
      </c>
      <c r="V319" t="s">
        <v>1256</v>
      </c>
      <c r="W319" t="s">
        <v>1257</v>
      </c>
      <c r="X319" s="51" t="str">
        <f t="shared" si="4"/>
        <v>3</v>
      </c>
      <c r="Y319" s="51" t="str">
        <f>IF(T319="","",IF(AND(T319&lt;&gt;'Tabelas auxiliares'!$B$236,T319&lt;&gt;'Tabelas auxiliares'!$B$237),"FOLHA DE PESSOAL",IF(X319='Tabelas auxiliares'!$A$237,"CUSTEIO",IF(X319='Tabelas auxiliares'!$A$236,"INVESTIMENTO","ERRO - VERIFICAR"))))</f>
        <v>CUSTEIO</v>
      </c>
      <c r="Z319" s="44">
        <v>9280</v>
      </c>
      <c r="AB319" s="44">
        <v>542.88</v>
      </c>
      <c r="AC319" s="44">
        <v>8737.1200000000008</v>
      </c>
    </row>
    <row r="320" spans="1:29" x14ac:dyDescent="0.25">
      <c r="A320" t="s">
        <v>540</v>
      </c>
      <c r="B320" s="72" t="s">
        <v>312</v>
      </c>
      <c r="C320" s="72" t="s">
        <v>541</v>
      </c>
      <c r="D320" t="s">
        <v>51</v>
      </c>
      <c r="E320" t="s">
        <v>117</v>
      </c>
      <c r="F320" s="51" t="str">
        <f>IFERROR(VLOOKUP(D320,'Tabelas auxiliares'!$A$3:$B$61,2,FALSE),"")</f>
        <v>CCNH - COMPRAS COMPARTILHADAS</v>
      </c>
      <c r="G320" s="51" t="str">
        <f>IFERROR(VLOOKUP($B320,'Tabelas auxiliares'!$A$65:$C$102,2,FALSE),"")</f>
        <v>Materiais didáticos e serviços - Graduação</v>
      </c>
      <c r="H320" s="51" t="str">
        <f>IFERROR(VLOOKUP($B320,'Tabelas auxiliares'!$A$65:$C$102,3,FALSE),"")</f>
        <v xml:space="preserve">VIDRARIAS / MATERIAL DE CONSUMO / MANUTENÇÃO DE EQUIPAMENTOS / REAGENTES QUIMICOS / MATERIAIS E SERVIÇOS DIVERSOS PARA LABORATORIOS DIDÁTICOS E CURSOS DE GRADUAÇÃO / EPIS PARA LABORATÓRIOS </v>
      </c>
      <c r="I320" t="s">
        <v>2306</v>
      </c>
      <c r="J320" t="s">
        <v>2307</v>
      </c>
      <c r="K320" t="s">
        <v>2308</v>
      </c>
      <c r="L320" t="s">
        <v>2309</v>
      </c>
      <c r="M320" t="s">
        <v>2310</v>
      </c>
      <c r="N320" t="s">
        <v>166</v>
      </c>
      <c r="O320" t="s">
        <v>167</v>
      </c>
      <c r="P320" t="s">
        <v>200</v>
      </c>
      <c r="Q320" t="s">
        <v>168</v>
      </c>
      <c r="R320" t="s">
        <v>165</v>
      </c>
      <c r="S320" t="s">
        <v>119</v>
      </c>
      <c r="T320" t="s">
        <v>164</v>
      </c>
      <c r="U320" t="s">
        <v>118</v>
      </c>
      <c r="V320" t="s">
        <v>1256</v>
      </c>
      <c r="W320" t="s">
        <v>1257</v>
      </c>
      <c r="X320" s="51" t="str">
        <f t="shared" si="4"/>
        <v>3</v>
      </c>
      <c r="Y320" s="51" t="str">
        <f>IF(T320="","",IF(AND(T320&lt;&gt;'Tabelas auxiliares'!$B$236,T320&lt;&gt;'Tabelas auxiliares'!$B$237),"FOLHA DE PESSOAL",IF(X320='Tabelas auxiliares'!$A$237,"CUSTEIO",IF(X320='Tabelas auxiliares'!$A$236,"INVESTIMENTO","ERRO - VERIFICAR"))))</f>
        <v>CUSTEIO</v>
      </c>
      <c r="Z320" s="44">
        <v>5448.02</v>
      </c>
      <c r="AA320" s="44">
        <v>1468.88</v>
      </c>
      <c r="AB320" s="44">
        <v>245</v>
      </c>
      <c r="AC320" s="44">
        <v>3734.14</v>
      </c>
    </row>
    <row r="321" spans="1:29" x14ac:dyDescent="0.25">
      <c r="A321" t="s">
        <v>540</v>
      </c>
      <c r="B321" s="72" t="s">
        <v>312</v>
      </c>
      <c r="C321" s="72" t="s">
        <v>541</v>
      </c>
      <c r="D321" t="s">
        <v>51</v>
      </c>
      <c r="E321" t="s">
        <v>117</v>
      </c>
      <c r="F321" s="51" t="str">
        <f>IFERROR(VLOOKUP(D321,'Tabelas auxiliares'!$A$3:$B$61,2,FALSE),"")</f>
        <v>CCNH - COMPRAS COMPARTILHADAS</v>
      </c>
      <c r="G321" s="51" t="str">
        <f>IFERROR(VLOOKUP($B321,'Tabelas auxiliares'!$A$65:$C$102,2,FALSE),"")</f>
        <v>Materiais didáticos e serviços - Graduação</v>
      </c>
      <c r="H321" s="51" t="str">
        <f>IFERROR(VLOOKUP($B321,'Tabelas auxiliares'!$A$65:$C$102,3,FALSE),"")</f>
        <v xml:space="preserve">VIDRARIAS / MATERIAL DE CONSUMO / MANUTENÇÃO DE EQUIPAMENTOS / REAGENTES QUIMICOS / MATERIAIS E SERVIÇOS DIVERSOS PARA LABORATORIOS DIDÁTICOS E CURSOS DE GRADUAÇÃO / EPIS PARA LABORATÓRIOS </v>
      </c>
      <c r="I321" t="s">
        <v>2306</v>
      </c>
      <c r="J321" t="s">
        <v>2307</v>
      </c>
      <c r="K321" t="s">
        <v>2308</v>
      </c>
      <c r="L321" t="s">
        <v>2309</v>
      </c>
      <c r="M321" t="s">
        <v>2310</v>
      </c>
      <c r="N321" t="s">
        <v>166</v>
      </c>
      <c r="O321" t="s">
        <v>167</v>
      </c>
      <c r="P321" t="s">
        <v>200</v>
      </c>
      <c r="Q321" t="s">
        <v>168</v>
      </c>
      <c r="R321" t="s">
        <v>165</v>
      </c>
      <c r="S321" t="s">
        <v>119</v>
      </c>
      <c r="T321" t="s">
        <v>164</v>
      </c>
      <c r="U321" t="s">
        <v>118</v>
      </c>
      <c r="V321" t="s">
        <v>2284</v>
      </c>
      <c r="W321" t="s">
        <v>2285</v>
      </c>
      <c r="X321" s="51" t="str">
        <f t="shared" si="4"/>
        <v>3</v>
      </c>
      <c r="Y321" s="51" t="str">
        <f>IF(T321="","",IF(AND(T321&lt;&gt;'Tabelas auxiliares'!$B$236,T321&lt;&gt;'Tabelas auxiliares'!$B$237),"FOLHA DE PESSOAL",IF(X321='Tabelas auxiliares'!$A$237,"CUSTEIO",IF(X321='Tabelas auxiliares'!$A$236,"INVESTIMENTO","ERRO - VERIFICAR"))))</f>
        <v>CUSTEIO</v>
      </c>
      <c r="Z321" s="44">
        <v>209</v>
      </c>
      <c r="AC321" s="44">
        <v>209</v>
      </c>
    </row>
    <row r="322" spans="1:29" x14ac:dyDescent="0.25">
      <c r="A322" t="s">
        <v>540</v>
      </c>
      <c r="B322" s="72" t="s">
        <v>312</v>
      </c>
      <c r="C322" s="72" t="s">
        <v>541</v>
      </c>
      <c r="D322" t="s">
        <v>51</v>
      </c>
      <c r="E322" t="s">
        <v>117</v>
      </c>
      <c r="F322" s="51" t="str">
        <f>IFERROR(VLOOKUP(D322,'Tabelas auxiliares'!$A$3:$B$61,2,FALSE),"")</f>
        <v>CCNH - COMPRAS COMPARTILHADAS</v>
      </c>
      <c r="G322" s="51" t="str">
        <f>IFERROR(VLOOKUP($B322,'Tabelas auxiliares'!$A$65:$C$102,2,FALSE),"")</f>
        <v>Materiais didáticos e serviços - Graduação</v>
      </c>
      <c r="H322" s="51" t="str">
        <f>IFERROR(VLOOKUP($B322,'Tabelas auxiliares'!$A$65:$C$102,3,FALSE),"")</f>
        <v xml:space="preserve">VIDRARIAS / MATERIAL DE CONSUMO / MANUTENÇÃO DE EQUIPAMENTOS / REAGENTES QUIMICOS / MATERIAIS E SERVIÇOS DIVERSOS PARA LABORATORIOS DIDÁTICOS E CURSOS DE GRADUAÇÃO / EPIS PARA LABORATÓRIOS </v>
      </c>
      <c r="I322" t="s">
        <v>2306</v>
      </c>
      <c r="J322" t="s">
        <v>2307</v>
      </c>
      <c r="K322" t="s">
        <v>2311</v>
      </c>
      <c r="L322" t="s">
        <v>2312</v>
      </c>
      <c r="M322" t="s">
        <v>2313</v>
      </c>
      <c r="N322" t="s">
        <v>166</v>
      </c>
      <c r="O322" t="s">
        <v>167</v>
      </c>
      <c r="P322" t="s">
        <v>200</v>
      </c>
      <c r="Q322" t="s">
        <v>168</v>
      </c>
      <c r="R322" t="s">
        <v>165</v>
      </c>
      <c r="S322" t="s">
        <v>119</v>
      </c>
      <c r="T322" t="s">
        <v>164</v>
      </c>
      <c r="U322" t="s">
        <v>118</v>
      </c>
      <c r="V322" t="s">
        <v>1256</v>
      </c>
      <c r="W322" t="s">
        <v>1257</v>
      </c>
      <c r="X322" s="51" t="str">
        <f t="shared" si="4"/>
        <v>3</v>
      </c>
      <c r="Y322" s="51" t="str">
        <f>IF(T322="","",IF(AND(T322&lt;&gt;'Tabelas auxiliares'!$B$236,T322&lt;&gt;'Tabelas auxiliares'!$B$237),"FOLHA DE PESSOAL",IF(X322='Tabelas auxiliares'!$A$237,"CUSTEIO",IF(X322='Tabelas auxiliares'!$A$236,"INVESTIMENTO","ERRO - VERIFICAR"))))</f>
        <v>CUSTEIO</v>
      </c>
      <c r="Z322" s="44">
        <v>500</v>
      </c>
      <c r="AA322" s="44">
        <v>500</v>
      </c>
    </row>
    <row r="323" spans="1:29" x14ac:dyDescent="0.25">
      <c r="A323" t="s">
        <v>540</v>
      </c>
      <c r="B323" s="72" t="s">
        <v>312</v>
      </c>
      <c r="C323" s="72" t="s">
        <v>541</v>
      </c>
      <c r="D323" t="s">
        <v>51</v>
      </c>
      <c r="E323" t="s">
        <v>117</v>
      </c>
      <c r="F323" s="51" t="str">
        <f>IFERROR(VLOOKUP(D323,'Tabelas auxiliares'!$A$3:$B$61,2,FALSE),"")</f>
        <v>CCNH - COMPRAS COMPARTILHADAS</v>
      </c>
      <c r="G323" s="51" t="str">
        <f>IFERROR(VLOOKUP($B323,'Tabelas auxiliares'!$A$65:$C$102,2,FALSE),"")</f>
        <v>Materiais didáticos e serviços - Graduação</v>
      </c>
      <c r="H323" s="51" t="str">
        <f>IFERROR(VLOOKUP($B323,'Tabelas auxiliares'!$A$65:$C$102,3,FALSE),"")</f>
        <v xml:space="preserve">VIDRARIAS / MATERIAL DE CONSUMO / MANUTENÇÃO DE EQUIPAMENTOS / REAGENTES QUIMICOS / MATERIAIS E SERVIÇOS DIVERSOS PARA LABORATORIOS DIDÁTICOS E CURSOS DE GRADUAÇÃO / EPIS PARA LABORATÓRIOS </v>
      </c>
      <c r="I323" t="s">
        <v>1528</v>
      </c>
      <c r="J323" t="s">
        <v>2314</v>
      </c>
      <c r="K323" t="s">
        <v>2315</v>
      </c>
      <c r="L323" t="s">
        <v>2316</v>
      </c>
      <c r="M323" t="s">
        <v>2317</v>
      </c>
      <c r="N323" t="s">
        <v>166</v>
      </c>
      <c r="O323" t="s">
        <v>167</v>
      </c>
      <c r="P323" t="s">
        <v>200</v>
      </c>
      <c r="Q323" t="s">
        <v>168</v>
      </c>
      <c r="R323" t="s">
        <v>165</v>
      </c>
      <c r="S323" t="s">
        <v>119</v>
      </c>
      <c r="T323" t="s">
        <v>164</v>
      </c>
      <c r="U323" t="s">
        <v>118</v>
      </c>
      <c r="V323" t="s">
        <v>1256</v>
      </c>
      <c r="W323" t="s">
        <v>1257</v>
      </c>
      <c r="X323" s="51" t="str">
        <f t="shared" si="4"/>
        <v>3</v>
      </c>
      <c r="Y323" s="51" t="str">
        <f>IF(T323="","",IF(AND(T323&lt;&gt;'Tabelas auxiliares'!$B$236,T323&lt;&gt;'Tabelas auxiliares'!$B$237),"FOLHA DE PESSOAL",IF(X323='Tabelas auxiliares'!$A$237,"CUSTEIO",IF(X323='Tabelas auxiliares'!$A$236,"INVESTIMENTO","ERRO - VERIFICAR"))))</f>
        <v>CUSTEIO</v>
      </c>
      <c r="Z323" s="44">
        <v>2388</v>
      </c>
      <c r="AA323" s="44">
        <v>2388</v>
      </c>
    </row>
    <row r="324" spans="1:29" x14ac:dyDescent="0.25">
      <c r="A324" t="s">
        <v>540</v>
      </c>
      <c r="B324" s="72" t="s">
        <v>312</v>
      </c>
      <c r="C324" s="72" t="s">
        <v>541</v>
      </c>
      <c r="D324" t="s">
        <v>51</v>
      </c>
      <c r="E324" t="s">
        <v>117</v>
      </c>
      <c r="F324" s="51" t="str">
        <f>IFERROR(VLOOKUP(D324,'Tabelas auxiliares'!$A$3:$B$61,2,FALSE),"")</f>
        <v>CCNH - COMPRAS COMPARTILHADAS</v>
      </c>
      <c r="G324" s="51" t="str">
        <f>IFERROR(VLOOKUP($B324,'Tabelas auxiliares'!$A$65:$C$102,2,FALSE),"")</f>
        <v>Materiais didáticos e serviços - Graduação</v>
      </c>
      <c r="H324" s="51" t="str">
        <f>IFERROR(VLOOKUP($B324,'Tabelas auxiliares'!$A$65:$C$102,3,FALSE),"")</f>
        <v xml:space="preserve">VIDRARIAS / MATERIAL DE CONSUMO / MANUTENÇÃO DE EQUIPAMENTOS / REAGENTES QUIMICOS / MATERIAIS E SERVIÇOS DIVERSOS PARA LABORATORIOS DIDÁTICOS E CURSOS DE GRADUAÇÃO / EPIS PARA LABORATÓRIOS </v>
      </c>
      <c r="I324" t="s">
        <v>1528</v>
      </c>
      <c r="J324" t="s">
        <v>2314</v>
      </c>
      <c r="K324" t="s">
        <v>2315</v>
      </c>
      <c r="L324" t="s">
        <v>2316</v>
      </c>
      <c r="M324" t="s">
        <v>2317</v>
      </c>
      <c r="N324" t="s">
        <v>166</v>
      </c>
      <c r="O324" t="s">
        <v>167</v>
      </c>
      <c r="P324" t="s">
        <v>200</v>
      </c>
      <c r="Q324" t="s">
        <v>168</v>
      </c>
      <c r="R324" t="s">
        <v>165</v>
      </c>
      <c r="S324" t="s">
        <v>119</v>
      </c>
      <c r="T324" t="s">
        <v>164</v>
      </c>
      <c r="U324" t="s">
        <v>118</v>
      </c>
      <c r="V324" t="s">
        <v>2284</v>
      </c>
      <c r="W324" t="s">
        <v>2285</v>
      </c>
      <c r="X324" s="51" t="str">
        <f t="shared" ref="X324:X387" si="5">LEFT(V324,1)</f>
        <v>3</v>
      </c>
      <c r="Y324" s="51" t="str">
        <f>IF(T324="","",IF(AND(T324&lt;&gt;'Tabelas auxiliares'!$B$236,T324&lt;&gt;'Tabelas auxiliares'!$B$237),"FOLHA DE PESSOAL",IF(X324='Tabelas auxiliares'!$A$237,"CUSTEIO",IF(X324='Tabelas auxiliares'!$A$236,"INVESTIMENTO","ERRO - VERIFICAR"))))</f>
        <v>CUSTEIO</v>
      </c>
      <c r="Z324" s="44">
        <v>204</v>
      </c>
      <c r="AA324" s="44">
        <v>204</v>
      </c>
    </row>
    <row r="325" spans="1:29" x14ac:dyDescent="0.25">
      <c r="A325" t="s">
        <v>540</v>
      </c>
      <c r="B325" s="72" t="s">
        <v>312</v>
      </c>
      <c r="C325" s="72" t="s">
        <v>541</v>
      </c>
      <c r="D325" t="s">
        <v>51</v>
      </c>
      <c r="E325" t="s">
        <v>117</v>
      </c>
      <c r="F325" s="51" t="str">
        <f>IFERROR(VLOOKUP(D325,'Tabelas auxiliares'!$A$3:$B$61,2,FALSE),"")</f>
        <v>CCNH - COMPRAS COMPARTILHADAS</v>
      </c>
      <c r="G325" s="51" t="str">
        <f>IFERROR(VLOOKUP($B325,'Tabelas auxiliares'!$A$65:$C$102,2,FALSE),"")</f>
        <v>Materiais didáticos e serviços - Graduação</v>
      </c>
      <c r="H325" s="51" t="str">
        <f>IFERROR(VLOOKUP($B325,'Tabelas auxiliares'!$A$65:$C$102,3,FALSE),"")</f>
        <v xml:space="preserve">VIDRARIAS / MATERIAL DE CONSUMO / MANUTENÇÃO DE EQUIPAMENTOS / REAGENTES QUIMICOS / MATERIAIS E SERVIÇOS DIVERSOS PARA LABORATORIOS DIDÁTICOS E CURSOS DE GRADUAÇÃO / EPIS PARA LABORATÓRIOS </v>
      </c>
      <c r="I325" t="s">
        <v>1528</v>
      </c>
      <c r="J325" t="s">
        <v>2314</v>
      </c>
      <c r="K325" t="s">
        <v>2318</v>
      </c>
      <c r="L325" t="s">
        <v>2316</v>
      </c>
      <c r="M325" t="s">
        <v>2008</v>
      </c>
      <c r="N325" t="s">
        <v>166</v>
      </c>
      <c r="O325" t="s">
        <v>167</v>
      </c>
      <c r="P325" t="s">
        <v>200</v>
      </c>
      <c r="Q325" t="s">
        <v>168</v>
      </c>
      <c r="R325" t="s">
        <v>165</v>
      </c>
      <c r="S325" t="s">
        <v>119</v>
      </c>
      <c r="T325" t="s">
        <v>164</v>
      </c>
      <c r="U325" t="s">
        <v>118</v>
      </c>
      <c r="V325" t="s">
        <v>1256</v>
      </c>
      <c r="W325" t="s">
        <v>1257</v>
      </c>
      <c r="X325" s="51" t="str">
        <f t="shared" si="5"/>
        <v>3</v>
      </c>
      <c r="Y325" s="51" t="str">
        <f>IF(T325="","",IF(AND(T325&lt;&gt;'Tabelas auxiliares'!$B$236,T325&lt;&gt;'Tabelas auxiliares'!$B$237),"FOLHA DE PESSOAL",IF(X325='Tabelas auxiliares'!$A$237,"CUSTEIO",IF(X325='Tabelas auxiliares'!$A$236,"INVESTIMENTO","ERRO - VERIFICAR"))))</f>
        <v>CUSTEIO</v>
      </c>
      <c r="Z325" s="44">
        <v>0.02</v>
      </c>
      <c r="AA325" s="44">
        <v>0.02</v>
      </c>
    </row>
    <row r="326" spans="1:29" x14ac:dyDescent="0.25">
      <c r="A326" t="s">
        <v>540</v>
      </c>
      <c r="B326" s="72" t="s">
        <v>312</v>
      </c>
      <c r="C326" s="72" t="s">
        <v>541</v>
      </c>
      <c r="D326" t="s">
        <v>51</v>
      </c>
      <c r="E326" t="s">
        <v>117</v>
      </c>
      <c r="F326" s="51" t="str">
        <f>IFERROR(VLOOKUP(D326,'Tabelas auxiliares'!$A$3:$B$61,2,FALSE),"")</f>
        <v>CCNH - COMPRAS COMPARTILHADAS</v>
      </c>
      <c r="G326" s="51" t="str">
        <f>IFERROR(VLOOKUP($B326,'Tabelas auxiliares'!$A$65:$C$102,2,FALSE),"")</f>
        <v>Materiais didáticos e serviços - Graduação</v>
      </c>
      <c r="H326" s="51" t="str">
        <f>IFERROR(VLOOKUP($B326,'Tabelas auxiliares'!$A$65:$C$102,3,FALSE),"")</f>
        <v xml:space="preserve">VIDRARIAS / MATERIAL DE CONSUMO / MANUTENÇÃO DE EQUIPAMENTOS / REAGENTES QUIMICOS / MATERIAIS E SERVIÇOS DIVERSOS PARA LABORATORIOS DIDÁTICOS E CURSOS DE GRADUAÇÃO / EPIS PARA LABORATÓRIOS </v>
      </c>
      <c r="I326" t="s">
        <v>2276</v>
      </c>
      <c r="J326" t="s">
        <v>2277</v>
      </c>
      <c r="K326" t="s">
        <v>2319</v>
      </c>
      <c r="L326" t="s">
        <v>2279</v>
      </c>
      <c r="M326" t="s">
        <v>2320</v>
      </c>
      <c r="N326" t="s">
        <v>166</v>
      </c>
      <c r="O326" t="s">
        <v>167</v>
      </c>
      <c r="P326" t="s">
        <v>200</v>
      </c>
      <c r="Q326" t="s">
        <v>168</v>
      </c>
      <c r="R326" t="s">
        <v>165</v>
      </c>
      <c r="S326" t="s">
        <v>119</v>
      </c>
      <c r="T326" t="s">
        <v>164</v>
      </c>
      <c r="U326" t="s">
        <v>118</v>
      </c>
      <c r="V326" t="s">
        <v>1256</v>
      </c>
      <c r="W326" t="s">
        <v>1257</v>
      </c>
      <c r="X326" s="51" t="str">
        <f t="shared" si="5"/>
        <v>3</v>
      </c>
      <c r="Y326" s="51" t="str">
        <f>IF(T326="","",IF(AND(T326&lt;&gt;'Tabelas auxiliares'!$B$236,T326&lt;&gt;'Tabelas auxiliares'!$B$237),"FOLHA DE PESSOAL",IF(X326='Tabelas auxiliares'!$A$237,"CUSTEIO",IF(X326='Tabelas auxiliares'!$A$236,"INVESTIMENTO","ERRO - VERIFICAR"))))</f>
        <v>CUSTEIO</v>
      </c>
      <c r="Z326" s="44">
        <v>3520</v>
      </c>
      <c r="AC326" s="44">
        <v>3520</v>
      </c>
    </row>
    <row r="327" spans="1:29" x14ac:dyDescent="0.25">
      <c r="A327" t="s">
        <v>540</v>
      </c>
      <c r="B327" s="72" t="s">
        <v>312</v>
      </c>
      <c r="C327" s="72" t="s">
        <v>541</v>
      </c>
      <c r="D327" t="s">
        <v>51</v>
      </c>
      <c r="E327" t="s">
        <v>117</v>
      </c>
      <c r="F327" s="51" t="str">
        <f>IFERROR(VLOOKUP(D327,'Tabelas auxiliares'!$A$3:$B$61,2,FALSE),"")</f>
        <v>CCNH - COMPRAS COMPARTILHADAS</v>
      </c>
      <c r="G327" s="51" t="str">
        <f>IFERROR(VLOOKUP($B327,'Tabelas auxiliares'!$A$65:$C$102,2,FALSE),"")</f>
        <v>Materiais didáticos e serviços - Graduação</v>
      </c>
      <c r="H327" s="51" t="str">
        <f>IFERROR(VLOOKUP($B327,'Tabelas auxiliares'!$A$65:$C$102,3,FALSE),"")</f>
        <v xml:space="preserve">VIDRARIAS / MATERIAL DE CONSUMO / MANUTENÇÃO DE EQUIPAMENTOS / REAGENTES QUIMICOS / MATERIAIS E SERVIÇOS DIVERSOS PARA LABORATORIOS DIDÁTICOS E CURSOS DE GRADUAÇÃO / EPIS PARA LABORATÓRIOS </v>
      </c>
      <c r="I327" t="s">
        <v>2276</v>
      </c>
      <c r="J327" t="s">
        <v>2277</v>
      </c>
      <c r="K327" t="s">
        <v>2321</v>
      </c>
      <c r="L327" t="s">
        <v>2279</v>
      </c>
      <c r="M327" t="s">
        <v>2294</v>
      </c>
      <c r="N327" t="s">
        <v>166</v>
      </c>
      <c r="O327" t="s">
        <v>167</v>
      </c>
      <c r="P327" t="s">
        <v>200</v>
      </c>
      <c r="Q327" t="s">
        <v>168</v>
      </c>
      <c r="R327" t="s">
        <v>165</v>
      </c>
      <c r="S327" t="s">
        <v>119</v>
      </c>
      <c r="T327" t="s">
        <v>164</v>
      </c>
      <c r="U327" t="s">
        <v>118</v>
      </c>
      <c r="V327" t="s">
        <v>1256</v>
      </c>
      <c r="W327" t="s">
        <v>1257</v>
      </c>
      <c r="X327" s="51" t="str">
        <f t="shared" si="5"/>
        <v>3</v>
      </c>
      <c r="Y327" s="51" t="str">
        <f>IF(T327="","",IF(AND(T327&lt;&gt;'Tabelas auxiliares'!$B$236,T327&lt;&gt;'Tabelas auxiliares'!$B$237),"FOLHA DE PESSOAL",IF(X327='Tabelas auxiliares'!$A$237,"CUSTEIO",IF(X327='Tabelas auxiliares'!$A$236,"INVESTIMENTO","ERRO - VERIFICAR"))))</f>
        <v>CUSTEIO</v>
      </c>
      <c r="Z327" s="44">
        <v>4142.88</v>
      </c>
      <c r="AC327" s="44">
        <v>4142.88</v>
      </c>
    </row>
    <row r="328" spans="1:29" x14ac:dyDescent="0.25">
      <c r="A328" t="s">
        <v>540</v>
      </c>
      <c r="B328" s="72" t="s">
        <v>312</v>
      </c>
      <c r="C328" s="72" t="s">
        <v>541</v>
      </c>
      <c r="D328" t="s">
        <v>51</v>
      </c>
      <c r="E328" t="s">
        <v>117</v>
      </c>
      <c r="F328" s="51" t="str">
        <f>IFERROR(VLOOKUP(D328,'Tabelas auxiliares'!$A$3:$B$61,2,FALSE),"")</f>
        <v>CCNH - COMPRAS COMPARTILHADAS</v>
      </c>
      <c r="G328" s="51" t="str">
        <f>IFERROR(VLOOKUP($B328,'Tabelas auxiliares'!$A$65:$C$102,2,FALSE),"")</f>
        <v>Materiais didáticos e serviços - Graduação</v>
      </c>
      <c r="H328" s="51" t="str">
        <f>IFERROR(VLOOKUP($B328,'Tabelas auxiliares'!$A$65:$C$102,3,FALSE),"")</f>
        <v xml:space="preserve">VIDRARIAS / MATERIAL DE CONSUMO / MANUTENÇÃO DE EQUIPAMENTOS / REAGENTES QUIMICOS / MATERIAIS E SERVIÇOS DIVERSOS PARA LABORATORIOS DIDÁTICOS E CURSOS DE GRADUAÇÃO / EPIS PARA LABORATÓRIOS </v>
      </c>
      <c r="I328" t="s">
        <v>2276</v>
      </c>
      <c r="J328" t="s">
        <v>2277</v>
      </c>
      <c r="K328" t="s">
        <v>2321</v>
      </c>
      <c r="L328" t="s">
        <v>2279</v>
      </c>
      <c r="M328" t="s">
        <v>2294</v>
      </c>
      <c r="N328" t="s">
        <v>166</v>
      </c>
      <c r="O328" t="s">
        <v>167</v>
      </c>
      <c r="P328" t="s">
        <v>200</v>
      </c>
      <c r="Q328" t="s">
        <v>168</v>
      </c>
      <c r="R328" t="s">
        <v>165</v>
      </c>
      <c r="S328" t="s">
        <v>119</v>
      </c>
      <c r="T328" t="s">
        <v>164</v>
      </c>
      <c r="U328" t="s">
        <v>118</v>
      </c>
      <c r="V328" t="s">
        <v>2259</v>
      </c>
      <c r="W328" t="s">
        <v>2260</v>
      </c>
      <c r="X328" s="51" t="str">
        <f t="shared" si="5"/>
        <v>3</v>
      </c>
      <c r="Y328" s="51" t="str">
        <f>IF(T328="","",IF(AND(T328&lt;&gt;'Tabelas auxiliares'!$B$236,T328&lt;&gt;'Tabelas auxiliares'!$B$237),"FOLHA DE PESSOAL",IF(X328='Tabelas auxiliares'!$A$237,"CUSTEIO",IF(X328='Tabelas auxiliares'!$A$236,"INVESTIMENTO","ERRO - VERIFICAR"))))</f>
        <v>CUSTEIO</v>
      </c>
      <c r="Z328" s="44">
        <v>4306.5</v>
      </c>
      <c r="AC328" s="44">
        <v>4306.5</v>
      </c>
    </row>
    <row r="329" spans="1:29" x14ac:dyDescent="0.25">
      <c r="A329" t="s">
        <v>540</v>
      </c>
      <c r="B329" s="72" t="s">
        <v>312</v>
      </c>
      <c r="C329" s="72" t="s">
        <v>541</v>
      </c>
      <c r="D329" t="s">
        <v>51</v>
      </c>
      <c r="E329" t="s">
        <v>117</v>
      </c>
      <c r="F329" s="51" t="str">
        <f>IFERROR(VLOOKUP(D329,'Tabelas auxiliares'!$A$3:$B$61,2,FALSE),"")</f>
        <v>CCNH - COMPRAS COMPARTILHADAS</v>
      </c>
      <c r="G329" s="51" t="str">
        <f>IFERROR(VLOOKUP($B329,'Tabelas auxiliares'!$A$65:$C$102,2,FALSE),"")</f>
        <v>Materiais didáticos e serviços - Graduação</v>
      </c>
      <c r="H329" s="51" t="str">
        <f>IFERROR(VLOOKUP($B329,'Tabelas auxiliares'!$A$65:$C$102,3,FALSE),"")</f>
        <v xml:space="preserve">VIDRARIAS / MATERIAL DE CONSUMO / MANUTENÇÃO DE EQUIPAMENTOS / REAGENTES QUIMICOS / MATERIAIS E SERVIÇOS DIVERSOS PARA LABORATORIOS DIDÁTICOS E CURSOS DE GRADUAÇÃO / EPIS PARA LABORATÓRIOS </v>
      </c>
      <c r="I329" t="s">
        <v>2276</v>
      </c>
      <c r="J329" t="s">
        <v>2277</v>
      </c>
      <c r="K329" t="s">
        <v>2322</v>
      </c>
      <c r="L329" t="s">
        <v>2279</v>
      </c>
      <c r="M329" t="s">
        <v>2297</v>
      </c>
      <c r="N329" t="s">
        <v>166</v>
      </c>
      <c r="O329" t="s">
        <v>167</v>
      </c>
      <c r="P329" t="s">
        <v>200</v>
      </c>
      <c r="Q329" t="s">
        <v>168</v>
      </c>
      <c r="R329" t="s">
        <v>165</v>
      </c>
      <c r="S329" t="s">
        <v>119</v>
      </c>
      <c r="T329" t="s">
        <v>164</v>
      </c>
      <c r="U329" t="s">
        <v>118</v>
      </c>
      <c r="V329" t="s">
        <v>2259</v>
      </c>
      <c r="W329" t="s">
        <v>2260</v>
      </c>
      <c r="X329" s="51" t="str">
        <f t="shared" si="5"/>
        <v>3</v>
      </c>
      <c r="Y329" s="51" t="str">
        <f>IF(T329="","",IF(AND(T329&lt;&gt;'Tabelas auxiliares'!$B$236,T329&lt;&gt;'Tabelas auxiliares'!$B$237),"FOLHA DE PESSOAL",IF(X329='Tabelas auxiliares'!$A$237,"CUSTEIO",IF(X329='Tabelas auxiliares'!$A$236,"INVESTIMENTO","ERRO - VERIFICAR"))))</f>
        <v>CUSTEIO</v>
      </c>
      <c r="Z329" s="44">
        <v>19975</v>
      </c>
      <c r="AC329" s="44">
        <v>19975</v>
      </c>
    </row>
    <row r="330" spans="1:29" x14ac:dyDescent="0.25">
      <c r="A330" t="s">
        <v>540</v>
      </c>
      <c r="B330" s="72" t="s">
        <v>312</v>
      </c>
      <c r="C330" s="72" t="s">
        <v>541</v>
      </c>
      <c r="D330" t="s">
        <v>51</v>
      </c>
      <c r="E330" t="s">
        <v>117</v>
      </c>
      <c r="F330" s="51" t="str">
        <f>IFERROR(VLOOKUP(D330,'Tabelas auxiliares'!$A$3:$B$61,2,FALSE),"")</f>
        <v>CCNH - COMPRAS COMPARTILHADAS</v>
      </c>
      <c r="G330" s="51" t="str">
        <f>IFERROR(VLOOKUP($B330,'Tabelas auxiliares'!$A$65:$C$102,2,FALSE),"")</f>
        <v>Materiais didáticos e serviços - Graduação</v>
      </c>
      <c r="H330" s="51" t="str">
        <f>IFERROR(VLOOKUP($B330,'Tabelas auxiliares'!$A$65:$C$102,3,FALSE),"")</f>
        <v xml:space="preserve">VIDRARIAS / MATERIAL DE CONSUMO / MANUTENÇÃO DE EQUIPAMENTOS / REAGENTES QUIMICOS / MATERIAIS E SERVIÇOS DIVERSOS PARA LABORATORIOS DIDÁTICOS E CURSOS DE GRADUAÇÃO / EPIS PARA LABORATÓRIOS </v>
      </c>
      <c r="I330" t="s">
        <v>1467</v>
      </c>
      <c r="J330" t="s">
        <v>2300</v>
      </c>
      <c r="K330" t="s">
        <v>2323</v>
      </c>
      <c r="L330" t="s">
        <v>2324</v>
      </c>
      <c r="M330" t="s">
        <v>2303</v>
      </c>
      <c r="N330" t="s">
        <v>166</v>
      </c>
      <c r="O330" t="s">
        <v>167</v>
      </c>
      <c r="P330" t="s">
        <v>200</v>
      </c>
      <c r="Q330" t="s">
        <v>168</v>
      </c>
      <c r="R330" t="s">
        <v>165</v>
      </c>
      <c r="S330" t="s">
        <v>119</v>
      </c>
      <c r="T330" t="s">
        <v>164</v>
      </c>
      <c r="U330" t="s">
        <v>118</v>
      </c>
      <c r="V330" t="s">
        <v>1256</v>
      </c>
      <c r="W330" t="s">
        <v>1257</v>
      </c>
      <c r="X330" s="51" t="str">
        <f t="shared" si="5"/>
        <v>3</v>
      </c>
      <c r="Y330" s="51" t="str">
        <f>IF(T330="","",IF(AND(T330&lt;&gt;'Tabelas auxiliares'!$B$236,T330&lt;&gt;'Tabelas auxiliares'!$B$237),"FOLHA DE PESSOAL",IF(X330='Tabelas auxiliares'!$A$237,"CUSTEIO",IF(X330='Tabelas auxiliares'!$A$236,"INVESTIMENTO","ERRO - VERIFICAR"))))</f>
        <v>CUSTEIO</v>
      </c>
      <c r="Z330" s="44">
        <v>246</v>
      </c>
      <c r="AC330" s="44">
        <v>246</v>
      </c>
    </row>
    <row r="331" spans="1:29" x14ac:dyDescent="0.25">
      <c r="A331" t="s">
        <v>540</v>
      </c>
      <c r="B331" s="72" t="s">
        <v>312</v>
      </c>
      <c r="C331" s="72" t="s">
        <v>541</v>
      </c>
      <c r="D331" t="s">
        <v>51</v>
      </c>
      <c r="E331" t="s">
        <v>117</v>
      </c>
      <c r="F331" s="51" t="str">
        <f>IFERROR(VLOOKUP(D331,'Tabelas auxiliares'!$A$3:$B$61,2,FALSE),"")</f>
        <v>CCNH - COMPRAS COMPARTILHADAS</v>
      </c>
      <c r="G331" s="51" t="str">
        <f>IFERROR(VLOOKUP($B331,'Tabelas auxiliares'!$A$65:$C$102,2,FALSE),"")</f>
        <v>Materiais didáticos e serviços - Graduação</v>
      </c>
      <c r="H331" s="51" t="str">
        <f>IFERROR(VLOOKUP($B331,'Tabelas auxiliares'!$A$65:$C$102,3,FALSE),"")</f>
        <v xml:space="preserve">VIDRARIAS / MATERIAL DE CONSUMO / MANUTENÇÃO DE EQUIPAMENTOS / REAGENTES QUIMICOS / MATERIAIS E SERVIÇOS DIVERSOS PARA LABORATORIOS DIDÁTICOS E CURSOS DE GRADUAÇÃO / EPIS PARA LABORATÓRIOS </v>
      </c>
      <c r="I331" t="s">
        <v>1467</v>
      </c>
      <c r="J331" t="s">
        <v>2300</v>
      </c>
      <c r="K331" t="s">
        <v>2325</v>
      </c>
      <c r="L331" t="s">
        <v>2302</v>
      </c>
      <c r="M331" t="s">
        <v>2305</v>
      </c>
      <c r="N331" t="s">
        <v>166</v>
      </c>
      <c r="O331" t="s">
        <v>167</v>
      </c>
      <c r="P331" t="s">
        <v>200</v>
      </c>
      <c r="Q331" t="s">
        <v>168</v>
      </c>
      <c r="R331" t="s">
        <v>165</v>
      </c>
      <c r="S331" t="s">
        <v>119</v>
      </c>
      <c r="T331" t="s">
        <v>164</v>
      </c>
      <c r="U331" t="s">
        <v>118</v>
      </c>
      <c r="V331" t="s">
        <v>1256</v>
      </c>
      <c r="W331" t="s">
        <v>1257</v>
      </c>
      <c r="X331" s="51" t="str">
        <f t="shared" si="5"/>
        <v>3</v>
      </c>
      <c r="Y331" s="51" t="str">
        <f>IF(T331="","",IF(AND(T331&lt;&gt;'Tabelas auxiliares'!$B$236,T331&lt;&gt;'Tabelas auxiliares'!$B$237),"FOLHA DE PESSOAL",IF(X331='Tabelas auxiliares'!$A$237,"CUSTEIO",IF(X331='Tabelas auxiliares'!$A$236,"INVESTIMENTO","ERRO - VERIFICAR"))))</f>
        <v>CUSTEIO</v>
      </c>
      <c r="Z331" s="44">
        <v>4640</v>
      </c>
      <c r="AB331" s="44">
        <v>271.44</v>
      </c>
      <c r="AC331" s="44">
        <v>4368.5600000000004</v>
      </c>
    </row>
    <row r="332" spans="1:29" x14ac:dyDescent="0.25">
      <c r="A332" t="s">
        <v>540</v>
      </c>
      <c r="B332" s="72" t="s">
        <v>312</v>
      </c>
      <c r="C332" s="72" t="s">
        <v>541</v>
      </c>
      <c r="D332" t="s">
        <v>215</v>
      </c>
      <c r="E332" t="s">
        <v>117</v>
      </c>
      <c r="F332" s="51" t="str">
        <f>IFERROR(VLOOKUP(D332,'Tabelas auxiliares'!$A$3:$B$61,2,FALSE),"")</f>
        <v>CCNH - TRI</v>
      </c>
      <c r="G332" s="51" t="str">
        <f>IFERROR(VLOOKUP($B332,'Tabelas auxiliares'!$A$65:$C$102,2,FALSE),"")</f>
        <v>Materiais didáticos e serviços - Graduação</v>
      </c>
      <c r="H332" s="51" t="str">
        <f>IFERROR(VLOOKUP($B332,'Tabelas auxiliares'!$A$65:$C$102,3,FALSE),"")</f>
        <v xml:space="preserve">VIDRARIAS / MATERIAL DE CONSUMO / MANUTENÇÃO DE EQUIPAMENTOS / REAGENTES QUIMICOS / MATERIAIS E SERVIÇOS DIVERSOS PARA LABORATORIOS DIDÁTICOS E CURSOS DE GRADUAÇÃO / EPIS PARA LABORATÓRIOS </v>
      </c>
      <c r="I332" t="s">
        <v>561</v>
      </c>
      <c r="J332" t="s">
        <v>2307</v>
      </c>
      <c r="K332" t="s">
        <v>2326</v>
      </c>
      <c r="L332" t="s">
        <v>2309</v>
      </c>
      <c r="M332" t="s">
        <v>2310</v>
      </c>
      <c r="N332" t="s">
        <v>166</v>
      </c>
      <c r="O332" t="s">
        <v>167</v>
      </c>
      <c r="P332" t="s">
        <v>200</v>
      </c>
      <c r="Q332" t="s">
        <v>168</v>
      </c>
      <c r="R332" t="s">
        <v>165</v>
      </c>
      <c r="S332" t="s">
        <v>723</v>
      </c>
      <c r="T332" t="s">
        <v>164</v>
      </c>
      <c r="U332" t="s">
        <v>118</v>
      </c>
      <c r="V332" t="s">
        <v>1256</v>
      </c>
      <c r="W332" t="s">
        <v>1257</v>
      </c>
      <c r="X332" s="51" t="str">
        <f t="shared" si="5"/>
        <v>3</v>
      </c>
      <c r="Y332" s="51" t="str">
        <f>IF(T332="","",IF(AND(T332&lt;&gt;'Tabelas auxiliares'!$B$236,T332&lt;&gt;'Tabelas auxiliares'!$B$237),"FOLHA DE PESSOAL",IF(X332='Tabelas auxiliares'!$A$237,"CUSTEIO",IF(X332='Tabelas auxiliares'!$A$236,"INVESTIMENTO","ERRO - VERIFICAR"))))</f>
        <v>CUSTEIO</v>
      </c>
      <c r="Z332" s="44">
        <v>92.36</v>
      </c>
      <c r="AA332" s="44">
        <v>92.36</v>
      </c>
    </row>
    <row r="333" spans="1:29" x14ac:dyDescent="0.25">
      <c r="A333" t="s">
        <v>540</v>
      </c>
      <c r="B333" s="72" t="s">
        <v>312</v>
      </c>
      <c r="C333" s="72" t="s">
        <v>541</v>
      </c>
      <c r="D333" t="s">
        <v>215</v>
      </c>
      <c r="E333" t="s">
        <v>117</v>
      </c>
      <c r="F333" s="51" t="str">
        <f>IFERROR(VLOOKUP(D333,'Tabelas auxiliares'!$A$3:$B$61,2,FALSE),"")</f>
        <v>CCNH - TRI</v>
      </c>
      <c r="G333" s="51" t="str">
        <f>IFERROR(VLOOKUP($B333,'Tabelas auxiliares'!$A$65:$C$102,2,FALSE),"")</f>
        <v>Materiais didáticos e serviços - Graduação</v>
      </c>
      <c r="H333" s="51" t="str">
        <f>IFERROR(VLOOKUP($B333,'Tabelas auxiliares'!$A$65:$C$102,3,FALSE),"")</f>
        <v xml:space="preserve">VIDRARIAS / MATERIAL DE CONSUMO / MANUTENÇÃO DE EQUIPAMENTOS / REAGENTES QUIMICOS / MATERIAIS E SERVIÇOS DIVERSOS PARA LABORATORIOS DIDÁTICOS E CURSOS DE GRADUAÇÃO / EPIS PARA LABORATÓRIOS </v>
      </c>
      <c r="I333" t="s">
        <v>2276</v>
      </c>
      <c r="J333" t="s">
        <v>2277</v>
      </c>
      <c r="K333" t="s">
        <v>2327</v>
      </c>
      <c r="L333" t="s">
        <v>2279</v>
      </c>
      <c r="M333" t="s">
        <v>2297</v>
      </c>
      <c r="N333" t="s">
        <v>166</v>
      </c>
      <c r="O333" t="s">
        <v>167</v>
      </c>
      <c r="P333" t="s">
        <v>200</v>
      </c>
      <c r="Q333" t="s">
        <v>168</v>
      </c>
      <c r="R333" t="s">
        <v>165</v>
      </c>
      <c r="S333" t="s">
        <v>723</v>
      </c>
      <c r="T333" t="s">
        <v>164</v>
      </c>
      <c r="U333" t="s">
        <v>118</v>
      </c>
      <c r="V333" t="s">
        <v>1256</v>
      </c>
      <c r="W333" t="s">
        <v>1257</v>
      </c>
      <c r="X333" s="51" t="str">
        <f t="shared" si="5"/>
        <v>3</v>
      </c>
      <c r="Y333" s="51" t="str">
        <f>IF(T333="","",IF(AND(T333&lt;&gt;'Tabelas auxiliares'!$B$236,T333&lt;&gt;'Tabelas auxiliares'!$B$237),"FOLHA DE PESSOAL",IF(X333='Tabelas auxiliares'!$A$237,"CUSTEIO",IF(X333='Tabelas auxiliares'!$A$236,"INVESTIMENTO","ERRO - VERIFICAR"))))</f>
        <v>CUSTEIO</v>
      </c>
      <c r="Z333" s="44">
        <v>747.25</v>
      </c>
      <c r="AC333" s="44">
        <v>747.25</v>
      </c>
    </row>
    <row r="334" spans="1:29" x14ac:dyDescent="0.25">
      <c r="A334" t="s">
        <v>540</v>
      </c>
      <c r="B334" s="72" t="s">
        <v>312</v>
      </c>
      <c r="C334" s="72" t="s">
        <v>541</v>
      </c>
      <c r="D334" t="s">
        <v>215</v>
      </c>
      <c r="E334" t="s">
        <v>117</v>
      </c>
      <c r="F334" s="51" t="str">
        <f>IFERROR(VLOOKUP(D334,'Tabelas auxiliares'!$A$3:$B$61,2,FALSE),"")</f>
        <v>CCNH - TRI</v>
      </c>
      <c r="G334" s="51" t="str">
        <f>IFERROR(VLOOKUP($B334,'Tabelas auxiliares'!$A$65:$C$102,2,FALSE),"")</f>
        <v>Materiais didáticos e serviços - Graduação</v>
      </c>
      <c r="H334" s="51" t="str">
        <f>IFERROR(VLOOKUP($B334,'Tabelas auxiliares'!$A$65:$C$102,3,FALSE),"")</f>
        <v xml:space="preserve">VIDRARIAS / MATERIAL DE CONSUMO / MANUTENÇÃO DE EQUIPAMENTOS / REAGENTES QUIMICOS / MATERIAIS E SERVIÇOS DIVERSOS PARA LABORATORIOS DIDÁTICOS E CURSOS DE GRADUAÇÃO / EPIS PARA LABORATÓRIOS </v>
      </c>
      <c r="I334" t="s">
        <v>2276</v>
      </c>
      <c r="J334" t="s">
        <v>2277</v>
      </c>
      <c r="K334" t="s">
        <v>2328</v>
      </c>
      <c r="L334" t="s">
        <v>2279</v>
      </c>
      <c r="M334" t="s">
        <v>2280</v>
      </c>
      <c r="N334" t="s">
        <v>166</v>
      </c>
      <c r="O334" t="s">
        <v>167</v>
      </c>
      <c r="P334" t="s">
        <v>200</v>
      </c>
      <c r="Q334" t="s">
        <v>168</v>
      </c>
      <c r="R334" t="s">
        <v>165</v>
      </c>
      <c r="S334" t="s">
        <v>723</v>
      </c>
      <c r="T334" t="s">
        <v>164</v>
      </c>
      <c r="U334" t="s">
        <v>118</v>
      </c>
      <c r="V334" t="s">
        <v>1256</v>
      </c>
      <c r="W334" t="s">
        <v>1257</v>
      </c>
      <c r="X334" s="51" t="str">
        <f t="shared" si="5"/>
        <v>3</v>
      </c>
      <c r="Y334" s="51" t="str">
        <f>IF(T334="","",IF(AND(T334&lt;&gt;'Tabelas auxiliares'!$B$236,T334&lt;&gt;'Tabelas auxiliares'!$B$237),"FOLHA DE PESSOAL",IF(X334='Tabelas auxiliares'!$A$237,"CUSTEIO",IF(X334='Tabelas auxiliares'!$A$236,"INVESTIMENTO","ERRO - VERIFICAR"))))</f>
        <v>CUSTEIO</v>
      </c>
      <c r="Z334" s="44">
        <v>297</v>
      </c>
      <c r="AC334" s="44">
        <v>297</v>
      </c>
    </row>
    <row r="335" spans="1:29" x14ac:dyDescent="0.25">
      <c r="A335" t="s">
        <v>540</v>
      </c>
      <c r="B335" s="72" t="s">
        <v>312</v>
      </c>
      <c r="C335" s="72" t="s">
        <v>541</v>
      </c>
      <c r="D335" t="s">
        <v>215</v>
      </c>
      <c r="E335" t="s">
        <v>117</v>
      </c>
      <c r="F335" s="51" t="str">
        <f>IFERROR(VLOOKUP(D335,'Tabelas auxiliares'!$A$3:$B$61,2,FALSE),"")</f>
        <v>CCNH - TRI</v>
      </c>
      <c r="G335" s="51" t="str">
        <f>IFERROR(VLOOKUP($B335,'Tabelas auxiliares'!$A$65:$C$102,2,FALSE),"")</f>
        <v>Materiais didáticos e serviços - Graduação</v>
      </c>
      <c r="H335" s="51" t="str">
        <f>IFERROR(VLOOKUP($B335,'Tabelas auxiliares'!$A$65:$C$102,3,FALSE),"")</f>
        <v xml:space="preserve">VIDRARIAS / MATERIAL DE CONSUMO / MANUTENÇÃO DE EQUIPAMENTOS / REAGENTES QUIMICOS / MATERIAIS E SERVIÇOS DIVERSOS PARA LABORATORIOS DIDÁTICOS E CURSOS DE GRADUAÇÃO / EPIS PARA LABORATÓRIOS </v>
      </c>
      <c r="I335" t="s">
        <v>2276</v>
      </c>
      <c r="J335" t="s">
        <v>2277</v>
      </c>
      <c r="K335" t="s">
        <v>2329</v>
      </c>
      <c r="L335" t="s">
        <v>2279</v>
      </c>
      <c r="M335" t="s">
        <v>2282</v>
      </c>
      <c r="N335" t="s">
        <v>166</v>
      </c>
      <c r="O335" t="s">
        <v>167</v>
      </c>
      <c r="P335" t="s">
        <v>200</v>
      </c>
      <c r="Q335" t="s">
        <v>168</v>
      </c>
      <c r="R335" t="s">
        <v>165</v>
      </c>
      <c r="S335" t="s">
        <v>723</v>
      </c>
      <c r="T335" t="s">
        <v>164</v>
      </c>
      <c r="U335" t="s">
        <v>118</v>
      </c>
      <c r="V335" t="s">
        <v>1256</v>
      </c>
      <c r="W335" t="s">
        <v>1257</v>
      </c>
      <c r="X335" s="51" t="str">
        <f t="shared" si="5"/>
        <v>3</v>
      </c>
      <c r="Y335" s="51" t="str">
        <f>IF(T335="","",IF(AND(T335&lt;&gt;'Tabelas auxiliares'!$B$236,T335&lt;&gt;'Tabelas auxiliares'!$B$237),"FOLHA DE PESSOAL",IF(X335='Tabelas auxiliares'!$A$237,"CUSTEIO",IF(X335='Tabelas auxiliares'!$A$236,"INVESTIMENTO","ERRO - VERIFICAR"))))</f>
        <v>CUSTEIO</v>
      </c>
      <c r="Z335" s="44">
        <v>141.84</v>
      </c>
      <c r="AC335" s="44">
        <v>141.84</v>
      </c>
    </row>
    <row r="336" spans="1:29" x14ac:dyDescent="0.25">
      <c r="A336" t="s">
        <v>540</v>
      </c>
      <c r="B336" s="72" t="s">
        <v>318</v>
      </c>
      <c r="C336" s="72" t="s">
        <v>541</v>
      </c>
      <c r="D336" t="s">
        <v>15</v>
      </c>
      <c r="E336" t="s">
        <v>117</v>
      </c>
      <c r="F336" s="51" t="str">
        <f>IFERROR(VLOOKUP(D336,'Tabelas auxiliares'!$A$3:$B$61,2,FALSE),"")</f>
        <v>PROPES - PRÓ-REITORIA DE PESQUISA / CEM</v>
      </c>
      <c r="G336" s="51" t="str">
        <f>IFERROR(VLOOKUP($B336,'Tabelas auxiliares'!$A$65:$C$102,2,FALSE),"")</f>
        <v>Materiais didáticos e serviços - Pesquisa</v>
      </c>
      <c r="H336" s="51" t="str">
        <f>IFERROR(VLOOKUP($B336,'Tabelas auxiliares'!$A$65:$C$102,3,FALSE),"")</f>
        <v>VIDRARIAS / MATERIAL DE CONSUMO / MANUTENÇÃO DE EQUIPAMENTOS / REAGENTES QUIMICOS / MATERIAIS E SERVIÇOS DIVERSOS PARA LABORATORIOS / RACAO PARA ANIMAIS / MATERIAIS PESQUISA NÚCLEOS ESTRATÉGICOS / EPIS PARA LABORATÓRIOS</v>
      </c>
      <c r="I336" t="s">
        <v>2330</v>
      </c>
      <c r="J336" t="s">
        <v>2331</v>
      </c>
      <c r="K336" t="s">
        <v>2332</v>
      </c>
      <c r="L336" t="s">
        <v>2333</v>
      </c>
      <c r="M336" t="s">
        <v>2334</v>
      </c>
      <c r="N336" t="s">
        <v>166</v>
      </c>
      <c r="O336" t="s">
        <v>167</v>
      </c>
      <c r="P336" t="s">
        <v>200</v>
      </c>
      <c r="Q336" t="s">
        <v>168</v>
      </c>
      <c r="R336" t="s">
        <v>165</v>
      </c>
      <c r="S336" t="s">
        <v>119</v>
      </c>
      <c r="T336" t="s">
        <v>164</v>
      </c>
      <c r="U336" t="s">
        <v>118</v>
      </c>
      <c r="V336" t="s">
        <v>2335</v>
      </c>
      <c r="W336" t="s">
        <v>2336</v>
      </c>
      <c r="X336" s="51" t="str">
        <f t="shared" si="5"/>
        <v>3</v>
      </c>
      <c r="Y336" s="51" t="str">
        <f>IF(T336="","",IF(AND(T336&lt;&gt;'Tabelas auxiliares'!$B$236,T336&lt;&gt;'Tabelas auxiliares'!$B$237),"FOLHA DE PESSOAL",IF(X336='Tabelas auxiliares'!$A$237,"CUSTEIO",IF(X336='Tabelas auxiliares'!$A$236,"INVESTIMENTO","ERRO - VERIFICAR"))))</f>
        <v>CUSTEIO</v>
      </c>
      <c r="Z336" s="44">
        <v>15913</v>
      </c>
      <c r="AA336" s="44">
        <v>15913</v>
      </c>
    </row>
    <row r="337" spans="1:29" x14ac:dyDescent="0.25">
      <c r="A337" t="s">
        <v>540</v>
      </c>
      <c r="B337" s="72" t="s">
        <v>318</v>
      </c>
      <c r="C337" s="72" t="s">
        <v>541</v>
      </c>
      <c r="D337" t="s">
        <v>15</v>
      </c>
      <c r="E337" t="s">
        <v>117</v>
      </c>
      <c r="F337" s="51" t="str">
        <f>IFERROR(VLOOKUP(D337,'Tabelas auxiliares'!$A$3:$B$61,2,FALSE),"")</f>
        <v>PROPES - PRÓ-REITORIA DE PESQUISA / CEM</v>
      </c>
      <c r="G337" s="51" t="str">
        <f>IFERROR(VLOOKUP($B337,'Tabelas auxiliares'!$A$65:$C$102,2,FALSE),"")</f>
        <v>Materiais didáticos e serviços - Pesquisa</v>
      </c>
      <c r="H337" s="51" t="str">
        <f>IFERROR(VLOOKUP($B337,'Tabelas auxiliares'!$A$65:$C$102,3,FALSE),"")</f>
        <v>VIDRARIAS / MATERIAL DE CONSUMO / MANUTENÇÃO DE EQUIPAMENTOS / REAGENTES QUIMICOS / MATERIAIS E SERVIÇOS DIVERSOS PARA LABORATORIOS / RACAO PARA ANIMAIS / MATERIAIS PESQUISA NÚCLEOS ESTRATÉGICOS / EPIS PARA LABORATÓRIOS</v>
      </c>
      <c r="I337" t="s">
        <v>2337</v>
      </c>
      <c r="J337" t="s">
        <v>2331</v>
      </c>
      <c r="K337" t="s">
        <v>2338</v>
      </c>
      <c r="L337" t="s">
        <v>2339</v>
      </c>
      <c r="M337" t="s">
        <v>2334</v>
      </c>
      <c r="N337" t="s">
        <v>166</v>
      </c>
      <c r="O337" t="s">
        <v>167</v>
      </c>
      <c r="P337" t="s">
        <v>200</v>
      </c>
      <c r="Q337" t="s">
        <v>168</v>
      </c>
      <c r="R337" t="s">
        <v>165</v>
      </c>
      <c r="S337" t="s">
        <v>119</v>
      </c>
      <c r="T337" t="s">
        <v>164</v>
      </c>
      <c r="U337" t="s">
        <v>118</v>
      </c>
      <c r="V337" t="s">
        <v>2335</v>
      </c>
      <c r="W337" t="s">
        <v>2336</v>
      </c>
      <c r="X337" s="51" t="str">
        <f t="shared" si="5"/>
        <v>3</v>
      </c>
      <c r="Y337" s="51" t="str">
        <f>IF(T337="","",IF(AND(T337&lt;&gt;'Tabelas auxiliares'!$B$236,T337&lt;&gt;'Tabelas auxiliares'!$B$237),"FOLHA DE PESSOAL",IF(X337='Tabelas auxiliares'!$A$237,"CUSTEIO",IF(X337='Tabelas auxiliares'!$A$236,"INVESTIMENTO","ERRO - VERIFICAR"))))</f>
        <v>CUSTEIO</v>
      </c>
      <c r="Z337" s="44">
        <v>15913</v>
      </c>
      <c r="AA337" s="44">
        <v>15913</v>
      </c>
    </row>
    <row r="338" spans="1:29" x14ac:dyDescent="0.25">
      <c r="A338" t="s">
        <v>540</v>
      </c>
      <c r="B338" s="72" t="s">
        <v>318</v>
      </c>
      <c r="C338" s="72" t="s">
        <v>541</v>
      </c>
      <c r="D338" t="s">
        <v>15</v>
      </c>
      <c r="E338" t="s">
        <v>117</v>
      </c>
      <c r="F338" s="51" t="str">
        <f>IFERROR(VLOOKUP(D338,'Tabelas auxiliares'!$A$3:$B$61,2,FALSE),"")</f>
        <v>PROPES - PRÓ-REITORIA DE PESQUISA / CEM</v>
      </c>
      <c r="G338" s="51" t="str">
        <f>IFERROR(VLOOKUP($B338,'Tabelas auxiliares'!$A$65:$C$102,2,FALSE),"")</f>
        <v>Materiais didáticos e serviços - Pesquisa</v>
      </c>
      <c r="H338" s="51" t="str">
        <f>IFERROR(VLOOKUP($B338,'Tabelas auxiliares'!$A$65:$C$102,3,FALSE),"")</f>
        <v>VIDRARIAS / MATERIAL DE CONSUMO / MANUTENÇÃO DE EQUIPAMENTOS / REAGENTES QUIMICOS / MATERIAIS E SERVIÇOS DIVERSOS PARA LABORATORIOS / RACAO PARA ANIMAIS / MATERIAIS PESQUISA NÚCLEOS ESTRATÉGICOS / EPIS PARA LABORATÓRIOS</v>
      </c>
      <c r="I338" t="s">
        <v>1554</v>
      </c>
      <c r="J338" t="s">
        <v>2340</v>
      </c>
      <c r="K338" t="s">
        <v>2341</v>
      </c>
      <c r="L338" t="s">
        <v>2342</v>
      </c>
      <c r="M338" t="s">
        <v>2343</v>
      </c>
      <c r="N338" t="s">
        <v>166</v>
      </c>
      <c r="O338" t="s">
        <v>167</v>
      </c>
      <c r="P338" t="s">
        <v>200</v>
      </c>
      <c r="Q338" t="s">
        <v>168</v>
      </c>
      <c r="R338" t="s">
        <v>165</v>
      </c>
      <c r="S338" t="s">
        <v>119</v>
      </c>
      <c r="T338" t="s">
        <v>164</v>
      </c>
      <c r="U338" t="s">
        <v>118</v>
      </c>
      <c r="V338" t="s">
        <v>1272</v>
      </c>
      <c r="W338" t="s">
        <v>1273</v>
      </c>
      <c r="X338" s="51" t="str">
        <f t="shared" si="5"/>
        <v>3</v>
      </c>
      <c r="Y338" s="51" t="str">
        <f>IF(T338="","",IF(AND(T338&lt;&gt;'Tabelas auxiliares'!$B$236,T338&lt;&gt;'Tabelas auxiliares'!$B$237),"FOLHA DE PESSOAL",IF(X338='Tabelas auxiliares'!$A$237,"CUSTEIO",IF(X338='Tabelas auxiliares'!$A$236,"INVESTIMENTO","ERRO - VERIFICAR"))))</f>
        <v>CUSTEIO</v>
      </c>
      <c r="Z338" s="44">
        <v>1246.6600000000001</v>
      </c>
      <c r="AA338" s="44">
        <v>1246.6600000000001</v>
      </c>
    </row>
    <row r="339" spans="1:29" x14ac:dyDescent="0.25">
      <c r="A339" t="s">
        <v>540</v>
      </c>
      <c r="B339" s="72" t="s">
        <v>318</v>
      </c>
      <c r="C339" s="72" t="s">
        <v>541</v>
      </c>
      <c r="D339" t="s">
        <v>15</v>
      </c>
      <c r="E339" t="s">
        <v>117</v>
      </c>
      <c r="F339" s="51" t="str">
        <f>IFERROR(VLOOKUP(D339,'Tabelas auxiliares'!$A$3:$B$61,2,FALSE),"")</f>
        <v>PROPES - PRÓ-REITORIA DE PESQUISA / CEM</v>
      </c>
      <c r="G339" s="51" t="str">
        <f>IFERROR(VLOOKUP($B339,'Tabelas auxiliares'!$A$65:$C$102,2,FALSE),"")</f>
        <v>Materiais didáticos e serviços - Pesquisa</v>
      </c>
      <c r="H339" s="51" t="str">
        <f>IFERROR(VLOOKUP($B339,'Tabelas auxiliares'!$A$65:$C$102,3,FALSE),"")</f>
        <v>VIDRARIAS / MATERIAL DE CONSUMO / MANUTENÇÃO DE EQUIPAMENTOS / REAGENTES QUIMICOS / MATERIAIS E SERVIÇOS DIVERSOS PARA LABORATORIOS / RACAO PARA ANIMAIS / MATERIAIS PESQUISA NÚCLEOS ESTRATÉGICOS / EPIS PARA LABORATÓRIOS</v>
      </c>
      <c r="I339" t="s">
        <v>1554</v>
      </c>
      <c r="J339" t="s">
        <v>2340</v>
      </c>
      <c r="K339" t="s">
        <v>2344</v>
      </c>
      <c r="L339" t="s">
        <v>2342</v>
      </c>
      <c r="M339" t="s">
        <v>2343</v>
      </c>
      <c r="N339" t="s">
        <v>166</v>
      </c>
      <c r="O339" t="s">
        <v>167</v>
      </c>
      <c r="P339" t="s">
        <v>200</v>
      </c>
      <c r="Q339" t="s">
        <v>168</v>
      </c>
      <c r="R339" t="s">
        <v>165</v>
      </c>
      <c r="S339" t="s">
        <v>119</v>
      </c>
      <c r="T339" t="s">
        <v>164</v>
      </c>
      <c r="U339" t="s">
        <v>118</v>
      </c>
      <c r="V339" t="s">
        <v>2009</v>
      </c>
      <c r="W339" t="s">
        <v>2010</v>
      </c>
      <c r="X339" s="51" t="str">
        <f t="shared" si="5"/>
        <v>3</v>
      </c>
      <c r="Y339" s="51" t="str">
        <f>IF(T339="","",IF(AND(T339&lt;&gt;'Tabelas auxiliares'!$B$236,T339&lt;&gt;'Tabelas auxiliares'!$B$237),"FOLHA DE PESSOAL",IF(X339='Tabelas auxiliares'!$A$237,"CUSTEIO",IF(X339='Tabelas auxiliares'!$A$236,"INVESTIMENTO","ERRO - VERIFICAR"))))</f>
        <v>CUSTEIO</v>
      </c>
      <c r="Z339" s="44">
        <v>10000</v>
      </c>
      <c r="AA339" s="44">
        <v>10000</v>
      </c>
    </row>
    <row r="340" spans="1:29" x14ac:dyDescent="0.25">
      <c r="A340" t="s">
        <v>540</v>
      </c>
      <c r="B340" s="72" t="s">
        <v>318</v>
      </c>
      <c r="C340" s="72" t="s">
        <v>541</v>
      </c>
      <c r="D340" t="s">
        <v>15</v>
      </c>
      <c r="E340" t="s">
        <v>117</v>
      </c>
      <c r="F340" s="51" t="str">
        <f>IFERROR(VLOOKUP(D340,'Tabelas auxiliares'!$A$3:$B$61,2,FALSE),"")</f>
        <v>PROPES - PRÓ-REITORIA DE PESQUISA / CEM</v>
      </c>
      <c r="G340" s="51" t="str">
        <f>IFERROR(VLOOKUP($B340,'Tabelas auxiliares'!$A$65:$C$102,2,FALSE),"")</f>
        <v>Materiais didáticos e serviços - Pesquisa</v>
      </c>
      <c r="H340" s="51" t="str">
        <f>IFERROR(VLOOKUP($B340,'Tabelas auxiliares'!$A$65:$C$102,3,FALSE),"")</f>
        <v>VIDRARIAS / MATERIAL DE CONSUMO / MANUTENÇÃO DE EQUIPAMENTOS / REAGENTES QUIMICOS / MATERIAIS E SERVIÇOS DIVERSOS PARA LABORATORIOS / RACAO PARA ANIMAIS / MATERIAIS PESQUISA NÚCLEOS ESTRATÉGICOS / EPIS PARA LABORATÓRIOS</v>
      </c>
      <c r="I340" t="s">
        <v>2345</v>
      </c>
      <c r="J340" t="s">
        <v>2346</v>
      </c>
      <c r="K340" t="s">
        <v>2347</v>
      </c>
      <c r="L340" t="s">
        <v>2348</v>
      </c>
      <c r="M340" t="s">
        <v>2349</v>
      </c>
      <c r="N340" t="s">
        <v>166</v>
      </c>
      <c r="O340" t="s">
        <v>167</v>
      </c>
      <c r="P340" t="s">
        <v>200</v>
      </c>
      <c r="Q340" t="s">
        <v>168</v>
      </c>
      <c r="R340" t="s">
        <v>165</v>
      </c>
      <c r="S340" t="s">
        <v>119</v>
      </c>
      <c r="T340" t="s">
        <v>164</v>
      </c>
      <c r="U340" t="s">
        <v>118</v>
      </c>
      <c r="V340" t="s">
        <v>2257</v>
      </c>
      <c r="W340" t="s">
        <v>2258</v>
      </c>
      <c r="X340" s="51" t="str">
        <f t="shared" si="5"/>
        <v>3</v>
      </c>
      <c r="Y340" s="51" t="str">
        <f>IF(T340="","",IF(AND(T340&lt;&gt;'Tabelas auxiliares'!$B$236,T340&lt;&gt;'Tabelas auxiliares'!$B$237),"FOLHA DE PESSOAL",IF(X340='Tabelas auxiliares'!$A$237,"CUSTEIO",IF(X340='Tabelas auxiliares'!$A$236,"INVESTIMENTO","ERRO - VERIFICAR"))))</f>
        <v>CUSTEIO</v>
      </c>
      <c r="Z340" s="44">
        <v>3651.07</v>
      </c>
      <c r="AA340" s="44">
        <v>3651.07</v>
      </c>
    </row>
    <row r="341" spans="1:29" x14ac:dyDescent="0.25">
      <c r="A341" t="s">
        <v>540</v>
      </c>
      <c r="B341" s="72" t="s">
        <v>318</v>
      </c>
      <c r="C341" s="72" t="s">
        <v>541</v>
      </c>
      <c r="D341" t="s">
        <v>15</v>
      </c>
      <c r="E341" t="s">
        <v>117</v>
      </c>
      <c r="F341" s="51" t="str">
        <f>IFERROR(VLOOKUP(D341,'Tabelas auxiliares'!$A$3:$B$61,2,FALSE),"")</f>
        <v>PROPES - PRÓ-REITORIA DE PESQUISA / CEM</v>
      </c>
      <c r="G341" s="51" t="str">
        <f>IFERROR(VLOOKUP($B341,'Tabelas auxiliares'!$A$65:$C$102,2,FALSE),"")</f>
        <v>Materiais didáticos e serviços - Pesquisa</v>
      </c>
      <c r="H341" s="51" t="str">
        <f>IFERROR(VLOOKUP($B341,'Tabelas auxiliares'!$A$65:$C$102,3,FALSE),"")</f>
        <v>VIDRARIAS / MATERIAL DE CONSUMO / MANUTENÇÃO DE EQUIPAMENTOS / REAGENTES QUIMICOS / MATERIAIS E SERVIÇOS DIVERSOS PARA LABORATORIOS / RACAO PARA ANIMAIS / MATERIAIS PESQUISA NÚCLEOS ESTRATÉGICOS / EPIS PARA LABORATÓRIOS</v>
      </c>
      <c r="I341" t="s">
        <v>2350</v>
      </c>
      <c r="J341" t="s">
        <v>2351</v>
      </c>
      <c r="K341" t="s">
        <v>2352</v>
      </c>
      <c r="L341" t="s">
        <v>2353</v>
      </c>
      <c r="M341" t="s">
        <v>2354</v>
      </c>
      <c r="N341" t="s">
        <v>166</v>
      </c>
      <c r="O341" t="s">
        <v>167</v>
      </c>
      <c r="P341" t="s">
        <v>200</v>
      </c>
      <c r="Q341" t="s">
        <v>168</v>
      </c>
      <c r="R341" t="s">
        <v>165</v>
      </c>
      <c r="S341" t="s">
        <v>119</v>
      </c>
      <c r="T341" t="s">
        <v>164</v>
      </c>
      <c r="U341" t="s">
        <v>118</v>
      </c>
      <c r="V341" t="s">
        <v>1272</v>
      </c>
      <c r="W341" t="s">
        <v>1273</v>
      </c>
      <c r="X341" s="51" t="str">
        <f t="shared" si="5"/>
        <v>3</v>
      </c>
      <c r="Y341" s="51" t="str">
        <f>IF(T341="","",IF(AND(T341&lt;&gt;'Tabelas auxiliares'!$B$236,T341&lt;&gt;'Tabelas auxiliares'!$B$237),"FOLHA DE PESSOAL",IF(X341='Tabelas auxiliares'!$A$237,"CUSTEIO",IF(X341='Tabelas auxiliares'!$A$236,"INVESTIMENTO","ERRO - VERIFICAR"))))</f>
        <v>CUSTEIO</v>
      </c>
      <c r="Z341" s="44">
        <v>525.26</v>
      </c>
      <c r="AA341" s="44">
        <v>525.26</v>
      </c>
    </row>
    <row r="342" spans="1:29" x14ac:dyDescent="0.25">
      <c r="A342" t="s">
        <v>540</v>
      </c>
      <c r="B342" s="72" t="s">
        <v>318</v>
      </c>
      <c r="C342" s="72" t="s">
        <v>541</v>
      </c>
      <c r="D342" t="s">
        <v>15</v>
      </c>
      <c r="E342" t="s">
        <v>117</v>
      </c>
      <c r="F342" s="51" t="str">
        <f>IFERROR(VLOOKUP(D342,'Tabelas auxiliares'!$A$3:$B$61,2,FALSE),"")</f>
        <v>PROPES - PRÓ-REITORIA DE PESQUISA / CEM</v>
      </c>
      <c r="G342" s="51" t="str">
        <f>IFERROR(VLOOKUP($B342,'Tabelas auxiliares'!$A$65:$C$102,2,FALSE),"")</f>
        <v>Materiais didáticos e serviços - Pesquisa</v>
      </c>
      <c r="H342" s="51" t="str">
        <f>IFERROR(VLOOKUP($B342,'Tabelas auxiliares'!$A$65:$C$102,3,FALSE),"")</f>
        <v>VIDRARIAS / MATERIAL DE CONSUMO / MANUTENÇÃO DE EQUIPAMENTOS / REAGENTES QUIMICOS / MATERIAIS E SERVIÇOS DIVERSOS PARA LABORATORIOS / RACAO PARA ANIMAIS / MATERIAIS PESQUISA NÚCLEOS ESTRATÉGICOS / EPIS PARA LABORATÓRIOS</v>
      </c>
      <c r="I342" t="s">
        <v>2350</v>
      </c>
      <c r="J342" t="s">
        <v>2351</v>
      </c>
      <c r="K342" t="s">
        <v>2355</v>
      </c>
      <c r="L342" t="s">
        <v>2353</v>
      </c>
      <c r="M342" t="s">
        <v>2354</v>
      </c>
      <c r="N342" t="s">
        <v>166</v>
      </c>
      <c r="O342" t="s">
        <v>167</v>
      </c>
      <c r="P342" t="s">
        <v>200</v>
      </c>
      <c r="Q342" t="s">
        <v>168</v>
      </c>
      <c r="R342" t="s">
        <v>165</v>
      </c>
      <c r="S342" t="s">
        <v>119</v>
      </c>
      <c r="T342" t="s">
        <v>164</v>
      </c>
      <c r="U342" t="s">
        <v>118</v>
      </c>
      <c r="V342" t="s">
        <v>2009</v>
      </c>
      <c r="W342" t="s">
        <v>2010</v>
      </c>
      <c r="X342" s="51" t="str">
        <f t="shared" si="5"/>
        <v>3</v>
      </c>
      <c r="Y342" s="51" t="str">
        <f>IF(T342="","",IF(AND(T342&lt;&gt;'Tabelas auxiliares'!$B$236,T342&lt;&gt;'Tabelas auxiliares'!$B$237),"FOLHA DE PESSOAL",IF(X342='Tabelas auxiliares'!$A$237,"CUSTEIO",IF(X342='Tabelas auxiliares'!$A$236,"INVESTIMENTO","ERRO - VERIFICAR"))))</f>
        <v>CUSTEIO</v>
      </c>
      <c r="Z342" s="44">
        <v>13525.35</v>
      </c>
      <c r="AA342" s="44">
        <v>13525.35</v>
      </c>
    </row>
    <row r="343" spans="1:29" x14ac:dyDescent="0.25">
      <c r="A343" t="s">
        <v>540</v>
      </c>
      <c r="B343" s="72" t="s">
        <v>318</v>
      </c>
      <c r="C343" s="72" t="s">
        <v>541</v>
      </c>
      <c r="D343" t="s">
        <v>15</v>
      </c>
      <c r="E343" t="s">
        <v>117</v>
      </c>
      <c r="F343" s="51" t="str">
        <f>IFERROR(VLOOKUP(D343,'Tabelas auxiliares'!$A$3:$B$61,2,FALSE),"")</f>
        <v>PROPES - PRÓ-REITORIA DE PESQUISA / CEM</v>
      </c>
      <c r="G343" s="51" t="str">
        <f>IFERROR(VLOOKUP($B343,'Tabelas auxiliares'!$A$65:$C$102,2,FALSE),"")</f>
        <v>Materiais didáticos e serviços - Pesquisa</v>
      </c>
      <c r="H343" s="51" t="str">
        <f>IFERROR(VLOOKUP($B343,'Tabelas auxiliares'!$A$65:$C$102,3,FALSE),"")</f>
        <v>VIDRARIAS / MATERIAL DE CONSUMO / MANUTENÇÃO DE EQUIPAMENTOS / REAGENTES QUIMICOS / MATERIAIS E SERVIÇOS DIVERSOS PARA LABORATORIOS / RACAO PARA ANIMAIS / MATERIAIS PESQUISA NÚCLEOS ESTRATÉGICOS / EPIS PARA LABORATÓRIOS</v>
      </c>
      <c r="I343" t="s">
        <v>2356</v>
      </c>
      <c r="J343" t="s">
        <v>2357</v>
      </c>
      <c r="K343" t="s">
        <v>2358</v>
      </c>
      <c r="L343" t="s">
        <v>2359</v>
      </c>
      <c r="M343" t="s">
        <v>2360</v>
      </c>
      <c r="N343" t="s">
        <v>166</v>
      </c>
      <c r="O343" t="s">
        <v>167</v>
      </c>
      <c r="P343" t="s">
        <v>200</v>
      </c>
      <c r="Q343" t="s">
        <v>168</v>
      </c>
      <c r="R343" t="s">
        <v>165</v>
      </c>
      <c r="S343" t="s">
        <v>119</v>
      </c>
      <c r="T343" t="s">
        <v>164</v>
      </c>
      <c r="U343" t="s">
        <v>118</v>
      </c>
      <c r="V343" t="s">
        <v>2009</v>
      </c>
      <c r="W343" t="s">
        <v>2010</v>
      </c>
      <c r="X343" s="51" t="str">
        <f t="shared" si="5"/>
        <v>3</v>
      </c>
      <c r="Y343" s="51" t="str">
        <f>IF(T343="","",IF(AND(T343&lt;&gt;'Tabelas auxiliares'!$B$236,T343&lt;&gt;'Tabelas auxiliares'!$B$237),"FOLHA DE PESSOAL",IF(X343='Tabelas auxiliares'!$A$237,"CUSTEIO",IF(X343='Tabelas auxiliares'!$A$236,"INVESTIMENTO","ERRO - VERIFICAR"))))</f>
        <v>CUSTEIO</v>
      </c>
      <c r="Z343" s="44">
        <v>55.03</v>
      </c>
      <c r="AA343" s="44">
        <v>55.03</v>
      </c>
    </row>
    <row r="344" spans="1:29" x14ac:dyDescent="0.25">
      <c r="A344" t="s">
        <v>540</v>
      </c>
      <c r="B344" s="72" t="s">
        <v>318</v>
      </c>
      <c r="C344" s="72" t="s">
        <v>541</v>
      </c>
      <c r="D344" t="s">
        <v>15</v>
      </c>
      <c r="E344" t="s">
        <v>117</v>
      </c>
      <c r="F344" s="51" t="str">
        <f>IFERROR(VLOOKUP(D344,'Tabelas auxiliares'!$A$3:$B$61,2,FALSE),"")</f>
        <v>PROPES - PRÓ-REITORIA DE PESQUISA / CEM</v>
      </c>
      <c r="G344" s="51" t="str">
        <f>IFERROR(VLOOKUP($B344,'Tabelas auxiliares'!$A$65:$C$102,2,FALSE),"")</f>
        <v>Materiais didáticos e serviços - Pesquisa</v>
      </c>
      <c r="H344" s="51" t="str">
        <f>IFERROR(VLOOKUP($B344,'Tabelas auxiliares'!$A$65:$C$102,3,FALSE),"")</f>
        <v>VIDRARIAS / MATERIAL DE CONSUMO / MANUTENÇÃO DE EQUIPAMENTOS / REAGENTES QUIMICOS / MATERIAIS E SERVIÇOS DIVERSOS PARA LABORATORIOS / RACAO PARA ANIMAIS / MATERIAIS PESQUISA NÚCLEOS ESTRATÉGICOS / EPIS PARA LABORATÓRIOS</v>
      </c>
      <c r="I344" t="s">
        <v>1832</v>
      </c>
      <c r="J344" t="s">
        <v>2361</v>
      </c>
      <c r="K344" t="s">
        <v>2362</v>
      </c>
      <c r="L344" t="s">
        <v>2363</v>
      </c>
      <c r="M344" t="s">
        <v>2364</v>
      </c>
      <c r="N344" t="s">
        <v>166</v>
      </c>
      <c r="O344" t="s">
        <v>167</v>
      </c>
      <c r="P344" t="s">
        <v>200</v>
      </c>
      <c r="Q344" t="s">
        <v>168</v>
      </c>
      <c r="R344" t="s">
        <v>165</v>
      </c>
      <c r="S344" t="s">
        <v>543</v>
      </c>
      <c r="T344" t="s">
        <v>164</v>
      </c>
      <c r="U344" t="s">
        <v>118</v>
      </c>
      <c r="V344" t="s">
        <v>1840</v>
      </c>
      <c r="W344" t="s">
        <v>1841</v>
      </c>
      <c r="X344" s="51" t="str">
        <f t="shared" si="5"/>
        <v>3</v>
      </c>
      <c r="Y344" s="51" t="str">
        <f>IF(T344="","",IF(AND(T344&lt;&gt;'Tabelas auxiliares'!$B$236,T344&lt;&gt;'Tabelas auxiliares'!$B$237),"FOLHA DE PESSOAL",IF(X344='Tabelas auxiliares'!$A$237,"CUSTEIO",IF(X344='Tabelas auxiliares'!$A$236,"INVESTIMENTO","ERRO - VERIFICAR"))))</f>
        <v>CUSTEIO</v>
      </c>
      <c r="Z344" s="44">
        <v>60000</v>
      </c>
      <c r="AC344" s="44">
        <v>60000</v>
      </c>
    </row>
    <row r="345" spans="1:29" x14ac:dyDescent="0.25">
      <c r="A345" t="s">
        <v>540</v>
      </c>
      <c r="B345" s="72" t="s">
        <v>318</v>
      </c>
      <c r="C345" s="72" t="s">
        <v>541</v>
      </c>
      <c r="D345" t="s">
        <v>15</v>
      </c>
      <c r="E345" t="s">
        <v>117</v>
      </c>
      <c r="F345" s="51" t="str">
        <f>IFERROR(VLOOKUP(D345,'Tabelas auxiliares'!$A$3:$B$61,2,FALSE),"")</f>
        <v>PROPES - PRÓ-REITORIA DE PESQUISA / CEM</v>
      </c>
      <c r="G345" s="51" t="str">
        <f>IFERROR(VLOOKUP($B345,'Tabelas auxiliares'!$A$65:$C$102,2,FALSE),"")</f>
        <v>Materiais didáticos e serviços - Pesquisa</v>
      </c>
      <c r="H345" s="51" t="str">
        <f>IFERROR(VLOOKUP($B345,'Tabelas auxiliares'!$A$65:$C$102,3,FALSE),"")</f>
        <v>VIDRARIAS / MATERIAL DE CONSUMO / MANUTENÇÃO DE EQUIPAMENTOS / REAGENTES QUIMICOS / MATERIAIS E SERVIÇOS DIVERSOS PARA LABORATORIOS / RACAO PARA ANIMAIS / MATERIAIS PESQUISA NÚCLEOS ESTRATÉGICOS / EPIS PARA LABORATÓRIOS</v>
      </c>
      <c r="I345" t="s">
        <v>2163</v>
      </c>
      <c r="J345" t="s">
        <v>2365</v>
      </c>
      <c r="K345" t="s">
        <v>2366</v>
      </c>
      <c r="L345" t="s">
        <v>2367</v>
      </c>
      <c r="M345" t="s">
        <v>2368</v>
      </c>
      <c r="N345" t="s">
        <v>166</v>
      </c>
      <c r="O345" t="s">
        <v>167</v>
      </c>
      <c r="P345" t="s">
        <v>200</v>
      </c>
      <c r="Q345" t="s">
        <v>168</v>
      </c>
      <c r="R345" t="s">
        <v>165</v>
      </c>
      <c r="S345" t="s">
        <v>119</v>
      </c>
      <c r="T345" t="s">
        <v>164</v>
      </c>
      <c r="U345" t="s">
        <v>118</v>
      </c>
      <c r="V345" t="s">
        <v>1840</v>
      </c>
      <c r="W345" t="s">
        <v>1841</v>
      </c>
      <c r="X345" s="51" t="str">
        <f t="shared" si="5"/>
        <v>3</v>
      </c>
      <c r="Y345" s="51" t="str">
        <f>IF(T345="","",IF(AND(T345&lt;&gt;'Tabelas auxiliares'!$B$236,T345&lt;&gt;'Tabelas auxiliares'!$B$237),"FOLHA DE PESSOAL",IF(X345='Tabelas auxiliares'!$A$237,"CUSTEIO",IF(X345='Tabelas auxiliares'!$A$236,"INVESTIMENTO","ERRO - VERIFICAR"))))</f>
        <v>CUSTEIO</v>
      </c>
      <c r="Z345" s="44">
        <v>27000</v>
      </c>
      <c r="AA345" s="44">
        <v>27000</v>
      </c>
    </row>
    <row r="346" spans="1:29" x14ac:dyDescent="0.25">
      <c r="A346" t="s">
        <v>540</v>
      </c>
      <c r="B346" s="72" t="s">
        <v>318</v>
      </c>
      <c r="C346" s="72" t="s">
        <v>541</v>
      </c>
      <c r="D346" t="s">
        <v>207</v>
      </c>
      <c r="E346" t="s">
        <v>117</v>
      </c>
      <c r="F346" s="51" t="str">
        <f>IFERROR(VLOOKUP(D346,'Tabelas auxiliares'!$A$3:$B$61,2,FALSE),"")</f>
        <v>PROPES - TRI</v>
      </c>
      <c r="G346" s="51" t="str">
        <f>IFERROR(VLOOKUP($B346,'Tabelas auxiliares'!$A$65:$C$102,2,FALSE),"")</f>
        <v>Materiais didáticos e serviços - Pesquisa</v>
      </c>
      <c r="H346" s="51" t="str">
        <f>IFERROR(VLOOKUP($B346,'Tabelas auxiliares'!$A$65:$C$102,3,FALSE),"")</f>
        <v>VIDRARIAS / MATERIAL DE CONSUMO / MANUTENÇÃO DE EQUIPAMENTOS / REAGENTES QUIMICOS / MATERIAIS E SERVIÇOS DIVERSOS PARA LABORATORIOS / RACAO PARA ANIMAIS / MATERIAIS PESQUISA NÚCLEOS ESTRATÉGICOS / EPIS PARA LABORATÓRIOS</v>
      </c>
      <c r="I346" t="s">
        <v>2369</v>
      </c>
      <c r="J346" t="s">
        <v>2370</v>
      </c>
      <c r="K346" t="s">
        <v>2371</v>
      </c>
      <c r="L346" t="s">
        <v>2372</v>
      </c>
      <c r="M346" t="s">
        <v>2373</v>
      </c>
      <c r="N346" t="s">
        <v>166</v>
      </c>
      <c r="O346" t="s">
        <v>167</v>
      </c>
      <c r="P346" t="s">
        <v>200</v>
      </c>
      <c r="Q346" t="s">
        <v>168</v>
      </c>
      <c r="R346" t="s">
        <v>165</v>
      </c>
      <c r="S346" t="s">
        <v>723</v>
      </c>
      <c r="T346" t="s">
        <v>164</v>
      </c>
      <c r="U346" t="s">
        <v>118</v>
      </c>
      <c r="V346" t="s">
        <v>2009</v>
      </c>
      <c r="W346" t="s">
        <v>2010</v>
      </c>
      <c r="X346" s="51" t="str">
        <f t="shared" si="5"/>
        <v>3</v>
      </c>
      <c r="Y346" s="51" t="str">
        <f>IF(T346="","",IF(AND(T346&lt;&gt;'Tabelas auxiliares'!$B$236,T346&lt;&gt;'Tabelas auxiliares'!$B$237),"FOLHA DE PESSOAL",IF(X346='Tabelas auxiliares'!$A$237,"CUSTEIO",IF(X346='Tabelas auxiliares'!$A$236,"INVESTIMENTO","ERRO - VERIFICAR"))))</f>
        <v>CUSTEIO</v>
      </c>
      <c r="Z346" s="44">
        <v>9665.8700000000008</v>
      </c>
      <c r="AA346" s="44">
        <v>9665.8700000000008</v>
      </c>
    </row>
    <row r="347" spans="1:29" x14ac:dyDescent="0.25">
      <c r="A347" t="s">
        <v>540</v>
      </c>
      <c r="B347" s="72" t="s">
        <v>318</v>
      </c>
      <c r="C347" s="72" t="s">
        <v>541</v>
      </c>
      <c r="D347" t="s">
        <v>207</v>
      </c>
      <c r="E347" t="s">
        <v>117</v>
      </c>
      <c r="F347" s="51" t="str">
        <f>IFERROR(VLOOKUP(D347,'Tabelas auxiliares'!$A$3:$B$61,2,FALSE),"")</f>
        <v>PROPES - TRI</v>
      </c>
      <c r="G347" s="51" t="str">
        <f>IFERROR(VLOOKUP($B347,'Tabelas auxiliares'!$A$65:$C$102,2,FALSE),"")</f>
        <v>Materiais didáticos e serviços - Pesquisa</v>
      </c>
      <c r="H347" s="51" t="str">
        <f>IFERROR(VLOOKUP($B347,'Tabelas auxiliares'!$A$65:$C$102,3,FALSE),"")</f>
        <v>VIDRARIAS / MATERIAL DE CONSUMO / MANUTENÇÃO DE EQUIPAMENTOS / REAGENTES QUIMICOS / MATERIAIS E SERVIÇOS DIVERSOS PARA LABORATORIOS / RACAO PARA ANIMAIS / MATERIAIS PESQUISA NÚCLEOS ESTRATÉGICOS / EPIS PARA LABORATÓRIOS</v>
      </c>
      <c r="I347" t="s">
        <v>2356</v>
      </c>
      <c r="J347" t="s">
        <v>2357</v>
      </c>
      <c r="K347" t="s">
        <v>2374</v>
      </c>
      <c r="L347" t="s">
        <v>2359</v>
      </c>
      <c r="M347" t="s">
        <v>2360</v>
      </c>
      <c r="N347" t="s">
        <v>166</v>
      </c>
      <c r="O347" t="s">
        <v>167</v>
      </c>
      <c r="P347" t="s">
        <v>200</v>
      </c>
      <c r="Q347" t="s">
        <v>168</v>
      </c>
      <c r="R347" t="s">
        <v>165</v>
      </c>
      <c r="S347" t="s">
        <v>723</v>
      </c>
      <c r="T347" t="s">
        <v>164</v>
      </c>
      <c r="U347" t="s">
        <v>118</v>
      </c>
      <c r="V347" t="s">
        <v>2009</v>
      </c>
      <c r="W347" t="s">
        <v>2010</v>
      </c>
      <c r="X347" s="51" t="str">
        <f t="shared" si="5"/>
        <v>3</v>
      </c>
      <c r="Y347" s="51" t="str">
        <f>IF(T347="","",IF(AND(T347&lt;&gt;'Tabelas auxiliares'!$B$236,T347&lt;&gt;'Tabelas auxiliares'!$B$237),"FOLHA DE PESSOAL",IF(X347='Tabelas auxiliares'!$A$237,"CUSTEIO",IF(X347='Tabelas auxiliares'!$A$236,"INVESTIMENTO","ERRO - VERIFICAR"))))</f>
        <v>CUSTEIO</v>
      </c>
      <c r="Z347" s="44">
        <v>2230.65</v>
      </c>
      <c r="AA347" s="44">
        <v>2230.65</v>
      </c>
    </row>
    <row r="348" spans="1:29" x14ac:dyDescent="0.25">
      <c r="A348" t="s">
        <v>540</v>
      </c>
      <c r="B348" s="72" t="s">
        <v>318</v>
      </c>
      <c r="C348" s="72" t="s">
        <v>541</v>
      </c>
      <c r="D348" t="s">
        <v>49</v>
      </c>
      <c r="E348" t="s">
        <v>117</v>
      </c>
      <c r="F348" s="51" t="str">
        <f>IFERROR(VLOOKUP(D348,'Tabelas auxiliares'!$A$3:$B$61,2,FALSE),"")</f>
        <v>CCNH - CENTRO DE CIÊNCIAS NATURAIS E HUMANAS</v>
      </c>
      <c r="G348" s="51" t="str">
        <f>IFERROR(VLOOKUP($B348,'Tabelas auxiliares'!$A$65:$C$102,2,FALSE),"")</f>
        <v>Materiais didáticos e serviços - Pesquisa</v>
      </c>
      <c r="H348" s="51" t="str">
        <f>IFERROR(VLOOKUP($B348,'Tabelas auxiliares'!$A$65:$C$102,3,FALSE),"")</f>
        <v>VIDRARIAS / MATERIAL DE CONSUMO / MANUTENÇÃO DE EQUIPAMENTOS / REAGENTES QUIMICOS / MATERIAIS E SERVIÇOS DIVERSOS PARA LABORATORIOS / RACAO PARA ANIMAIS / MATERIAIS PESQUISA NÚCLEOS ESTRATÉGICOS / EPIS PARA LABORATÓRIOS</v>
      </c>
      <c r="I348" t="s">
        <v>2163</v>
      </c>
      <c r="J348" t="s">
        <v>2361</v>
      </c>
      <c r="K348" t="s">
        <v>2375</v>
      </c>
      <c r="L348" t="s">
        <v>2363</v>
      </c>
      <c r="M348" t="s">
        <v>2364</v>
      </c>
      <c r="N348" t="s">
        <v>166</v>
      </c>
      <c r="O348" t="s">
        <v>167</v>
      </c>
      <c r="P348" t="s">
        <v>200</v>
      </c>
      <c r="Q348" t="s">
        <v>168</v>
      </c>
      <c r="R348" t="s">
        <v>165</v>
      </c>
      <c r="S348" t="s">
        <v>119</v>
      </c>
      <c r="T348" t="s">
        <v>164</v>
      </c>
      <c r="U348" t="s">
        <v>118</v>
      </c>
      <c r="V348" t="s">
        <v>1840</v>
      </c>
      <c r="W348" t="s">
        <v>1841</v>
      </c>
      <c r="X348" s="51" t="str">
        <f t="shared" si="5"/>
        <v>3</v>
      </c>
      <c r="Y348" s="51" t="str">
        <f>IF(T348="","",IF(AND(T348&lt;&gt;'Tabelas auxiliares'!$B$236,T348&lt;&gt;'Tabelas auxiliares'!$B$237),"FOLHA DE PESSOAL",IF(X348='Tabelas auxiliares'!$A$237,"CUSTEIO",IF(X348='Tabelas auxiliares'!$A$236,"INVESTIMENTO","ERRO - VERIFICAR"))))</f>
        <v>CUSTEIO</v>
      </c>
      <c r="Z348" s="44">
        <v>16363.17</v>
      </c>
      <c r="AC348" s="44">
        <v>16363.17</v>
      </c>
    </row>
    <row r="349" spans="1:29" x14ac:dyDescent="0.25">
      <c r="A349" t="s">
        <v>540</v>
      </c>
      <c r="B349" s="72" t="s">
        <v>321</v>
      </c>
      <c r="C349" s="72" t="s">
        <v>541</v>
      </c>
      <c r="D349" t="s">
        <v>55</v>
      </c>
      <c r="E349" t="s">
        <v>117</v>
      </c>
      <c r="F349" s="51" t="str">
        <f>IFERROR(VLOOKUP(D349,'Tabelas auxiliares'!$A$3:$B$61,2,FALSE),"")</f>
        <v>PROEC - PRÓ-REITORIA DE EXTENSÃO E CULTURA</v>
      </c>
      <c r="G349" s="51" t="str">
        <f>IFERROR(VLOOKUP($B349,'Tabelas auxiliares'!$A$65:$C$102,2,FALSE),"")</f>
        <v>Materiais didáticos e serviços - Extensão</v>
      </c>
      <c r="H349" s="51" t="str">
        <f>IFERROR(VLOOKUP($B349,'Tabelas auxiliares'!$A$65:$C$102,3,FALSE),"")</f>
        <v>MATERIAL DE CONSUMO / MATERIAIS E SERVIÇOS DIVERSOS PARA ATIVIDADES CULTURAIS E DE EXTENSÃO / SERVIÇOS CORO</v>
      </c>
      <c r="I349" t="s">
        <v>2376</v>
      </c>
      <c r="J349" t="s">
        <v>2377</v>
      </c>
      <c r="K349" t="s">
        <v>2378</v>
      </c>
      <c r="L349" t="s">
        <v>2379</v>
      </c>
      <c r="M349" t="s">
        <v>2380</v>
      </c>
      <c r="N349" t="s">
        <v>166</v>
      </c>
      <c r="O349" t="s">
        <v>167</v>
      </c>
      <c r="P349" t="s">
        <v>200</v>
      </c>
      <c r="Q349" t="s">
        <v>168</v>
      </c>
      <c r="R349" t="s">
        <v>165</v>
      </c>
      <c r="S349" t="s">
        <v>119</v>
      </c>
      <c r="T349" t="s">
        <v>164</v>
      </c>
      <c r="U349" t="s">
        <v>118</v>
      </c>
      <c r="V349" t="s">
        <v>987</v>
      </c>
      <c r="W349" t="s">
        <v>988</v>
      </c>
      <c r="X349" s="51" t="str">
        <f t="shared" si="5"/>
        <v>3</v>
      </c>
      <c r="Y349" s="51" t="str">
        <f>IF(T349="","",IF(AND(T349&lt;&gt;'Tabelas auxiliares'!$B$236,T349&lt;&gt;'Tabelas auxiliares'!$B$237),"FOLHA DE PESSOAL",IF(X349='Tabelas auxiliares'!$A$237,"CUSTEIO",IF(X349='Tabelas auxiliares'!$A$236,"INVESTIMENTO","ERRO - VERIFICAR"))))</f>
        <v>CUSTEIO</v>
      </c>
      <c r="Z349" s="44">
        <v>12252.5</v>
      </c>
      <c r="AA349" s="44">
        <v>8047.5</v>
      </c>
      <c r="AC349" s="44">
        <v>4205</v>
      </c>
    </row>
    <row r="350" spans="1:29" x14ac:dyDescent="0.25">
      <c r="A350" t="s">
        <v>540</v>
      </c>
      <c r="B350" s="72" t="s">
        <v>321</v>
      </c>
      <c r="C350" s="72" t="s">
        <v>541</v>
      </c>
      <c r="D350" t="s">
        <v>55</v>
      </c>
      <c r="E350" t="s">
        <v>117</v>
      </c>
      <c r="F350" s="51" t="str">
        <f>IFERROR(VLOOKUP(D350,'Tabelas auxiliares'!$A$3:$B$61,2,FALSE),"")</f>
        <v>PROEC - PRÓ-REITORIA DE EXTENSÃO E CULTURA</v>
      </c>
      <c r="G350" s="51" t="str">
        <f>IFERROR(VLOOKUP($B350,'Tabelas auxiliares'!$A$65:$C$102,2,FALSE),"")</f>
        <v>Materiais didáticos e serviços - Extensão</v>
      </c>
      <c r="H350" s="51" t="str">
        <f>IFERROR(VLOOKUP($B350,'Tabelas auxiliares'!$A$65:$C$102,3,FALSE),"")</f>
        <v>MATERIAL DE CONSUMO / MATERIAIS E SERVIÇOS DIVERSOS PARA ATIVIDADES CULTURAIS E DE EXTENSÃO / SERVIÇOS CORO</v>
      </c>
      <c r="I350" t="s">
        <v>2381</v>
      </c>
      <c r="J350" t="s">
        <v>2382</v>
      </c>
      <c r="K350" t="s">
        <v>2383</v>
      </c>
      <c r="L350" t="s">
        <v>2384</v>
      </c>
      <c r="M350" t="s">
        <v>2385</v>
      </c>
      <c r="N350" t="s">
        <v>166</v>
      </c>
      <c r="O350" t="s">
        <v>167</v>
      </c>
      <c r="P350" t="s">
        <v>200</v>
      </c>
      <c r="Q350" t="s">
        <v>168</v>
      </c>
      <c r="R350" t="s">
        <v>165</v>
      </c>
      <c r="S350" t="s">
        <v>119</v>
      </c>
      <c r="T350" t="s">
        <v>164</v>
      </c>
      <c r="U350" t="s">
        <v>118</v>
      </c>
      <c r="V350" t="s">
        <v>1453</v>
      </c>
      <c r="W350" t="s">
        <v>1454</v>
      </c>
      <c r="X350" s="51" t="str">
        <f t="shared" si="5"/>
        <v>3</v>
      </c>
      <c r="Y350" s="51" t="str">
        <f>IF(T350="","",IF(AND(T350&lt;&gt;'Tabelas auxiliares'!$B$236,T350&lt;&gt;'Tabelas auxiliares'!$B$237),"FOLHA DE PESSOAL",IF(X350='Tabelas auxiliares'!$A$237,"CUSTEIO",IF(X350='Tabelas auxiliares'!$A$236,"INVESTIMENTO","ERRO - VERIFICAR"))))</f>
        <v>CUSTEIO</v>
      </c>
      <c r="Z350" s="44">
        <v>9156</v>
      </c>
      <c r="AA350" s="44">
        <v>9156</v>
      </c>
    </row>
    <row r="351" spans="1:29" x14ac:dyDescent="0.25">
      <c r="A351" t="s">
        <v>540</v>
      </c>
      <c r="B351" s="72" t="s">
        <v>321</v>
      </c>
      <c r="C351" s="72" t="s">
        <v>541</v>
      </c>
      <c r="D351" t="s">
        <v>55</v>
      </c>
      <c r="E351" t="s">
        <v>117</v>
      </c>
      <c r="F351" s="51" t="str">
        <f>IFERROR(VLOOKUP(D351,'Tabelas auxiliares'!$A$3:$B$61,2,FALSE),"")</f>
        <v>PROEC - PRÓ-REITORIA DE EXTENSÃO E CULTURA</v>
      </c>
      <c r="G351" s="51" t="str">
        <f>IFERROR(VLOOKUP($B351,'Tabelas auxiliares'!$A$65:$C$102,2,FALSE),"")</f>
        <v>Materiais didáticos e serviços - Extensão</v>
      </c>
      <c r="H351" s="51" t="str">
        <f>IFERROR(VLOOKUP($B351,'Tabelas auxiliares'!$A$65:$C$102,3,FALSE),"")</f>
        <v>MATERIAL DE CONSUMO / MATERIAIS E SERVIÇOS DIVERSOS PARA ATIVIDADES CULTURAIS E DE EXTENSÃO / SERVIÇOS CORO</v>
      </c>
      <c r="I351" t="s">
        <v>2386</v>
      </c>
      <c r="J351" t="s">
        <v>2387</v>
      </c>
      <c r="K351" t="s">
        <v>2388</v>
      </c>
      <c r="L351" t="s">
        <v>2389</v>
      </c>
      <c r="M351" t="s">
        <v>2390</v>
      </c>
      <c r="N351" t="s">
        <v>166</v>
      </c>
      <c r="O351" t="s">
        <v>167</v>
      </c>
      <c r="P351" t="s">
        <v>200</v>
      </c>
      <c r="Q351" t="s">
        <v>168</v>
      </c>
      <c r="R351" t="s">
        <v>165</v>
      </c>
      <c r="S351" t="s">
        <v>543</v>
      </c>
      <c r="T351" t="s">
        <v>164</v>
      </c>
      <c r="U351" t="s">
        <v>118</v>
      </c>
      <c r="V351" t="s">
        <v>1687</v>
      </c>
      <c r="W351" t="s">
        <v>1688</v>
      </c>
      <c r="X351" s="51" t="str">
        <f t="shared" si="5"/>
        <v>3</v>
      </c>
      <c r="Y351" s="51" t="str">
        <f>IF(T351="","",IF(AND(T351&lt;&gt;'Tabelas auxiliares'!$B$236,T351&lt;&gt;'Tabelas auxiliares'!$B$237),"FOLHA DE PESSOAL",IF(X351='Tabelas auxiliares'!$A$237,"CUSTEIO",IF(X351='Tabelas auxiliares'!$A$236,"INVESTIMENTO","ERRO - VERIFICAR"))))</f>
        <v>CUSTEIO</v>
      </c>
      <c r="Z351" s="44">
        <v>11200</v>
      </c>
      <c r="AA351" s="44">
        <v>11200</v>
      </c>
    </row>
    <row r="352" spans="1:29" x14ac:dyDescent="0.25">
      <c r="A352" t="s">
        <v>540</v>
      </c>
      <c r="B352" s="72" t="s">
        <v>321</v>
      </c>
      <c r="C352" s="72" t="s">
        <v>541</v>
      </c>
      <c r="D352" t="s">
        <v>55</v>
      </c>
      <c r="E352" t="s">
        <v>117</v>
      </c>
      <c r="F352" s="51" t="str">
        <f>IFERROR(VLOOKUP(D352,'Tabelas auxiliares'!$A$3:$B$61,2,FALSE),"")</f>
        <v>PROEC - PRÓ-REITORIA DE EXTENSÃO E CULTURA</v>
      </c>
      <c r="G352" s="51" t="str">
        <f>IFERROR(VLOOKUP($B352,'Tabelas auxiliares'!$A$65:$C$102,2,FALSE),"")</f>
        <v>Materiais didáticos e serviços - Extensão</v>
      </c>
      <c r="H352" s="51" t="str">
        <f>IFERROR(VLOOKUP($B352,'Tabelas auxiliares'!$A$65:$C$102,3,FALSE),"")</f>
        <v>MATERIAL DE CONSUMO / MATERIAIS E SERVIÇOS DIVERSOS PARA ATIVIDADES CULTURAIS E DE EXTENSÃO / SERVIÇOS CORO</v>
      </c>
      <c r="I352" t="s">
        <v>576</v>
      </c>
      <c r="J352" t="s">
        <v>2391</v>
      </c>
      <c r="K352" t="s">
        <v>2392</v>
      </c>
      <c r="L352" t="s">
        <v>2393</v>
      </c>
      <c r="M352" t="s">
        <v>2385</v>
      </c>
      <c r="N352" t="s">
        <v>166</v>
      </c>
      <c r="O352" t="s">
        <v>167</v>
      </c>
      <c r="P352" t="s">
        <v>200</v>
      </c>
      <c r="Q352" t="s">
        <v>168</v>
      </c>
      <c r="R352" t="s">
        <v>165</v>
      </c>
      <c r="S352" t="s">
        <v>119</v>
      </c>
      <c r="T352" t="s">
        <v>164</v>
      </c>
      <c r="U352" t="s">
        <v>118</v>
      </c>
      <c r="V352" t="s">
        <v>1211</v>
      </c>
      <c r="W352" t="s">
        <v>1212</v>
      </c>
      <c r="X352" s="51" t="str">
        <f t="shared" si="5"/>
        <v>3</v>
      </c>
      <c r="Y352" s="51" t="str">
        <f>IF(T352="","",IF(AND(T352&lt;&gt;'Tabelas auxiliares'!$B$236,T352&lt;&gt;'Tabelas auxiliares'!$B$237),"FOLHA DE PESSOAL",IF(X352='Tabelas auxiliares'!$A$237,"CUSTEIO",IF(X352='Tabelas auxiliares'!$A$236,"INVESTIMENTO","ERRO - VERIFICAR"))))</f>
        <v>CUSTEIO</v>
      </c>
      <c r="Z352" s="44">
        <v>37.799999999999997</v>
      </c>
      <c r="AC352" s="44">
        <v>37.799999999999997</v>
      </c>
    </row>
    <row r="353" spans="1:29" x14ac:dyDescent="0.25">
      <c r="A353" t="s">
        <v>540</v>
      </c>
      <c r="B353" s="72" t="s">
        <v>321</v>
      </c>
      <c r="C353" s="72" t="s">
        <v>541</v>
      </c>
      <c r="D353" t="s">
        <v>55</v>
      </c>
      <c r="E353" t="s">
        <v>117</v>
      </c>
      <c r="F353" s="51" t="str">
        <f>IFERROR(VLOOKUP(D353,'Tabelas auxiliares'!$A$3:$B$61,2,FALSE),"")</f>
        <v>PROEC - PRÓ-REITORIA DE EXTENSÃO E CULTURA</v>
      </c>
      <c r="G353" s="51" t="str">
        <f>IFERROR(VLOOKUP($B353,'Tabelas auxiliares'!$A$65:$C$102,2,FALSE),"")</f>
        <v>Materiais didáticos e serviços - Extensão</v>
      </c>
      <c r="H353" s="51" t="str">
        <f>IFERROR(VLOOKUP($B353,'Tabelas auxiliares'!$A$65:$C$102,3,FALSE),"")</f>
        <v>MATERIAL DE CONSUMO / MATERIAIS E SERVIÇOS DIVERSOS PARA ATIVIDADES CULTURAIS E DE EXTENSÃO / SERVIÇOS CORO</v>
      </c>
      <c r="I353" t="s">
        <v>576</v>
      </c>
      <c r="J353" t="s">
        <v>2391</v>
      </c>
      <c r="K353" t="s">
        <v>2392</v>
      </c>
      <c r="L353" t="s">
        <v>2393</v>
      </c>
      <c r="M353" t="s">
        <v>2385</v>
      </c>
      <c r="N353" t="s">
        <v>166</v>
      </c>
      <c r="O353" t="s">
        <v>167</v>
      </c>
      <c r="P353" t="s">
        <v>200</v>
      </c>
      <c r="Q353" t="s">
        <v>168</v>
      </c>
      <c r="R353" t="s">
        <v>165</v>
      </c>
      <c r="S353" t="s">
        <v>119</v>
      </c>
      <c r="T353" t="s">
        <v>164</v>
      </c>
      <c r="U353" t="s">
        <v>118</v>
      </c>
      <c r="V353" t="s">
        <v>1244</v>
      </c>
      <c r="W353" t="s">
        <v>1245</v>
      </c>
      <c r="X353" s="51" t="str">
        <f t="shared" si="5"/>
        <v>3</v>
      </c>
      <c r="Y353" s="51" t="str">
        <f>IF(T353="","",IF(AND(T353&lt;&gt;'Tabelas auxiliares'!$B$236,T353&lt;&gt;'Tabelas auxiliares'!$B$237),"FOLHA DE PESSOAL",IF(X353='Tabelas auxiliares'!$A$237,"CUSTEIO",IF(X353='Tabelas auxiliares'!$A$236,"INVESTIMENTO","ERRO - VERIFICAR"))))</f>
        <v>CUSTEIO</v>
      </c>
      <c r="Z353" s="44">
        <v>57.24</v>
      </c>
      <c r="AC353" s="44">
        <v>57.24</v>
      </c>
    </row>
    <row r="354" spans="1:29" x14ac:dyDescent="0.25">
      <c r="A354" t="s">
        <v>540</v>
      </c>
      <c r="B354" s="72" t="s">
        <v>321</v>
      </c>
      <c r="C354" s="72" t="s">
        <v>541</v>
      </c>
      <c r="D354" t="s">
        <v>55</v>
      </c>
      <c r="E354" t="s">
        <v>117</v>
      </c>
      <c r="F354" s="51" t="str">
        <f>IFERROR(VLOOKUP(D354,'Tabelas auxiliares'!$A$3:$B$61,2,FALSE),"")</f>
        <v>PROEC - PRÓ-REITORIA DE EXTENSÃO E CULTURA</v>
      </c>
      <c r="G354" s="51" t="str">
        <f>IFERROR(VLOOKUP($B354,'Tabelas auxiliares'!$A$65:$C$102,2,FALSE),"")</f>
        <v>Materiais didáticos e serviços - Extensão</v>
      </c>
      <c r="H354" s="51" t="str">
        <f>IFERROR(VLOOKUP($B354,'Tabelas auxiliares'!$A$65:$C$102,3,FALSE),"")</f>
        <v>MATERIAL DE CONSUMO / MATERIAIS E SERVIÇOS DIVERSOS PARA ATIVIDADES CULTURAIS E DE EXTENSÃO / SERVIÇOS CORO</v>
      </c>
      <c r="I354" t="s">
        <v>576</v>
      </c>
      <c r="J354" t="s">
        <v>2391</v>
      </c>
      <c r="K354" t="s">
        <v>2392</v>
      </c>
      <c r="L354" t="s">
        <v>2393</v>
      </c>
      <c r="M354" t="s">
        <v>2385</v>
      </c>
      <c r="N354" t="s">
        <v>166</v>
      </c>
      <c r="O354" t="s">
        <v>167</v>
      </c>
      <c r="P354" t="s">
        <v>200</v>
      </c>
      <c r="Q354" t="s">
        <v>168</v>
      </c>
      <c r="R354" t="s">
        <v>165</v>
      </c>
      <c r="S354" t="s">
        <v>119</v>
      </c>
      <c r="T354" t="s">
        <v>164</v>
      </c>
      <c r="U354" t="s">
        <v>118</v>
      </c>
      <c r="V354" t="s">
        <v>2394</v>
      </c>
      <c r="W354" t="s">
        <v>2395</v>
      </c>
      <c r="X354" s="51" t="str">
        <f t="shared" si="5"/>
        <v>3</v>
      </c>
      <c r="Y354" s="51" t="str">
        <f>IF(T354="","",IF(AND(T354&lt;&gt;'Tabelas auxiliares'!$B$236,T354&lt;&gt;'Tabelas auxiliares'!$B$237),"FOLHA DE PESSOAL",IF(X354='Tabelas auxiliares'!$A$237,"CUSTEIO",IF(X354='Tabelas auxiliares'!$A$236,"INVESTIMENTO","ERRO - VERIFICAR"))))</f>
        <v>CUSTEIO</v>
      </c>
      <c r="Z354" s="44">
        <v>117.2</v>
      </c>
      <c r="AC354" s="44">
        <v>117.2</v>
      </c>
    </row>
    <row r="355" spans="1:29" x14ac:dyDescent="0.25">
      <c r="A355" t="s">
        <v>540</v>
      </c>
      <c r="B355" s="72" t="s">
        <v>321</v>
      </c>
      <c r="C355" s="72" t="s">
        <v>541</v>
      </c>
      <c r="D355" t="s">
        <v>55</v>
      </c>
      <c r="E355" t="s">
        <v>117</v>
      </c>
      <c r="F355" s="51" t="str">
        <f>IFERROR(VLOOKUP(D355,'Tabelas auxiliares'!$A$3:$B$61,2,FALSE),"")</f>
        <v>PROEC - PRÓ-REITORIA DE EXTENSÃO E CULTURA</v>
      </c>
      <c r="G355" s="51" t="str">
        <f>IFERROR(VLOOKUP($B355,'Tabelas auxiliares'!$A$65:$C$102,2,FALSE),"")</f>
        <v>Materiais didáticos e serviços - Extensão</v>
      </c>
      <c r="H355" s="51" t="str">
        <f>IFERROR(VLOOKUP($B355,'Tabelas auxiliares'!$A$65:$C$102,3,FALSE),"")</f>
        <v>MATERIAL DE CONSUMO / MATERIAIS E SERVIÇOS DIVERSOS PARA ATIVIDADES CULTURAIS E DE EXTENSÃO / SERVIÇOS CORO</v>
      </c>
      <c r="I355" t="s">
        <v>576</v>
      </c>
      <c r="J355" t="s">
        <v>2391</v>
      </c>
      <c r="K355" t="s">
        <v>2392</v>
      </c>
      <c r="L355" t="s">
        <v>2393</v>
      </c>
      <c r="M355" t="s">
        <v>2385</v>
      </c>
      <c r="N355" t="s">
        <v>166</v>
      </c>
      <c r="O355" t="s">
        <v>167</v>
      </c>
      <c r="P355" t="s">
        <v>200</v>
      </c>
      <c r="Q355" t="s">
        <v>168</v>
      </c>
      <c r="R355" t="s">
        <v>165</v>
      </c>
      <c r="S355" t="s">
        <v>119</v>
      </c>
      <c r="T355" t="s">
        <v>164</v>
      </c>
      <c r="U355" t="s">
        <v>118</v>
      </c>
      <c r="V355" t="s">
        <v>2009</v>
      </c>
      <c r="W355" t="s">
        <v>2010</v>
      </c>
      <c r="X355" s="51" t="str">
        <f t="shared" si="5"/>
        <v>3</v>
      </c>
      <c r="Y355" s="51" t="str">
        <f>IF(T355="","",IF(AND(T355&lt;&gt;'Tabelas auxiliares'!$B$236,T355&lt;&gt;'Tabelas auxiliares'!$B$237),"FOLHA DE PESSOAL",IF(X355='Tabelas auxiliares'!$A$237,"CUSTEIO",IF(X355='Tabelas auxiliares'!$A$236,"INVESTIMENTO","ERRO - VERIFICAR"))))</f>
        <v>CUSTEIO</v>
      </c>
      <c r="Z355" s="44">
        <v>117.6</v>
      </c>
      <c r="AC355" s="44">
        <v>117.6</v>
      </c>
    </row>
    <row r="356" spans="1:29" x14ac:dyDescent="0.25">
      <c r="A356" t="s">
        <v>540</v>
      </c>
      <c r="B356" s="72" t="s">
        <v>321</v>
      </c>
      <c r="C356" s="72" t="s">
        <v>541</v>
      </c>
      <c r="D356" t="s">
        <v>55</v>
      </c>
      <c r="E356" t="s">
        <v>117</v>
      </c>
      <c r="F356" s="51" t="str">
        <f>IFERROR(VLOOKUP(D356,'Tabelas auxiliares'!$A$3:$B$61,2,FALSE),"")</f>
        <v>PROEC - PRÓ-REITORIA DE EXTENSÃO E CULTURA</v>
      </c>
      <c r="G356" s="51" t="str">
        <f>IFERROR(VLOOKUP($B356,'Tabelas auxiliares'!$A$65:$C$102,2,FALSE),"")</f>
        <v>Materiais didáticos e serviços - Extensão</v>
      </c>
      <c r="H356" s="51" t="str">
        <f>IFERROR(VLOOKUP($B356,'Tabelas auxiliares'!$A$65:$C$102,3,FALSE),"")</f>
        <v>MATERIAL DE CONSUMO / MATERIAIS E SERVIÇOS DIVERSOS PARA ATIVIDADES CULTURAIS E DE EXTENSÃO / SERVIÇOS CORO</v>
      </c>
      <c r="I356" t="s">
        <v>576</v>
      </c>
      <c r="J356" t="s">
        <v>2391</v>
      </c>
      <c r="K356" t="s">
        <v>2392</v>
      </c>
      <c r="L356" t="s">
        <v>2393</v>
      </c>
      <c r="M356" t="s">
        <v>2385</v>
      </c>
      <c r="N356" t="s">
        <v>166</v>
      </c>
      <c r="O356" t="s">
        <v>167</v>
      </c>
      <c r="P356" t="s">
        <v>200</v>
      </c>
      <c r="Q356" t="s">
        <v>168</v>
      </c>
      <c r="R356" t="s">
        <v>165</v>
      </c>
      <c r="S356" t="s">
        <v>119</v>
      </c>
      <c r="T356" t="s">
        <v>164</v>
      </c>
      <c r="U356" t="s">
        <v>118</v>
      </c>
      <c r="V356" t="s">
        <v>2257</v>
      </c>
      <c r="W356" t="s">
        <v>2258</v>
      </c>
      <c r="X356" s="51" t="str">
        <f t="shared" si="5"/>
        <v>3</v>
      </c>
      <c r="Y356" s="51" t="str">
        <f>IF(T356="","",IF(AND(T356&lt;&gt;'Tabelas auxiliares'!$B$236,T356&lt;&gt;'Tabelas auxiliares'!$B$237),"FOLHA DE PESSOAL",IF(X356='Tabelas auxiliares'!$A$237,"CUSTEIO",IF(X356='Tabelas auxiliares'!$A$236,"INVESTIMENTO","ERRO - VERIFICAR"))))</f>
        <v>CUSTEIO</v>
      </c>
      <c r="Z356" s="44">
        <v>374.8</v>
      </c>
      <c r="AC356" s="44">
        <v>374.8</v>
      </c>
    </row>
    <row r="357" spans="1:29" x14ac:dyDescent="0.25">
      <c r="A357" t="s">
        <v>540</v>
      </c>
      <c r="B357" s="72" t="s">
        <v>321</v>
      </c>
      <c r="C357" s="72" t="s">
        <v>541</v>
      </c>
      <c r="D357" t="s">
        <v>55</v>
      </c>
      <c r="E357" t="s">
        <v>117</v>
      </c>
      <c r="F357" s="51" t="str">
        <f>IFERROR(VLOOKUP(D357,'Tabelas auxiliares'!$A$3:$B$61,2,FALSE),"")</f>
        <v>PROEC - PRÓ-REITORIA DE EXTENSÃO E CULTURA</v>
      </c>
      <c r="G357" s="51" t="str">
        <f>IFERROR(VLOOKUP($B357,'Tabelas auxiliares'!$A$65:$C$102,2,FALSE),"")</f>
        <v>Materiais didáticos e serviços - Extensão</v>
      </c>
      <c r="H357" s="51" t="str">
        <f>IFERROR(VLOOKUP($B357,'Tabelas auxiliares'!$A$65:$C$102,3,FALSE),"")</f>
        <v>MATERIAL DE CONSUMO / MATERIAIS E SERVIÇOS DIVERSOS PARA ATIVIDADES CULTURAIS E DE EXTENSÃO / SERVIÇOS CORO</v>
      </c>
      <c r="I357" t="s">
        <v>576</v>
      </c>
      <c r="J357" t="s">
        <v>2391</v>
      </c>
      <c r="K357" t="s">
        <v>2392</v>
      </c>
      <c r="L357" t="s">
        <v>2393</v>
      </c>
      <c r="M357" t="s">
        <v>2385</v>
      </c>
      <c r="N357" t="s">
        <v>166</v>
      </c>
      <c r="O357" t="s">
        <v>167</v>
      </c>
      <c r="P357" t="s">
        <v>200</v>
      </c>
      <c r="Q357" t="s">
        <v>168</v>
      </c>
      <c r="R357" t="s">
        <v>165</v>
      </c>
      <c r="S357" t="s">
        <v>119</v>
      </c>
      <c r="T357" t="s">
        <v>164</v>
      </c>
      <c r="U357" t="s">
        <v>118</v>
      </c>
      <c r="V357" t="s">
        <v>2259</v>
      </c>
      <c r="W357" t="s">
        <v>2260</v>
      </c>
      <c r="X357" s="51" t="str">
        <f t="shared" si="5"/>
        <v>3</v>
      </c>
      <c r="Y357" s="51" t="str">
        <f>IF(T357="","",IF(AND(T357&lt;&gt;'Tabelas auxiliares'!$B$236,T357&lt;&gt;'Tabelas auxiliares'!$B$237),"FOLHA DE PESSOAL",IF(X357='Tabelas auxiliares'!$A$237,"CUSTEIO",IF(X357='Tabelas auxiliares'!$A$236,"INVESTIMENTO","ERRO - VERIFICAR"))))</f>
        <v>CUSTEIO</v>
      </c>
      <c r="Z357" s="44">
        <v>71.3</v>
      </c>
      <c r="AC357" s="44">
        <v>71.3</v>
      </c>
    </row>
    <row r="358" spans="1:29" x14ac:dyDescent="0.25">
      <c r="A358" t="s">
        <v>540</v>
      </c>
      <c r="B358" s="72" t="s">
        <v>321</v>
      </c>
      <c r="C358" s="72" t="s">
        <v>541</v>
      </c>
      <c r="D358" t="s">
        <v>55</v>
      </c>
      <c r="E358" t="s">
        <v>117</v>
      </c>
      <c r="F358" s="51" t="str">
        <f>IFERROR(VLOOKUP(D358,'Tabelas auxiliares'!$A$3:$B$61,2,FALSE),"")</f>
        <v>PROEC - PRÓ-REITORIA DE EXTENSÃO E CULTURA</v>
      </c>
      <c r="G358" s="51" t="str">
        <f>IFERROR(VLOOKUP($B358,'Tabelas auxiliares'!$A$65:$C$102,2,FALSE),"")</f>
        <v>Materiais didáticos e serviços - Extensão</v>
      </c>
      <c r="H358" s="51" t="str">
        <f>IFERROR(VLOOKUP($B358,'Tabelas auxiliares'!$A$65:$C$102,3,FALSE),"")</f>
        <v>MATERIAL DE CONSUMO / MATERIAIS E SERVIÇOS DIVERSOS PARA ATIVIDADES CULTURAIS E DE EXTENSÃO / SERVIÇOS CORO</v>
      </c>
      <c r="I358" t="s">
        <v>576</v>
      </c>
      <c r="J358" t="s">
        <v>2391</v>
      </c>
      <c r="K358" t="s">
        <v>2392</v>
      </c>
      <c r="L358" t="s">
        <v>2393</v>
      </c>
      <c r="M358" t="s">
        <v>2385</v>
      </c>
      <c r="N358" t="s">
        <v>166</v>
      </c>
      <c r="O358" t="s">
        <v>167</v>
      </c>
      <c r="P358" t="s">
        <v>200</v>
      </c>
      <c r="Q358" t="s">
        <v>168</v>
      </c>
      <c r="R358" t="s">
        <v>165</v>
      </c>
      <c r="S358" t="s">
        <v>119</v>
      </c>
      <c r="T358" t="s">
        <v>164</v>
      </c>
      <c r="U358" t="s">
        <v>118</v>
      </c>
      <c r="V358" t="s">
        <v>2396</v>
      </c>
      <c r="W358" t="s">
        <v>2397</v>
      </c>
      <c r="X358" s="51" t="str">
        <f t="shared" si="5"/>
        <v>3</v>
      </c>
      <c r="Y358" s="51" t="str">
        <f>IF(T358="","",IF(AND(T358&lt;&gt;'Tabelas auxiliares'!$B$236,T358&lt;&gt;'Tabelas auxiliares'!$B$237),"FOLHA DE PESSOAL",IF(X358='Tabelas auxiliares'!$A$237,"CUSTEIO",IF(X358='Tabelas auxiliares'!$A$236,"INVESTIMENTO","ERRO - VERIFICAR"))))</f>
        <v>CUSTEIO</v>
      </c>
      <c r="Z358" s="44">
        <v>27.96</v>
      </c>
      <c r="AC358" s="44">
        <v>27.96</v>
      </c>
    </row>
    <row r="359" spans="1:29" x14ac:dyDescent="0.25">
      <c r="A359" t="s">
        <v>540</v>
      </c>
      <c r="B359" s="72" t="s">
        <v>321</v>
      </c>
      <c r="C359" s="72" t="s">
        <v>541</v>
      </c>
      <c r="D359" t="s">
        <v>55</v>
      </c>
      <c r="E359" t="s">
        <v>117</v>
      </c>
      <c r="F359" s="51" t="str">
        <f>IFERROR(VLOOKUP(D359,'Tabelas auxiliares'!$A$3:$B$61,2,FALSE),"")</f>
        <v>PROEC - PRÓ-REITORIA DE EXTENSÃO E CULTURA</v>
      </c>
      <c r="G359" s="51" t="str">
        <f>IFERROR(VLOOKUP($B359,'Tabelas auxiliares'!$A$65:$C$102,2,FALSE),"")</f>
        <v>Materiais didáticos e serviços - Extensão</v>
      </c>
      <c r="H359" s="51" t="str">
        <f>IFERROR(VLOOKUP($B359,'Tabelas auxiliares'!$A$65:$C$102,3,FALSE),"")</f>
        <v>MATERIAL DE CONSUMO / MATERIAIS E SERVIÇOS DIVERSOS PARA ATIVIDADES CULTURAIS E DE EXTENSÃO / SERVIÇOS CORO</v>
      </c>
      <c r="I359" t="s">
        <v>576</v>
      </c>
      <c r="J359" t="s">
        <v>2391</v>
      </c>
      <c r="K359" t="s">
        <v>2392</v>
      </c>
      <c r="L359" t="s">
        <v>2393</v>
      </c>
      <c r="M359" t="s">
        <v>2385</v>
      </c>
      <c r="N359" t="s">
        <v>166</v>
      </c>
      <c r="O359" t="s">
        <v>167</v>
      </c>
      <c r="P359" t="s">
        <v>200</v>
      </c>
      <c r="Q359" t="s">
        <v>168</v>
      </c>
      <c r="R359" t="s">
        <v>165</v>
      </c>
      <c r="S359" t="s">
        <v>119</v>
      </c>
      <c r="T359" t="s">
        <v>164</v>
      </c>
      <c r="U359" t="s">
        <v>118</v>
      </c>
      <c r="V359" t="s">
        <v>2398</v>
      </c>
      <c r="W359" t="s">
        <v>2399</v>
      </c>
      <c r="X359" s="51" t="str">
        <f t="shared" si="5"/>
        <v>3</v>
      </c>
      <c r="Y359" s="51" t="str">
        <f>IF(T359="","",IF(AND(T359&lt;&gt;'Tabelas auxiliares'!$B$236,T359&lt;&gt;'Tabelas auxiliares'!$B$237),"FOLHA DE PESSOAL",IF(X359='Tabelas auxiliares'!$A$237,"CUSTEIO",IF(X359='Tabelas auxiliares'!$A$236,"INVESTIMENTO","ERRO - VERIFICAR"))))</f>
        <v>CUSTEIO</v>
      </c>
      <c r="Z359" s="44">
        <v>44.61</v>
      </c>
      <c r="AC359" s="44">
        <v>44.61</v>
      </c>
    </row>
    <row r="360" spans="1:29" x14ac:dyDescent="0.25">
      <c r="A360" t="s">
        <v>540</v>
      </c>
      <c r="B360" s="72" t="s">
        <v>321</v>
      </c>
      <c r="C360" s="72" t="s">
        <v>541</v>
      </c>
      <c r="D360" t="s">
        <v>55</v>
      </c>
      <c r="E360" t="s">
        <v>117</v>
      </c>
      <c r="F360" s="51" t="str">
        <f>IFERROR(VLOOKUP(D360,'Tabelas auxiliares'!$A$3:$B$61,2,FALSE),"")</f>
        <v>PROEC - PRÓ-REITORIA DE EXTENSÃO E CULTURA</v>
      </c>
      <c r="G360" s="51" t="str">
        <f>IFERROR(VLOOKUP($B360,'Tabelas auxiliares'!$A$65:$C$102,2,FALSE),"")</f>
        <v>Materiais didáticos e serviços - Extensão</v>
      </c>
      <c r="H360" s="51" t="str">
        <f>IFERROR(VLOOKUP($B360,'Tabelas auxiliares'!$A$65:$C$102,3,FALSE),"")</f>
        <v>MATERIAL DE CONSUMO / MATERIAIS E SERVIÇOS DIVERSOS PARA ATIVIDADES CULTURAIS E DE EXTENSÃO / SERVIÇOS CORO</v>
      </c>
      <c r="I360" t="s">
        <v>576</v>
      </c>
      <c r="J360" t="s">
        <v>2391</v>
      </c>
      <c r="K360" t="s">
        <v>2392</v>
      </c>
      <c r="L360" t="s">
        <v>2393</v>
      </c>
      <c r="M360" t="s">
        <v>2385</v>
      </c>
      <c r="N360" t="s">
        <v>166</v>
      </c>
      <c r="O360" t="s">
        <v>167</v>
      </c>
      <c r="P360" t="s">
        <v>200</v>
      </c>
      <c r="Q360" t="s">
        <v>168</v>
      </c>
      <c r="R360" t="s">
        <v>165</v>
      </c>
      <c r="S360" t="s">
        <v>119</v>
      </c>
      <c r="T360" t="s">
        <v>164</v>
      </c>
      <c r="U360" t="s">
        <v>118</v>
      </c>
      <c r="V360" t="s">
        <v>2400</v>
      </c>
      <c r="W360" t="s">
        <v>2401</v>
      </c>
      <c r="X360" s="51" t="str">
        <f t="shared" si="5"/>
        <v>3</v>
      </c>
      <c r="Y360" s="51" t="str">
        <f>IF(T360="","",IF(AND(T360&lt;&gt;'Tabelas auxiliares'!$B$236,T360&lt;&gt;'Tabelas auxiliares'!$B$237),"FOLHA DE PESSOAL",IF(X360='Tabelas auxiliares'!$A$237,"CUSTEIO",IF(X360='Tabelas auxiliares'!$A$236,"INVESTIMENTO","ERRO - VERIFICAR"))))</f>
        <v>CUSTEIO</v>
      </c>
      <c r="Z360" s="44">
        <v>602.45000000000005</v>
      </c>
      <c r="AC360" s="44">
        <v>602.45000000000005</v>
      </c>
    </row>
    <row r="361" spans="1:29" x14ac:dyDescent="0.25">
      <c r="A361" t="s">
        <v>540</v>
      </c>
      <c r="B361" s="72" t="s">
        <v>321</v>
      </c>
      <c r="C361" s="72" t="s">
        <v>541</v>
      </c>
      <c r="D361" t="s">
        <v>55</v>
      </c>
      <c r="E361" t="s">
        <v>117</v>
      </c>
      <c r="F361" s="51" t="str">
        <f>IFERROR(VLOOKUP(D361,'Tabelas auxiliares'!$A$3:$B$61,2,FALSE),"")</f>
        <v>PROEC - PRÓ-REITORIA DE EXTENSÃO E CULTURA</v>
      </c>
      <c r="G361" s="51" t="str">
        <f>IFERROR(VLOOKUP($B361,'Tabelas auxiliares'!$A$65:$C$102,2,FALSE),"")</f>
        <v>Materiais didáticos e serviços - Extensão</v>
      </c>
      <c r="H361" s="51" t="str">
        <f>IFERROR(VLOOKUP($B361,'Tabelas auxiliares'!$A$65:$C$102,3,FALSE),"")</f>
        <v>MATERIAL DE CONSUMO / MATERIAIS E SERVIÇOS DIVERSOS PARA ATIVIDADES CULTURAIS E DE EXTENSÃO / SERVIÇOS CORO</v>
      </c>
      <c r="I361" t="s">
        <v>1572</v>
      </c>
      <c r="J361" t="s">
        <v>2402</v>
      </c>
      <c r="K361" t="s">
        <v>2403</v>
      </c>
      <c r="L361" t="s">
        <v>2404</v>
      </c>
      <c r="M361" t="s">
        <v>2405</v>
      </c>
      <c r="N361" t="s">
        <v>166</v>
      </c>
      <c r="O361" t="s">
        <v>167</v>
      </c>
      <c r="P361" t="s">
        <v>200</v>
      </c>
      <c r="Q361" t="s">
        <v>168</v>
      </c>
      <c r="R361" t="s">
        <v>165</v>
      </c>
      <c r="S361" t="s">
        <v>119</v>
      </c>
      <c r="T361" t="s">
        <v>164</v>
      </c>
      <c r="U361" t="s">
        <v>118</v>
      </c>
      <c r="V361" t="s">
        <v>2406</v>
      </c>
      <c r="W361" t="s">
        <v>2407</v>
      </c>
      <c r="X361" s="51" t="str">
        <f t="shared" si="5"/>
        <v>3</v>
      </c>
      <c r="Y361" s="51" t="str">
        <f>IF(T361="","",IF(AND(T361&lt;&gt;'Tabelas auxiliares'!$B$236,T361&lt;&gt;'Tabelas auxiliares'!$B$237),"FOLHA DE PESSOAL",IF(X361='Tabelas auxiliares'!$A$237,"CUSTEIO",IF(X361='Tabelas auxiliares'!$A$236,"INVESTIMENTO","ERRO - VERIFICAR"))))</f>
        <v>CUSTEIO</v>
      </c>
      <c r="Z361" s="44">
        <v>1800</v>
      </c>
      <c r="AA361" s="44">
        <v>1800</v>
      </c>
    </row>
    <row r="362" spans="1:29" x14ac:dyDescent="0.25">
      <c r="A362" t="s">
        <v>540</v>
      </c>
      <c r="B362" s="72" t="s">
        <v>321</v>
      </c>
      <c r="C362" s="72" t="s">
        <v>541</v>
      </c>
      <c r="D362" t="s">
        <v>55</v>
      </c>
      <c r="E362" t="s">
        <v>117</v>
      </c>
      <c r="F362" s="51" t="str">
        <f>IFERROR(VLOOKUP(D362,'Tabelas auxiliares'!$A$3:$B$61,2,FALSE),"")</f>
        <v>PROEC - PRÓ-REITORIA DE EXTENSÃO E CULTURA</v>
      </c>
      <c r="G362" s="51" t="str">
        <f>IFERROR(VLOOKUP($B362,'Tabelas auxiliares'!$A$65:$C$102,2,FALSE),"")</f>
        <v>Materiais didáticos e serviços - Extensão</v>
      </c>
      <c r="H362" s="51" t="str">
        <f>IFERROR(VLOOKUP($B362,'Tabelas auxiliares'!$A$65:$C$102,3,FALSE),"")</f>
        <v>MATERIAL DE CONSUMO / MATERIAIS E SERVIÇOS DIVERSOS PARA ATIVIDADES CULTURAIS E DE EXTENSÃO / SERVIÇOS CORO</v>
      </c>
      <c r="I362" t="s">
        <v>573</v>
      </c>
      <c r="J362" t="s">
        <v>2408</v>
      </c>
      <c r="K362" t="s">
        <v>2409</v>
      </c>
      <c r="L362" t="s">
        <v>2410</v>
      </c>
      <c r="M362" t="s">
        <v>2317</v>
      </c>
      <c r="N362" t="s">
        <v>169</v>
      </c>
      <c r="O362" t="s">
        <v>167</v>
      </c>
      <c r="P362" t="s">
        <v>586</v>
      </c>
      <c r="Q362" t="s">
        <v>168</v>
      </c>
      <c r="R362" t="s">
        <v>165</v>
      </c>
      <c r="S362" t="s">
        <v>119</v>
      </c>
      <c r="T362" t="s">
        <v>228</v>
      </c>
      <c r="U362" t="s">
        <v>587</v>
      </c>
      <c r="V362" t="s">
        <v>1256</v>
      </c>
      <c r="W362" t="s">
        <v>1257</v>
      </c>
      <c r="X362" s="51" t="str">
        <f t="shared" si="5"/>
        <v>3</v>
      </c>
      <c r="Y362" s="51" t="str">
        <f>IF(T362="","",IF(AND(T362&lt;&gt;'Tabelas auxiliares'!$B$236,T362&lt;&gt;'Tabelas auxiliares'!$B$237),"FOLHA DE PESSOAL",IF(X362='Tabelas auxiliares'!$A$237,"CUSTEIO",IF(X362='Tabelas auxiliares'!$A$236,"INVESTIMENTO","ERRO - VERIFICAR"))))</f>
        <v>CUSTEIO</v>
      </c>
      <c r="Z362" s="44">
        <v>4062</v>
      </c>
      <c r="AA362" s="44">
        <v>2254</v>
      </c>
      <c r="AB362" s="44">
        <v>1808</v>
      </c>
    </row>
    <row r="363" spans="1:29" x14ac:dyDescent="0.25">
      <c r="A363" t="s">
        <v>540</v>
      </c>
      <c r="B363" s="72" t="s">
        <v>321</v>
      </c>
      <c r="C363" s="72" t="s">
        <v>541</v>
      </c>
      <c r="D363" t="s">
        <v>55</v>
      </c>
      <c r="E363" t="s">
        <v>117</v>
      </c>
      <c r="F363" s="51" t="str">
        <f>IFERROR(VLOOKUP(D363,'Tabelas auxiliares'!$A$3:$B$61,2,FALSE),"")</f>
        <v>PROEC - PRÓ-REITORIA DE EXTENSÃO E CULTURA</v>
      </c>
      <c r="G363" s="51" t="str">
        <f>IFERROR(VLOOKUP($B363,'Tabelas auxiliares'!$A$65:$C$102,2,FALSE),"")</f>
        <v>Materiais didáticos e serviços - Extensão</v>
      </c>
      <c r="H363" s="51" t="str">
        <f>IFERROR(VLOOKUP($B363,'Tabelas auxiliares'!$A$65:$C$102,3,FALSE),"")</f>
        <v>MATERIAL DE CONSUMO / MATERIAIS E SERVIÇOS DIVERSOS PARA ATIVIDADES CULTURAIS E DE EXTENSÃO / SERVIÇOS CORO</v>
      </c>
      <c r="I363" t="s">
        <v>1467</v>
      </c>
      <c r="J363" t="s">
        <v>2411</v>
      </c>
      <c r="K363" t="s">
        <v>2412</v>
      </c>
      <c r="L363" t="s">
        <v>2413</v>
      </c>
      <c r="M363" t="s">
        <v>2414</v>
      </c>
      <c r="N363" t="s">
        <v>166</v>
      </c>
      <c r="O363" t="s">
        <v>167</v>
      </c>
      <c r="P363" t="s">
        <v>200</v>
      </c>
      <c r="Q363" t="s">
        <v>168</v>
      </c>
      <c r="R363" t="s">
        <v>165</v>
      </c>
      <c r="S363" t="s">
        <v>543</v>
      </c>
      <c r="T363" t="s">
        <v>164</v>
      </c>
      <c r="U363" t="s">
        <v>118</v>
      </c>
      <c r="V363" t="s">
        <v>2247</v>
      </c>
      <c r="W363" t="s">
        <v>2248</v>
      </c>
      <c r="X363" s="51" t="str">
        <f t="shared" si="5"/>
        <v>3</v>
      </c>
      <c r="Y363" s="51" t="str">
        <f>IF(T363="","",IF(AND(T363&lt;&gt;'Tabelas auxiliares'!$B$236,T363&lt;&gt;'Tabelas auxiliares'!$B$237),"FOLHA DE PESSOAL",IF(X363='Tabelas auxiliares'!$A$237,"CUSTEIO",IF(X363='Tabelas auxiliares'!$A$236,"INVESTIMENTO","ERRO - VERIFICAR"))))</f>
        <v>CUSTEIO</v>
      </c>
      <c r="Z363" s="44">
        <v>1647</v>
      </c>
      <c r="AC363" s="44">
        <v>1647</v>
      </c>
    </row>
    <row r="364" spans="1:29" x14ac:dyDescent="0.25">
      <c r="A364" t="s">
        <v>540</v>
      </c>
      <c r="B364" s="72" t="s">
        <v>321</v>
      </c>
      <c r="C364" s="72" t="s">
        <v>541</v>
      </c>
      <c r="D364" t="s">
        <v>55</v>
      </c>
      <c r="E364" t="s">
        <v>117</v>
      </c>
      <c r="F364" s="51" t="str">
        <f>IFERROR(VLOOKUP(D364,'Tabelas auxiliares'!$A$3:$B$61,2,FALSE),"")</f>
        <v>PROEC - PRÓ-REITORIA DE EXTENSÃO E CULTURA</v>
      </c>
      <c r="G364" s="51" t="str">
        <f>IFERROR(VLOOKUP($B364,'Tabelas auxiliares'!$A$65:$C$102,2,FALSE),"")</f>
        <v>Materiais didáticos e serviços - Extensão</v>
      </c>
      <c r="H364" s="51" t="str">
        <f>IFERROR(VLOOKUP($B364,'Tabelas auxiliares'!$A$65:$C$102,3,FALSE),"")</f>
        <v>MATERIAL DE CONSUMO / MATERIAIS E SERVIÇOS DIVERSOS PARA ATIVIDADES CULTURAIS E DE EXTENSÃO / SERVIÇOS CORO</v>
      </c>
      <c r="I364" t="s">
        <v>1467</v>
      </c>
      <c r="J364" t="s">
        <v>2411</v>
      </c>
      <c r="K364" t="s">
        <v>2412</v>
      </c>
      <c r="L364" t="s">
        <v>2413</v>
      </c>
      <c r="M364" t="s">
        <v>2414</v>
      </c>
      <c r="N364" t="s">
        <v>166</v>
      </c>
      <c r="O364" t="s">
        <v>167</v>
      </c>
      <c r="P364" t="s">
        <v>200</v>
      </c>
      <c r="Q364" t="s">
        <v>168</v>
      </c>
      <c r="R364" t="s">
        <v>165</v>
      </c>
      <c r="S364" t="s">
        <v>543</v>
      </c>
      <c r="T364" t="s">
        <v>164</v>
      </c>
      <c r="U364" t="s">
        <v>118</v>
      </c>
      <c r="V364" t="s">
        <v>2415</v>
      </c>
      <c r="W364" t="s">
        <v>2416</v>
      </c>
      <c r="X364" s="51" t="str">
        <f t="shared" si="5"/>
        <v>3</v>
      </c>
      <c r="Y364" s="51" t="str">
        <f>IF(T364="","",IF(AND(T364&lt;&gt;'Tabelas auxiliares'!$B$236,T364&lt;&gt;'Tabelas auxiliares'!$B$237),"FOLHA DE PESSOAL",IF(X364='Tabelas auxiliares'!$A$237,"CUSTEIO",IF(X364='Tabelas auxiliares'!$A$236,"INVESTIMENTO","ERRO - VERIFICAR"))))</f>
        <v>CUSTEIO</v>
      </c>
      <c r="Z364" s="44">
        <v>18</v>
      </c>
      <c r="AC364" s="44">
        <v>18</v>
      </c>
    </row>
    <row r="365" spans="1:29" x14ac:dyDescent="0.25">
      <c r="A365" t="s">
        <v>540</v>
      </c>
      <c r="B365" s="72" t="s">
        <v>321</v>
      </c>
      <c r="C365" s="72" t="s">
        <v>1390</v>
      </c>
      <c r="D365" t="s">
        <v>55</v>
      </c>
      <c r="E365" t="s">
        <v>117</v>
      </c>
      <c r="F365" s="51" t="str">
        <f>IFERROR(VLOOKUP(D365,'Tabelas auxiliares'!$A$3:$B$61,2,FALSE),"")</f>
        <v>PROEC - PRÓ-REITORIA DE EXTENSÃO E CULTURA</v>
      </c>
      <c r="G365" s="51" t="str">
        <f>IFERROR(VLOOKUP($B365,'Tabelas auxiliares'!$A$65:$C$102,2,FALSE),"")</f>
        <v>Materiais didáticos e serviços - Extensão</v>
      </c>
      <c r="H365" s="51" t="str">
        <f>IFERROR(VLOOKUP($B365,'Tabelas auxiliares'!$A$65:$C$102,3,FALSE),"")</f>
        <v>MATERIAL DE CONSUMO / MATERIAIS E SERVIÇOS DIVERSOS PARA ATIVIDADES CULTURAIS E DE EXTENSÃO / SERVIÇOS CORO</v>
      </c>
      <c r="I365" t="s">
        <v>2417</v>
      </c>
      <c r="J365" t="s">
        <v>2418</v>
      </c>
      <c r="K365" t="s">
        <v>2419</v>
      </c>
      <c r="L365" t="s">
        <v>2420</v>
      </c>
      <c r="M365" t="s">
        <v>2421</v>
      </c>
      <c r="N365" t="s">
        <v>166</v>
      </c>
      <c r="O365" t="s">
        <v>167</v>
      </c>
      <c r="P365" t="s">
        <v>200</v>
      </c>
      <c r="Q365" t="s">
        <v>168</v>
      </c>
      <c r="R365" t="s">
        <v>165</v>
      </c>
      <c r="S365" t="s">
        <v>543</v>
      </c>
      <c r="T365" t="s">
        <v>164</v>
      </c>
      <c r="U365" t="s">
        <v>118</v>
      </c>
      <c r="V365" t="s">
        <v>2422</v>
      </c>
      <c r="W365" t="s">
        <v>2423</v>
      </c>
      <c r="X365" s="51" t="str">
        <f t="shared" si="5"/>
        <v>3</v>
      </c>
      <c r="Y365" s="51" t="str">
        <f>IF(T365="","",IF(AND(T365&lt;&gt;'Tabelas auxiliares'!$B$236,T365&lt;&gt;'Tabelas auxiliares'!$B$237),"FOLHA DE PESSOAL",IF(X365='Tabelas auxiliares'!$A$237,"CUSTEIO",IF(X365='Tabelas auxiliares'!$A$236,"INVESTIMENTO","ERRO - VERIFICAR"))))</f>
        <v>CUSTEIO</v>
      </c>
      <c r="Z365" s="44">
        <v>864.7</v>
      </c>
      <c r="AC365" s="44">
        <v>864.7</v>
      </c>
    </row>
    <row r="366" spans="1:29" x14ac:dyDescent="0.25">
      <c r="A366" t="s">
        <v>540</v>
      </c>
      <c r="B366" s="72" t="s">
        <v>321</v>
      </c>
      <c r="C366" s="72" t="s">
        <v>1390</v>
      </c>
      <c r="D366" t="s">
        <v>55</v>
      </c>
      <c r="E366" t="s">
        <v>117</v>
      </c>
      <c r="F366" s="51" t="str">
        <f>IFERROR(VLOOKUP(D366,'Tabelas auxiliares'!$A$3:$B$61,2,FALSE),"")</f>
        <v>PROEC - PRÓ-REITORIA DE EXTENSÃO E CULTURA</v>
      </c>
      <c r="G366" s="51" t="str">
        <f>IFERROR(VLOOKUP($B366,'Tabelas auxiliares'!$A$65:$C$102,2,FALSE),"")</f>
        <v>Materiais didáticos e serviços - Extensão</v>
      </c>
      <c r="H366" s="51" t="str">
        <f>IFERROR(VLOOKUP($B366,'Tabelas auxiliares'!$A$65:$C$102,3,FALSE),"")</f>
        <v>MATERIAL DE CONSUMO / MATERIAIS E SERVIÇOS DIVERSOS PARA ATIVIDADES CULTURAIS E DE EXTENSÃO / SERVIÇOS CORO</v>
      </c>
      <c r="I366" t="s">
        <v>2417</v>
      </c>
      <c r="J366" t="s">
        <v>2418</v>
      </c>
      <c r="K366" t="s">
        <v>2424</v>
      </c>
      <c r="L366" t="s">
        <v>2420</v>
      </c>
      <c r="M366" t="s">
        <v>2385</v>
      </c>
      <c r="N366" t="s">
        <v>166</v>
      </c>
      <c r="O366" t="s">
        <v>167</v>
      </c>
      <c r="P366" t="s">
        <v>200</v>
      </c>
      <c r="Q366" t="s">
        <v>168</v>
      </c>
      <c r="R366" t="s">
        <v>165</v>
      </c>
      <c r="S366" t="s">
        <v>543</v>
      </c>
      <c r="T366" t="s">
        <v>164</v>
      </c>
      <c r="U366" t="s">
        <v>118</v>
      </c>
      <c r="V366" t="s">
        <v>2422</v>
      </c>
      <c r="W366" t="s">
        <v>2423</v>
      </c>
      <c r="X366" s="51" t="str">
        <f t="shared" si="5"/>
        <v>3</v>
      </c>
      <c r="Y366" s="51" t="str">
        <f>IF(T366="","",IF(AND(T366&lt;&gt;'Tabelas auxiliares'!$B$236,T366&lt;&gt;'Tabelas auxiliares'!$B$237),"FOLHA DE PESSOAL",IF(X366='Tabelas auxiliares'!$A$237,"CUSTEIO",IF(X366='Tabelas auxiliares'!$A$236,"INVESTIMENTO","ERRO - VERIFICAR"))))</f>
        <v>CUSTEIO</v>
      </c>
      <c r="Z366" s="44">
        <v>513.67999999999995</v>
      </c>
      <c r="AC366" s="44">
        <v>513.67999999999995</v>
      </c>
    </row>
    <row r="367" spans="1:29" x14ac:dyDescent="0.25">
      <c r="A367" t="s">
        <v>540</v>
      </c>
      <c r="B367" s="72" t="s">
        <v>324</v>
      </c>
      <c r="C367" s="72" t="s">
        <v>541</v>
      </c>
      <c r="D367" t="s">
        <v>55</v>
      </c>
      <c r="E367" t="s">
        <v>117</v>
      </c>
      <c r="F367" s="51" t="str">
        <f>IFERROR(VLOOKUP(D367,'Tabelas auxiliares'!$A$3:$B$61,2,FALSE),"")</f>
        <v>PROEC - PRÓ-REITORIA DE EXTENSÃO E CULTURA</v>
      </c>
      <c r="G367" s="51" t="str">
        <f>IFERROR(VLOOKUP($B367,'Tabelas auxiliares'!$A$65:$C$102,2,FALSE),"")</f>
        <v>Materiais didáticos e serviços - Editora</v>
      </c>
      <c r="H367" s="51" t="str">
        <f>IFERROR(VLOOKUP($B367,'Tabelas auxiliares'!$A$65:$C$102,3,FALSE),"")</f>
        <v>SERVICO DE ENCADERNAÇÃO /MATERIAL DE CONSUMO / MATERIAL PARA ATIVIDADES DA EDITORA / REGISTRO ISBN</v>
      </c>
      <c r="I367" t="s">
        <v>1743</v>
      </c>
      <c r="J367" t="s">
        <v>2425</v>
      </c>
      <c r="K367" t="s">
        <v>2426</v>
      </c>
      <c r="L367" t="s">
        <v>2427</v>
      </c>
      <c r="M367" t="s">
        <v>2428</v>
      </c>
      <c r="N367" t="s">
        <v>166</v>
      </c>
      <c r="O367" t="s">
        <v>167</v>
      </c>
      <c r="P367" t="s">
        <v>200</v>
      </c>
      <c r="Q367" t="s">
        <v>168</v>
      </c>
      <c r="R367" t="s">
        <v>165</v>
      </c>
      <c r="S367" t="s">
        <v>119</v>
      </c>
      <c r="T367" t="s">
        <v>164</v>
      </c>
      <c r="U367" t="s">
        <v>118</v>
      </c>
      <c r="V367" t="s">
        <v>987</v>
      </c>
      <c r="W367" t="s">
        <v>988</v>
      </c>
      <c r="X367" s="51" t="str">
        <f t="shared" si="5"/>
        <v>3</v>
      </c>
      <c r="Y367" s="51" t="str">
        <f>IF(T367="","",IF(AND(T367&lt;&gt;'Tabelas auxiliares'!$B$236,T367&lt;&gt;'Tabelas auxiliares'!$B$237),"FOLHA DE PESSOAL",IF(X367='Tabelas auxiliares'!$A$237,"CUSTEIO",IF(X367='Tabelas auxiliares'!$A$236,"INVESTIMENTO","ERRO - VERIFICAR"))))</f>
        <v>CUSTEIO</v>
      </c>
      <c r="Z367" s="44">
        <v>636</v>
      </c>
      <c r="AA367" s="44">
        <v>636</v>
      </c>
    </row>
    <row r="368" spans="1:29" x14ac:dyDescent="0.25">
      <c r="A368" t="s">
        <v>540</v>
      </c>
      <c r="B368" s="72" t="s">
        <v>324</v>
      </c>
      <c r="C368" s="72" t="s">
        <v>541</v>
      </c>
      <c r="D368" t="s">
        <v>55</v>
      </c>
      <c r="E368" t="s">
        <v>117</v>
      </c>
      <c r="F368" s="51" t="str">
        <f>IFERROR(VLOOKUP(D368,'Tabelas auxiliares'!$A$3:$B$61,2,FALSE),"")</f>
        <v>PROEC - PRÓ-REITORIA DE EXTENSÃO E CULTURA</v>
      </c>
      <c r="G368" s="51" t="str">
        <f>IFERROR(VLOOKUP($B368,'Tabelas auxiliares'!$A$65:$C$102,2,FALSE),"")</f>
        <v>Materiais didáticos e serviços - Editora</v>
      </c>
      <c r="H368" s="51" t="str">
        <f>IFERROR(VLOOKUP($B368,'Tabelas auxiliares'!$A$65:$C$102,3,FALSE),"")</f>
        <v>SERVICO DE ENCADERNAÇÃO /MATERIAL DE CONSUMO / MATERIAL PARA ATIVIDADES DA EDITORA / REGISTRO ISBN</v>
      </c>
      <c r="I368" t="s">
        <v>1743</v>
      </c>
      <c r="J368" t="s">
        <v>2425</v>
      </c>
      <c r="K368" t="s">
        <v>2426</v>
      </c>
      <c r="L368" t="s">
        <v>2427</v>
      </c>
      <c r="M368" t="s">
        <v>2428</v>
      </c>
      <c r="N368" t="s">
        <v>166</v>
      </c>
      <c r="O368" t="s">
        <v>167</v>
      </c>
      <c r="P368" t="s">
        <v>200</v>
      </c>
      <c r="Q368" t="s">
        <v>168</v>
      </c>
      <c r="R368" t="s">
        <v>165</v>
      </c>
      <c r="S368" t="s">
        <v>119</v>
      </c>
      <c r="T368" t="s">
        <v>164</v>
      </c>
      <c r="U368" t="s">
        <v>118</v>
      </c>
      <c r="V368" t="s">
        <v>993</v>
      </c>
      <c r="W368" t="s">
        <v>994</v>
      </c>
      <c r="X368" s="51" t="str">
        <f t="shared" si="5"/>
        <v>3</v>
      </c>
      <c r="Y368" s="51" t="str">
        <f>IF(T368="","",IF(AND(T368&lt;&gt;'Tabelas auxiliares'!$B$236,T368&lt;&gt;'Tabelas auxiliares'!$B$237),"FOLHA DE PESSOAL",IF(X368='Tabelas auxiliares'!$A$237,"CUSTEIO",IF(X368='Tabelas auxiliares'!$A$236,"INVESTIMENTO","ERRO - VERIFICAR"))))</f>
        <v>CUSTEIO</v>
      </c>
      <c r="Z368" s="44">
        <v>999</v>
      </c>
      <c r="AA368" s="44">
        <v>999</v>
      </c>
    </row>
    <row r="369" spans="1:29" x14ac:dyDescent="0.25">
      <c r="A369" t="s">
        <v>540</v>
      </c>
      <c r="B369" s="72" t="s">
        <v>324</v>
      </c>
      <c r="C369" s="72" t="s">
        <v>541</v>
      </c>
      <c r="D369" t="s">
        <v>55</v>
      </c>
      <c r="E369" t="s">
        <v>117</v>
      </c>
      <c r="F369" s="51" t="str">
        <f>IFERROR(VLOOKUP(D369,'Tabelas auxiliares'!$A$3:$B$61,2,FALSE),"")</f>
        <v>PROEC - PRÓ-REITORIA DE EXTENSÃO E CULTURA</v>
      </c>
      <c r="G369" s="51" t="str">
        <f>IFERROR(VLOOKUP($B369,'Tabelas auxiliares'!$A$65:$C$102,2,FALSE),"")</f>
        <v>Materiais didáticos e serviços - Editora</v>
      </c>
      <c r="H369" s="51" t="str">
        <f>IFERROR(VLOOKUP($B369,'Tabelas auxiliares'!$A$65:$C$102,3,FALSE),"")</f>
        <v>SERVICO DE ENCADERNAÇÃO /MATERIAL DE CONSUMO / MATERIAL PARA ATIVIDADES DA EDITORA / REGISTRO ISBN</v>
      </c>
      <c r="I369" t="s">
        <v>2429</v>
      </c>
      <c r="J369" t="s">
        <v>2425</v>
      </c>
      <c r="K369" t="s">
        <v>2430</v>
      </c>
      <c r="L369" t="s">
        <v>2431</v>
      </c>
      <c r="M369" t="s">
        <v>2428</v>
      </c>
      <c r="N369" t="s">
        <v>166</v>
      </c>
      <c r="O369" t="s">
        <v>167</v>
      </c>
      <c r="P369" t="s">
        <v>200</v>
      </c>
      <c r="Q369" t="s">
        <v>168</v>
      </c>
      <c r="R369" t="s">
        <v>165</v>
      </c>
      <c r="S369" t="s">
        <v>119</v>
      </c>
      <c r="T369" t="s">
        <v>164</v>
      </c>
      <c r="U369" t="s">
        <v>118</v>
      </c>
      <c r="V369" t="s">
        <v>1244</v>
      </c>
      <c r="W369" t="s">
        <v>1245</v>
      </c>
      <c r="X369" s="51" t="str">
        <f t="shared" si="5"/>
        <v>3</v>
      </c>
      <c r="Y369" s="51" t="str">
        <f>IF(T369="","",IF(AND(T369&lt;&gt;'Tabelas auxiliares'!$B$236,T369&lt;&gt;'Tabelas auxiliares'!$B$237),"FOLHA DE PESSOAL",IF(X369='Tabelas auxiliares'!$A$237,"CUSTEIO",IF(X369='Tabelas auxiliares'!$A$236,"INVESTIMENTO","ERRO - VERIFICAR"))))</f>
        <v>CUSTEIO</v>
      </c>
      <c r="Z369" s="44">
        <v>12204</v>
      </c>
      <c r="AA369" s="44">
        <v>12204</v>
      </c>
    </row>
    <row r="370" spans="1:29" x14ac:dyDescent="0.25">
      <c r="A370" t="s">
        <v>540</v>
      </c>
      <c r="B370" s="72" t="s">
        <v>324</v>
      </c>
      <c r="C370" s="72" t="s">
        <v>541</v>
      </c>
      <c r="D370" t="s">
        <v>57</v>
      </c>
      <c r="E370" t="s">
        <v>117</v>
      </c>
      <c r="F370" s="51" t="str">
        <f>IFERROR(VLOOKUP(D370,'Tabelas auxiliares'!$A$3:$B$61,2,FALSE),"")</f>
        <v>EDITORA DA UFABC</v>
      </c>
      <c r="G370" s="51" t="str">
        <f>IFERROR(VLOOKUP($B370,'Tabelas auxiliares'!$A$65:$C$102,2,FALSE),"")</f>
        <v>Materiais didáticos e serviços - Editora</v>
      </c>
      <c r="H370" s="51" t="str">
        <f>IFERROR(VLOOKUP($B370,'Tabelas auxiliares'!$A$65:$C$102,3,FALSE),"")</f>
        <v>SERVICO DE ENCADERNAÇÃO /MATERIAL DE CONSUMO / MATERIAL PARA ATIVIDADES DA EDITORA / REGISTRO ISBN</v>
      </c>
      <c r="I370" t="s">
        <v>2432</v>
      </c>
      <c r="J370" t="s">
        <v>2425</v>
      </c>
      <c r="K370" t="s">
        <v>2433</v>
      </c>
      <c r="L370" t="s">
        <v>2431</v>
      </c>
      <c r="M370" t="s">
        <v>2428</v>
      </c>
      <c r="N370" t="s">
        <v>166</v>
      </c>
      <c r="O370" t="s">
        <v>167</v>
      </c>
      <c r="P370" t="s">
        <v>200</v>
      </c>
      <c r="Q370" t="s">
        <v>168</v>
      </c>
      <c r="R370" t="s">
        <v>165</v>
      </c>
      <c r="S370" t="s">
        <v>119</v>
      </c>
      <c r="T370" t="s">
        <v>164</v>
      </c>
      <c r="U370" t="s">
        <v>118</v>
      </c>
      <c r="V370" t="s">
        <v>993</v>
      </c>
      <c r="W370" t="s">
        <v>994</v>
      </c>
      <c r="X370" s="51" t="str">
        <f t="shared" si="5"/>
        <v>3</v>
      </c>
      <c r="Y370" s="51" t="str">
        <f>IF(T370="","",IF(AND(T370&lt;&gt;'Tabelas auxiliares'!$B$236,T370&lt;&gt;'Tabelas auxiliares'!$B$237),"FOLHA DE PESSOAL",IF(X370='Tabelas auxiliares'!$A$237,"CUSTEIO",IF(X370='Tabelas auxiliares'!$A$236,"INVESTIMENTO","ERRO - VERIFICAR"))))</f>
        <v>CUSTEIO</v>
      </c>
      <c r="Z370" s="44">
        <v>15</v>
      </c>
      <c r="AA370" s="44">
        <v>15</v>
      </c>
    </row>
    <row r="371" spans="1:29" x14ac:dyDescent="0.25">
      <c r="A371" t="s">
        <v>540</v>
      </c>
      <c r="B371" s="72" t="s">
        <v>324</v>
      </c>
      <c r="C371" s="72" t="s">
        <v>541</v>
      </c>
      <c r="D371" t="s">
        <v>57</v>
      </c>
      <c r="E371" t="s">
        <v>117</v>
      </c>
      <c r="F371" s="51" t="str">
        <f>IFERROR(VLOOKUP(D371,'Tabelas auxiliares'!$A$3:$B$61,2,FALSE),"")</f>
        <v>EDITORA DA UFABC</v>
      </c>
      <c r="G371" s="51" t="str">
        <f>IFERROR(VLOOKUP($B371,'Tabelas auxiliares'!$A$65:$C$102,2,FALSE),"")</f>
        <v>Materiais didáticos e serviços - Editora</v>
      </c>
      <c r="H371" s="51" t="str">
        <f>IFERROR(VLOOKUP($B371,'Tabelas auxiliares'!$A$65:$C$102,3,FALSE),"")</f>
        <v>SERVICO DE ENCADERNAÇÃO /MATERIAL DE CONSUMO / MATERIAL PARA ATIVIDADES DA EDITORA / REGISTRO ISBN</v>
      </c>
      <c r="I371" t="s">
        <v>2432</v>
      </c>
      <c r="J371" t="s">
        <v>2425</v>
      </c>
      <c r="K371" t="s">
        <v>2434</v>
      </c>
      <c r="L371" t="s">
        <v>2431</v>
      </c>
      <c r="M371" t="s">
        <v>2428</v>
      </c>
      <c r="N371" t="s">
        <v>166</v>
      </c>
      <c r="O371" t="s">
        <v>167</v>
      </c>
      <c r="P371" t="s">
        <v>200</v>
      </c>
      <c r="Q371" t="s">
        <v>168</v>
      </c>
      <c r="R371" t="s">
        <v>165</v>
      </c>
      <c r="S371" t="s">
        <v>119</v>
      </c>
      <c r="T371" t="s">
        <v>164</v>
      </c>
      <c r="U371" t="s">
        <v>118</v>
      </c>
      <c r="V371" t="s">
        <v>1244</v>
      </c>
      <c r="W371" t="s">
        <v>1245</v>
      </c>
      <c r="X371" s="51" t="str">
        <f t="shared" si="5"/>
        <v>3</v>
      </c>
      <c r="Y371" s="51" t="str">
        <f>IF(T371="","",IF(AND(T371&lt;&gt;'Tabelas auxiliares'!$B$236,T371&lt;&gt;'Tabelas auxiliares'!$B$237),"FOLHA DE PESSOAL",IF(X371='Tabelas auxiliares'!$A$237,"CUSTEIO",IF(X371='Tabelas auxiliares'!$A$236,"INVESTIMENTO","ERRO - VERIFICAR"))))</f>
        <v>CUSTEIO</v>
      </c>
      <c r="Z371" s="44">
        <v>1830</v>
      </c>
      <c r="AA371" s="44">
        <v>1830</v>
      </c>
    </row>
    <row r="372" spans="1:29" x14ac:dyDescent="0.25">
      <c r="A372" t="s">
        <v>540</v>
      </c>
      <c r="B372" s="72" t="s">
        <v>324</v>
      </c>
      <c r="C372" s="72" t="s">
        <v>541</v>
      </c>
      <c r="D372" t="s">
        <v>57</v>
      </c>
      <c r="E372" t="s">
        <v>117</v>
      </c>
      <c r="F372" s="51" t="str">
        <f>IFERROR(VLOOKUP(D372,'Tabelas auxiliares'!$A$3:$B$61,2,FALSE),"")</f>
        <v>EDITORA DA UFABC</v>
      </c>
      <c r="G372" s="51" t="str">
        <f>IFERROR(VLOOKUP($B372,'Tabelas auxiliares'!$A$65:$C$102,2,FALSE),"")</f>
        <v>Materiais didáticos e serviços - Editora</v>
      </c>
      <c r="H372" s="51" t="str">
        <f>IFERROR(VLOOKUP($B372,'Tabelas auxiliares'!$A$65:$C$102,3,FALSE),"")</f>
        <v>SERVICO DE ENCADERNAÇÃO /MATERIAL DE CONSUMO / MATERIAL PARA ATIVIDADES DA EDITORA / REGISTRO ISBN</v>
      </c>
      <c r="I372" t="s">
        <v>2429</v>
      </c>
      <c r="J372" t="s">
        <v>2425</v>
      </c>
      <c r="K372" t="s">
        <v>2435</v>
      </c>
      <c r="L372" t="s">
        <v>2431</v>
      </c>
      <c r="M372" t="s">
        <v>2428</v>
      </c>
      <c r="N372" t="s">
        <v>166</v>
      </c>
      <c r="O372" t="s">
        <v>167</v>
      </c>
      <c r="P372" t="s">
        <v>200</v>
      </c>
      <c r="Q372" t="s">
        <v>168</v>
      </c>
      <c r="R372" t="s">
        <v>165</v>
      </c>
      <c r="S372" t="s">
        <v>119</v>
      </c>
      <c r="T372" t="s">
        <v>164</v>
      </c>
      <c r="U372" t="s">
        <v>118</v>
      </c>
      <c r="V372" t="s">
        <v>987</v>
      </c>
      <c r="W372" t="s">
        <v>988</v>
      </c>
      <c r="X372" s="51" t="str">
        <f t="shared" si="5"/>
        <v>3</v>
      </c>
      <c r="Y372" s="51" t="str">
        <f>IF(T372="","",IF(AND(T372&lt;&gt;'Tabelas auxiliares'!$B$236,T372&lt;&gt;'Tabelas auxiliares'!$B$237),"FOLHA DE PESSOAL",IF(X372='Tabelas auxiliares'!$A$237,"CUSTEIO",IF(X372='Tabelas auxiliares'!$A$236,"INVESTIMENTO","ERRO - VERIFICAR"))))</f>
        <v>CUSTEIO</v>
      </c>
      <c r="Z372" s="44">
        <v>422</v>
      </c>
      <c r="AA372" s="44">
        <v>422</v>
      </c>
    </row>
    <row r="373" spans="1:29" x14ac:dyDescent="0.25">
      <c r="A373" t="s">
        <v>540</v>
      </c>
      <c r="B373" s="72" t="s">
        <v>324</v>
      </c>
      <c r="C373" s="72" t="s">
        <v>541</v>
      </c>
      <c r="D373" t="s">
        <v>57</v>
      </c>
      <c r="E373" t="s">
        <v>117</v>
      </c>
      <c r="F373" s="51" t="str">
        <f>IFERROR(VLOOKUP(D373,'Tabelas auxiliares'!$A$3:$B$61,2,FALSE),"")</f>
        <v>EDITORA DA UFABC</v>
      </c>
      <c r="G373" s="51" t="str">
        <f>IFERROR(VLOOKUP($B373,'Tabelas auxiliares'!$A$65:$C$102,2,FALSE),"")</f>
        <v>Materiais didáticos e serviços - Editora</v>
      </c>
      <c r="H373" s="51" t="str">
        <f>IFERROR(VLOOKUP($B373,'Tabelas auxiliares'!$A$65:$C$102,3,FALSE),"")</f>
        <v>SERVICO DE ENCADERNAÇÃO /MATERIAL DE CONSUMO / MATERIAL PARA ATIVIDADES DA EDITORA / REGISTRO ISBN</v>
      </c>
      <c r="I373" t="s">
        <v>2429</v>
      </c>
      <c r="J373" t="s">
        <v>2425</v>
      </c>
      <c r="K373" t="s">
        <v>2436</v>
      </c>
      <c r="L373" t="s">
        <v>2431</v>
      </c>
      <c r="M373" t="s">
        <v>2428</v>
      </c>
      <c r="N373" t="s">
        <v>166</v>
      </c>
      <c r="O373" t="s">
        <v>167</v>
      </c>
      <c r="P373" t="s">
        <v>200</v>
      </c>
      <c r="Q373" t="s">
        <v>168</v>
      </c>
      <c r="R373" t="s">
        <v>165</v>
      </c>
      <c r="S373" t="s">
        <v>119</v>
      </c>
      <c r="T373" t="s">
        <v>164</v>
      </c>
      <c r="U373" t="s">
        <v>118</v>
      </c>
      <c r="V373" t="s">
        <v>1244</v>
      </c>
      <c r="W373" t="s">
        <v>1245</v>
      </c>
      <c r="X373" s="51" t="str">
        <f t="shared" si="5"/>
        <v>3</v>
      </c>
      <c r="Y373" s="51" t="str">
        <f>IF(T373="","",IF(AND(T373&lt;&gt;'Tabelas auxiliares'!$B$236,T373&lt;&gt;'Tabelas auxiliares'!$B$237),"FOLHA DE PESSOAL",IF(X373='Tabelas auxiliares'!$A$237,"CUSTEIO",IF(X373='Tabelas auxiliares'!$A$236,"INVESTIMENTO","ERRO - VERIFICAR"))))</f>
        <v>CUSTEIO</v>
      </c>
      <c r="Z373" s="44">
        <v>12447</v>
      </c>
      <c r="AA373" s="44">
        <v>5319</v>
      </c>
      <c r="AC373" s="44">
        <v>7128</v>
      </c>
    </row>
    <row r="374" spans="1:29" x14ac:dyDescent="0.25">
      <c r="A374" t="s">
        <v>540</v>
      </c>
      <c r="B374" s="72" t="s">
        <v>324</v>
      </c>
      <c r="C374" s="72" t="s">
        <v>541</v>
      </c>
      <c r="D374" t="s">
        <v>57</v>
      </c>
      <c r="E374" t="s">
        <v>117</v>
      </c>
      <c r="F374" s="51" t="str">
        <f>IFERROR(VLOOKUP(D374,'Tabelas auxiliares'!$A$3:$B$61,2,FALSE),"")</f>
        <v>EDITORA DA UFABC</v>
      </c>
      <c r="G374" s="51" t="str">
        <f>IFERROR(VLOOKUP($B374,'Tabelas auxiliares'!$A$65:$C$102,2,FALSE),"")</f>
        <v>Materiais didáticos e serviços - Editora</v>
      </c>
      <c r="H374" s="51" t="str">
        <f>IFERROR(VLOOKUP($B374,'Tabelas auxiliares'!$A$65:$C$102,3,FALSE),"")</f>
        <v>SERVICO DE ENCADERNAÇÃO /MATERIAL DE CONSUMO / MATERIAL PARA ATIVIDADES DA EDITORA / REGISTRO ISBN</v>
      </c>
      <c r="I374" t="s">
        <v>2437</v>
      </c>
      <c r="J374" t="s">
        <v>2438</v>
      </c>
      <c r="K374" t="s">
        <v>2439</v>
      </c>
      <c r="L374" t="s">
        <v>2440</v>
      </c>
      <c r="M374" t="s">
        <v>1825</v>
      </c>
      <c r="N374" t="s">
        <v>166</v>
      </c>
      <c r="O374" t="s">
        <v>167</v>
      </c>
      <c r="P374" t="s">
        <v>200</v>
      </c>
      <c r="Q374" t="s">
        <v>168</v>
      </c>
      <c r="R374" t="s">
        <v>165</v>
      </c>
      <c r="S374" t="s">
        <v>119</v>
      </c>
      <c r="T374" t="s">
        <v>164</v>
      </c>
      <c r="U374" t="s">
        <v>118</v>
      </c>
      <c r="V374" t="s">
        <v>993</v>
      </c>
      <c r="W374" t="s">
        <v>994</v>
      </c>
      <c r="X374" s="51" t="str">
        <f t="shared" si="5"/>
        <v>3</v>
      </c>
      <c r="Y374" s="51" t="str">
        <f>IF(T374="","",IF(AND(T374&lt;&gt;'Tabelas auxiliares'!$B$236,T374&lt;&gt;'Tabelas auxiliares'!$B$237),"FOLHA DE PESSOAL",IF(X374='Tabelas auxiliares'!$A$237,"CUSTEIO",IF(X374='Tabelas auxiliares'!$A$236,"INVESTIMENTO","ERRO - VERIFICAR"))))</f>
        <v>CUSTEIO</v>
      </c>
      <c r="Z374" s="44">
        <v>665</v>
      </c>
      <c r="AA374" s="44">
        <v>615</v>
      </c>
      <c r="AC374" s="44">
        <v>50</v>
      </c>
    </row>
    <row r="375" spans="1:29" x14ac:dyDescent="0.25">
      <c r="A375" t="s">
        <v>540</v>
      </c>
      <c r="B375" s="72" t="s">
        <v>327</v>
      </c>
      <c r="C375" s="72" t="s">
        <v>541</v>
      </c>
      <c r="D375" t="s">
        <v>31</v>
      </c>
      <c r="E375" t="s">
        <v>117</v>
      </c>
      <c r="F375" s="51" t="str">
        <f>IFERROR(VLOOKUP(D375,'Tabelas auxiliares'!$A$3:$B$61,2,FALSE),"")</f>
        <v>ACI - SERVIÇOS GRÁFICOS * D.U.C</v>
      </c>
      <c r="G375" s="51" t="str">
        <f>IFERROR(VLOOKUP($B375,'Tabelas auxiliares'!$A$65:$C$102,2,FALSE),"")</f>
        <v>Materiais de consumo e serviços não acadêmicos</v>
      </c>
      <c r="H375" s="51" t="str">
        <f>IFERROR(VLOOKUP($B375,'Tabelas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75" t="s">
        <v>2441</v>
      </c>
      <c r="J375" t="s">
        <v>2442</v>
      </c>
      <c r="K375" t="s">
        <v>2443</v>
      </c>
      <c r="L375" t="s">
        <v>2444</v>
      </c>
      <c r="M375" t="s">
        <v>2445</v>
      </c>
      <c r="N375" t="s">
        <v>166</v>
      </c>
      <c r="O375" t="s">
        <v>167</v>
      </c>
      <c r="P375" t="s">
        <v>200</v>
      </c>
      <c r="Q375" t="s">
        <v>168</v>
      </c>
      <c r="R375" t="s">
        <v>165</v>
      </c>
      <c r="S375" t="s">
        <v>119</v>
      </c>
      <c r="T375" t="s">
        <v>164</v>
      </c>
      <c r="U375" t="s">
        <v>118</v>
      </c>
      <c r="V375" t="s">
        <v>999</v>
      </c>
      <c r="W375" t="s">
        <v>1000</v>
      </c>
      <c r="X375" s="51" t="str">
        <f t="shared" si="5"/>
        <v>3</v>
      </c>
      <c r="Y375" s="51" t="str">
        <f>IF(T375="","",IF(AND(T375&lt;&gt;'Tabelas auxiliares'!$B$236,T375&lt;&gt;'Tabelas auxiliares'!$B$237),"FOLHA DE PESSOAL",IF(X375='Tabelas auxiliares'!$A$237,"CUSTEIO",IF(X375='Tabelas auxiliares'!$A$236,"INVESTIMENTO","ERRO - VERIFICAR"))))</f>
        <v>CUSTEIO</v>
      </c>
      <c r="Z375" s="44">
        <v>4251.6000000000004</v>
      </c>
      <c r="AA375" s="44">
        <v>4251.6000000000004</v>
      </c>
    </row>
    <row r="376" spans="1:29" x14ac:dyDescent="0.25">
      <c r="A376" t="s">
        <v>540</v>
      </c>
      <c r="B376" s="72" t="s">
        <v>327</v>
      </c>
      <c r="C376" s="72" t="s">
        <v>541</v>
      </c>
      <c r="D376" t="s">
        <v>31</v>
      </c>
      <c r="E376" t="s">
        <v>117</v>
      </c>
      <c r="F376" s="51" t="str">
        <f>IFERROR(VLOOKUP(D376,'Tabelas auxiliares'!$A$3:$B$61,2,FALSE),"")</f>
        <v>ACI - SERVIÇOS GRÁFICOS * D.U.C</v>
      </c>
      <c r="G376" s="51" t="str">
        <f>IFERROR(VLOOKUP($B376,'Tabelas auxiliares'!$A$65:$C$102,2,FALSE),"")</f>
        <v>Materiais de consumo e serviços não acadêmicos</v>
      </c>
      <c r="H376" s="51" t="str">
        <f>IFERROR(VLOOKUP($B376,'Tabelas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76" t="s">
        <v>2446</v>
      </c>
      <c r="J376" t="s">
        <v>2447</v>
      </c>
      <c r="K376" t="s">
        <v>2448</v>
      </c>
      <c r="L376" t="s">
        <v>2449</v>
      </c>
      <c r="M376" t="s">
        <v>2450</v>
      </c>
      <c r="N376" t="s">
        <v>166</v>
      </c>
      <c r="O376" t="s">
        <v>167</v>
      </c>
      <c r="P376" t="s">
        <v>200</v>
      </c>
      <c r="Q376" t="s">
        <v>168</v>
      </c>
      <c r="R376" t="s">
        <v>165</v>
      </c>
      <c r="S376" t="s">
        <v>119</v>
      </c>
      <c r="T376" t="s">
        <v>164</v>
      </c>
      <c r="U376" t="s">
        <v>118</v>
      </c>
      <c r="V376" t="s">
        <v>993</v>
      </c>
      <c r="W376" t="s">
        <v>994</v>
      </c>
      <c r="X376" s="51" t="str">
        <f t="shared" si="5"/>
        <v>3</v>
      </c>
      <c r="Y376" s="51" t="str">
        <f>IF(T376="","",IF(AND(T376&lt;&gt;'Tabelas auxiliares'!$B$236,T376&lt;&gt;'Tabelas auxiliares'!$B$237),"FOLHA DE PESSOAL",IF(X376='Tabelas auxiliares'!$A$237,"CUSTEIO",IF(X376='Tabelas auxiliares'!$A$236,"INVESTIMENTO","ERRO - VERIFICAR"))))</f>
        <v>CUSTEIO</v>
      </c>
      <c r="Z376" s="44">
        <v>10000</v>
      </c>
      <c r="AA376" s="44">
        <v>10000</v>
      </c>
    </row>
    <row r="377" spans="1:29" x14ac:dyDescent="0.25">
      <c r="A377" t="s">
        <v>540</v>
      </c>
      <c r="B377" s="72" t="s">
        <v>327</v>
      </c>
      <c r="C377" s="72" t="s">
        <v>541</v>
      </c>
      <c r="D377" t="s">
        <v>31</v>
      </c>
      <c r="E377" t="s">
        <v>117</v>
      </c>
      <c r="F377" s="51" t="str">
        <f>IFERROR(VLOOKUP(D377,'Tabelas auxiliares'!$A$3:$B$61,2,FALSE),"")</f>
        <v>ACI - SERVIÇOS GRÁFICOS * D.U.C</v>
      </c>
      <c r="G377" s="51" t="str">
        <f>IFERROR(VLOOKUP($B377,'Tabelas auxiliares'!$A$65:$C$102,2,FALSE),"")</f>
        <v>Materiais de consumo e serviços não acadêmicos</v>
      </c>
      <c r="H377" s="51" t="str">
        <f>IFERROR(VLOOKUP($B377,'Tabelas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77" t="s">
        <v>1927</v>
      </c>
      <c r="J377" t="s">
        <v>2451</v>
      </c>
      <c r="K377" t="s">
        <v>2452</v>
      </c>
      <c r="L377" t="s">
        <v>2453</v>
      </c>
      <c r="M377" t="s">
        <v>998</v>
      </c>
      <c r="N377" t="s">
        <v>166</v>
      </c>
      <c r="O377" t="s">
        <v>167</v>
      </c>
      <c r="P377" t="s">
        <v>200</v>
      </c>
      <c r="Q377" t="s">
        <v>168</v>
      </c>
      <c r="R377" t="s">
        <v>165</v>
      </c>
      <c r="S377" t="s">
        <v>119</v>
      </c>
      <c r="T377" t="s">
        <v>164</v>
      </c>
      <c r="U377" t="s">
        <v>118</v>
      </c>
      <c r="V377" t="s">
        <v>999</v>
      </c>
      <c r="W377" t="s">
        <v>1000</v>
      </c>
      <c r="X377" s="51" t="str">
        <f t="shared" si="5"/>
        <v>3</v>
      </c>
      <c r="Y377" s="51" t="str">
        <f>IF(T377="","",IF(AND(T377&lt;&gt;'Tabelas auxiliares'!$B$236,T377&lt;&gt;'Tabelas auxiliares'!$B$237),"FOLHA DE PESSOAL",IF(X377='Tabelas auxiliares'!$A$237,"CUSTEIO",IF(X377='Tabelas auxiliares'!$A$236,"INVESTIMENTO","ERRO - VERIFICAR"))))</f>
        <v>CUSTEIO</v>
      </c>
      <c r="Z377" s="44">
        <v>4291.0200000000004</v>
      </c>
      <c r="AA377" s="44">
        <v>4291.0200000000004</v>
      </c>
    </row>
    <row r="378" spans="1:29" x14ac:dyDescent="0.25">
      <c r="A378" t="s">
        <v>540</v>
      </c>
      <c r="B378" s="72" t="s">
        <v>327</v>
      </c>
      <c r="C378" s="72" t="s">
        <v>541</v>
      </c>
      <c r="D378" t="s">
        <v>31</v>
      </c>
      <c r="E378" t="s">
        <v>117</v>
      </c>
      <c r="F378" s="51" t="str">
        <f>IFERROR(VLOOKUP(D378,'Tabelas auxiliares'!$A$3:$B$61,2,FALSE),"")</f>
        <v>ACI - SERVIÇOS GRÁFICOS * D.U.C</v>
      </c>
      <c r="G378" s="51" t="str">
        <f>IFERROR(VLOOKUP($B378,'Tabelas auxiliares'!$A$65:$C$102,2,FALSE),"")</f>
        <v>Materiais de consumo e serviços não acadêmicos</v>
      </c>
      <c r="H378" s="51" t="str">
        <f>IFERROR(VLOOKUP($B378,'Tabelas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78" t="s">
        <v>561</v>
      </c>
      <c r="J378" t="s">
        <v>2447</v>
      </c>
      <c r="K378" t="s">
        <v>2454</v>
      </c>
      <c r="L378" t="s">
        <v>2449</v>
      </c>
      <c r="M378" t="s">
        <v>2450</v>
      </c>
      <c r="N378" t="s">
        <v>166</v>
      </c>
      <c r="O378" t="s">
        <v>167</v>
      </c>
      <c r="P378" t="s">
        <v>200</v>
      </c>
      <c r="Q378" t="s">
        <v>168</v>
      </c>
      <c r="R378" t="s">
        <v>165</v>
      </c>
      <c r="S378" t="s">
        <v>119</v>
      </c>
      <c r="T378" t="s">
        <v>164</v>
      </c>
      <c r="U378" t="s">
        <v>118</v>
      </c>
      <c r="V378" t="s">
        <v>993</v>
      </c>
      <c r="W378" t="s">
        <v>994</v>
      </c>
      <c r="X378" s="51" t="str">
        <f t="shared" si="5"/>
        <v>3</v>
      </c>
      <c r="Y378" s="51" t="str">
        <f>IF(T378="","",IF(AND(T378&lt;&gt;'Tabelas auxiliares'!$B$236,T378&lt;&gt;'Tabelas auxiliares'!$B$237),"FOLHA DE PESSOAL",IF(X378='Tabelas auxiliares'!$A$237,"CUSTEIO",IF(X378='Tabelas auxiliares'!$A$236,"INVESTIMENTO","ERRO - VERIFICAR"))))</f>
        <v>CUSTEIO</v>
      </c>
      <c r="Z378" s="44">
        <v>16381.81</v>
      </c>
      <c r="AB378" s="44">
        <v>958.33</v>
      </c>
      <c r="AC378" s="44">
        <v>15423.48</v>
      </c>
    </row>
    <row r="379" spans="1:29" x14ac:dyDescent="0.25">
      <c r="A379" t="s">
        <v>540</v>
      </c>
      <c r="B379" s="72" t="s">
        <v>327</v>
      </c>
      <c r="C379" s="72" t="s">
        <v>541</v>
      </c>
      <c r="D379" t="s">
        <v>35</v>
      </c>
      <c r="E379" t="s">
        <v>117</v>
      </c>
      <c r="F379" s="51" t="str">
        <f>IFERROR(VLOOKUP(D379,'Tabelas auxiliares'!$A$3:$B$61,2,FALSE),"")</f>
        <v>PU - PREFEITURA UNIVERSITÁRIA</v>
      </c>
      <c r="G379" s="51" t="str">
        <f>IFERROR(VLOOKUP($B379,'Tabelas auxiliares'!$A$65:$C$102,2,FALSE),"")</f>
        <v>Materiais de consumo e serviços não acadêmicos</v>
      </c>
      <c r="H379" s="51" t="str">
        <f>IFERROR(VLOOKUP($B379,'Tabelas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79" t="s">
        <v>1658</v>
      </c>
      <c r="J379" t="s">
        <v>2455</v>
      </c>
      <c r="K379" t="s">
        <v>2456</v>
      </c>
      <c r="L379" t="s">
        <v>2457</v>
      </c>
      <c r="M379" t="s">
        <v>2458</v>
      </c>
      <c r="N379" t="s">
        <v>166</v>
      </c>
      <c r="O379" t="s">
        <v>167</v>
      </c>
      <c r="P379" t="s">
        <v>200</v>
      </c>
      <c r="Q379" t="s">
        <v>168</v>
      </c>
      <c r="R379" t="s">
        <v>165</v>
      </c>
      <c r="S379" t="s">
        <v>543</v>
      </c>
      <c r="T379" t="s">
        <v>164</v>
      </c>
      <c r="U379" t="s">
        <v>118</v>
      </c>
      <c r="V379" t="s">
        <v>2257</v>
      </c>
      <c r="W379" t="s">
        <v>2258</v>
      </c>
      <c r="X379" s="51" t="str">
        <f t="shared" si="5"/>
        <v>3</v>
      </c>
      <c r="Y379" s="51" t="str">
        <f>IF(T379="","",IF(AND(T379&lt;&gt;'Tabelas auxiliares'!$B$236,T379&lt;&gt;'Tabelas auxiliares'!$B$237),"FOLHA DE PESSOAL",IF(X379='Tabelas auxiliares'!$A$237,"CUSTEIO",IF(X379='Tabelas auxiliares'!$A$236,"INVESTIMENTO","ERRO - VERIFICAR"))))</f>
        <v>CUSTEIO</v>
      </c>
      <c r="Z379" s="44">
        <v>13140.4</v>
      </c>
      <c r="AA379" s="44">
        <v>13140.4</v>
      </c>
    </row>
    <row r="380" spans="1:29" x14ac:dyDescent="0.25">
      <c r="A380" t="s">
        <v>540</v>
      </c>
      <c r="B380" s="72" t="s">
        <v>327</v>
      </c>
      <c r="C380" s="72" t="s">
        <v>541</v>
      </c>
      <c r="D380" t="s">
        <v>37</v>
      </c>
      <c r="E380" t="s">
        <v>117</v>
      </c>
      <c r="F380" s="51" t="str">
        <f>IFERROR(VLOOKUP(D380,'Tabelas auxiliares'!$A$3:$B$61,2,FALSE),"")</f>
        <v>PU - MATERIAL DE EXPEDIENTE * D.U.C</v>
      </c>
      <c r="G380" s="51" t="str">
        <f>IFERROR(VLOOKUP($B380,'Tabelas auxiliares'!$A$65:$C$102,2,FALSE),"")</f>
        <v>Materiais de consumo e serviços não acadêmicos</v>
      </c>
      <c r="H380" s="51" t="str">
        <f>IFERROR(VLOOKUP($B380,'Tabelas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0" t="s">
        <v>2459</v>
      </c>
      <c r="J380" t="s">
        <v>2460</v>
      </c>
      <c r="K380" t="s">
        <v>2461</v>
      </c>
      <c r="L380" t="s">
        <v>2462</v>
      </c>
      <c r="M380" t="s">
        <v>2463</v>
      </c>
      <c r="N380" t="s">
        <v>166</v>
      </c>
      <c r="O380" t="s">
        <v>167</v>
      </c>
      <c r="P380" t="s">
        <v>200</v>
      </c>
      <c r="Q380" t="s">
        <v>168</v>
      </c>
      <c r="R380" t="s">
        <v>165</v>
      </c>
      <c r="S380" t="s">
        <v>119</v>
      </c>
      <c r="T380" t="s">
        <v>164</v>
      </c>
      <c r="U380" t="s">
        <v>118</v>
      </c>
      <c r="V380" t="s">
        <v>1244</v>
      </c>
      <c r="W380" t="s">
        <v>1245</v>
      </c>
      <c r="X380" s="51" t="str">
        <f t="shared" si="5"/>
        <v>3</v>
      </c>
      <c r="Y380" s="51" t="str">
        <f>IF(T380="","",IF(AND(T380&lt;&gt;'Tabelas auxiliares'!$B$236,T380&lt;&gt;'Tabelas auxiliares'!$B$237),"FOLHA DE PESSOAL",IF(X380='Tabelas auxiliares'!$A$237,"CUSTEIO",IF(X380='Tabelas auxiliares'!$A$236,"INVESTIMENTO","ERRO - VERIFICAR"))))</f>
        <v>CUSTEIO</v>
      </c>
      <c r="Z380" s="44">
        <v>1198.7</v>
      </c>
      <c r="AA380" s="44">
        <v>1198.7</v>
      </c>
    </row>
    <row r="381" spans="1:29" x14ac:dyDescent="0.25">
      <c r="A381" t="s">
        <v>540</v>
      </c>
      <c r="B381" s="72" t="s">
        <v>327</v>
      </c>
      <c r="C381" s="72" t="s">
        <v>541</v>
      </c>
      <c r="D381" t="s">
        <v>37</v>
      </c>
      <c r="E381" t="s">
        <v>117</v>
      </c>
      <c r="F381" s="51" t="str">
        <f>IFERROR(VLOOKUP(D381,'Tabelas auxiliares'!$A$3:$B$61,2,FALSE),"")</f>
        <v>PU - MATERIAL DE EXPEDIENTE * D.U.C</v>
      </c>
      <c r="G381" s="51" t="str">
        <f>IFERROR(VLOOKUP($B381,'Tabelas auxiliares'!$A$65:$C$102,2,FALSE),"")</f>
        <v>Materiais de consumo e serviços não acadêmicos</v>
      </c>
      <c r="H381" s="51" t="str">
        <f>IFERROR(VLOOKUP($B381,'Tabelas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1" t="s">
        <v>2459</v>
      </c>
      <c r="J381" t="s">
        <v>2460</v>
      </c>
      <c r="K381" t="s">
        <v>2464</v>
      </c>
      <c r="L381" t="s">
        <v>2462</v>
      </c>
      <c r="M381" t="s">
        <v>2465</v>
      </c>
      <c r="N381" t="s">
        <v>166</v>
      </c>
      <c r="O381" t="s">
        <v>167</v>
      </c>
      <c r="P381" t="s">
        <v>200</v>
      </c>
      <c r="Q381" t="s">
        <v>168</v>
      </c>
      <c r="R381" t="s">
        <v>165</v>
      </c>
      <c r="S381" t="s">
        <v>119</v>
      </c>
      <c r="T381" t="s">
        <v>164</v>
      </c>
      <c r="U381" t="s">
        <v>118</v>
      </c>
      <c r="V381" t="s">
        <v>1244</v>
      </c>
      <c r="W381" t="s">
        <v>1245</v>
      </c>
      <c r="X381" s="51" t="str">
        <f t="shared" si="5"/>
        <v>3</v>
      </c>
      <c r="Y381" s="51" t="str">
        <f>IF(T381="","",IF(AND(T381&lt;&gt;'Tabelas auxiliares'!$B$236,T381&lt;&gt;'Tabelas auxiliares'!$B$237),"FOLHA DE PESSOAL",IF(X381='Tabelas auxiliares'!$A$237,"CUSTEIO",IF(X381='Tabelas auxiliares'!$A$236,"INVESTIMENTO","ERRO - VERIFICAR"))))</f>
        <v>CUSTEIO</v>
      </c>
      <c r="Z381" s="44">
        <v>4269.8500000000004</v>
      </c>
      <c r="AA381" s="44">
        <v>4269.8500000000004</v>
      </c>
    </row>
    <row r="382" spans="1:29" x14ac:dyDescent="0.25">
      <c r="A382" t="s">
        <v>540</v>
      </c>
      <c r="B382" s="72" t="s">
        <v>327</v>
      </c>
      <c r="C382" s="72" t="s">
        <v>541</v>
      </c>
      <c r="D382" t="s">
        <v>37</v>
      </c>
      <c r="E382" t="s">
        <v>117</v>
      </c>
      <c r="F382" s="51" t="str">
        <f>IFERROR(VLOOKUP(D382,'Tabelas auxiliares'!$A$3:$B$61,2,FALSE),"")</f>
        <v>PU - MATERIAL DE EXPEDIENTE * D.U.C</v>
      </c>
      <c r="G382" s="51" t="str">
        <f>IFERROR(VLOOKUP($B382,'Tabelas auxiliares'!$A$65:$C$102,2,FALSE),"")</f>
        <v>Materiais de consumo e serviços não acadêmicos</v>
      </c>
      <c r="H382" s="51" t="str">
        <f>IFERROR(VLOOKUP($B382,'Tabelas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2" t="s">
        <v>1718</v>
      </c>
      <c r="J382" t="s">
        <v>2466</v>
      </c>
      <c r="K382" t="s">
        <v>2467</v>
      </c>
      <c r="L382" t="s">
        <v>2468</v>
      </c>
      <c r="M382" t="s">
        <v>2469</v>
      </c>
      <c r="N382" t="s">
        <v>166</v>
      </c>
      <c r="O382" t="s">
        <v>167</v>
      </c>
      <c r="P382" t="s">
        <v>200</v>
      </c>
      <c r="Q382" t="s">
        <v>168</v>
      </c>
      <c r="R382" t="s">
        <v>165</v>
      </c>
      <c r="S382" t="s">
        <v>119</v>
      </c>
      <c r="T382" t="s">
        <v>164</v>
      </c>
      <c r="U382" t="s">
        <v>118</v>
      </c>
      <c r="V382" t="s">
        <v>1244</v>
      </c>
      <c r="W382" t="s">
        <v>1245</v>
      </c>
      <c r="X382" s="51" t="str">
        <f t="shared" si="5"/>
        <v>3</v>
      </c>
      <c r="Y382" s="51" t="str">
        <f>IF(T382="","",IF(AND(T382&lt;&gt;'Tabelas auxiliares'!$B$236,T382&lt;&gt;'Tabelas auxiliares'!$B$237),"FOLHA DE PESSOAL",IF(X382='Tabelas auxiliares'!$A$237,"CUSTEIO",IF(X382='Tabelas auxiliares'!$A$236,"INVESTIMENTO","ERRO - VERIFICAR"))))</f>
        <v>CUSTEIO</v>
      </c>
      <c r="Z382" s="44">
        <v>30000</v>
      </c>
      <c r="AA382" s="44">
        <v>22788.38</v>
      </c>
      <c r="AC382" s="44">
        <v>7211.62</v>
      </c>
    </row>
    <row r="383" spans="1:29" x14ac:dyDescent="0.25">
      <c r="A383" t="s">
        <v>540</v>
      </c>
      <c r="B383" s="72" t="s">
        <v>327</v>
      </c>
      <c r="C383" s="72" t="s">
        <v>541</v>
      </c>
      <c r="D383" t="s">
        <v>45</v>
      </c>
      <c r="E383" t="s">
        <v>117</v>
      </c>
      <c r="F383" s="51" t="str">
        <f>IFERROR(VLOOKUP(D383,'Tabelas auxiliares'!$A$3:$B$61,2,FALSE),"")</f>
        <v>CMCC - CENTRO DE MATEMÁTICA, COMPUTAÇÃO E COGNIÇÃO</v>
      </c>
      <c r="G383" s="51" t="str">
        <f>IFERROR(VLOOKUP($B383,'Tabelas auxiliares'!$A$65:$C$102,2,FALSE),"")</f>
        <v>Materiais de consumo e serviços não acadêmicos</v>
      </c>
      <c r="H383" s="51" t="str">
        <f>IFERROR(VLOOKUP($B383,'Tabelas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3" t="s">
        <v>2470</v>
      </c>
      <c r="J383" t="s">
        <v>2471</v>
      </c>
      <c r="K383" t="s">
        <v>2472</v>
      </c>
      <c r="L383" t="s">
        <v>2473</v>
      </c>
      <c r="M383" t="s">
        <v>2474</v>
      </c>
      <c r="N383" t="s">
        <v>166</v>
      </c>
      <c r="O383" t="s">
        <v>167</v>
      </c>
      <c r="P383" t="s">
        <v>200</v>
      </c>
      <c r="Q383" t="s">
        <v>168</v>
      </c>
      <c r="R383" t="s">
        <v>165</v>
      </c>
      <c r="S383" t="s">
        <v>119</v>
      </c>
      <c r="T383" t="s">
        <v>164</v>
      </c>
      <c r="U383" t="s">
        <v>118</v>
      </c>
      <c r="V383" t="s">
        <v>1250</v>
      </c>
      <c r="W383" t="s">
        <v>1251</v>
      </c>
      <c r="X383" s="51" t="str">
        <f t="shared" si="5"/>
        <v>3</v>
      </c>
      <c r="Y383" s="51" t="str">
        <f>IF(T383="","",IF(AND(T383&lt;&gt;'Tabelas auxiliares'!$B$236,T383&lt;&gt;'Tabelas auxiliares'!$B$237),"FOLHA DE PESSOAL",IF(X383='Tabelas auxiliares'!$A$237,"CUSTEIO",IF(X383='Tabelas auxiliares'!$A$236,"INVESTIMENTO","ERRO - VERIFICAR"))))</f>
        <v>CUSTEIO</v>
      </c>
      <c r="Z383" s="44">
        <v>351.6</v>
      </c>
      <c r="AA383" s="44">
        <v>351.6</v>
      </c>
    </row>
    <row r="384" spans="1:29" x14ac:dyDescent="0.25">
      <c r="A384" t="s">
        <v>540</v>
      </c>
      <c r="B384" s="72" t="s">
        <v>327</v>
      </c>
      <c r="C384" s="72" t="s">
        <v>541</v>
      </c>
      <c r="D384" t="s">
        <v>69</v>
      </c>
      <c r="E384" t="s">
        <v>117</v>
      </c>
      <c r="F384" s="51" t="str">
        <f>IFERROR(VLOOKUP(D384,'Tabelas auxiliares'!$A$3:$B$61,2,FALSE),"")</f>
        <v>PROAP - PNAES</v>
      </c>
      <c r="G384" s="51" t="str">
        <f>IFERROR(VLOOKUP($B384,'Tabelas auxiliares'!$A$65:$C$102,2,FALSE),"")</f>
        <v>Materiais de consumo e serviços não acadêmicos</v>
      </c>
      <c r="H384" s="51" t="str">
        <f>IFERROR(VLOOKUP($B384,'Tabelas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4" t="s">
        <v>2475</v>
      </c>
      <c r="J384" t="s">
        <v>2476</v>
      </c>
      <c r="K384" t="s">
        <v>2477</v>
      </c>
      <c r="L384" t="s">
        <v>2478</v>
      </c>
      <c r="M384" t="s">
        <v>2479</v>
      </c>
      <c r="N384" t="s">
        <v>166</v>
      </c>
      <c r="O384" t="s">
        <v>167</v>
      </c>
      <c r="P384" t="s">
        <v>200</v>
      </c>
      <c r="Q384" t="s">
        <v>168</v>
      </c>
      <c r="R384" t="s">
        <v>165</v>
      </c>
      <c r="S384" t="s">
        <v>119</v>
      </c>
      <c r="T384" t="s">
        <v>164</v>
      </c>
      <c r="U384" t="s">
        <v>118</v>
      </c>
      <c r="V384" t="s">
        <v>2480</v>
      </c>
      <c r="W384" t="s">
        <v>2481</v>
      </c>
      <c r="X384" s="51" t="str">
        <f t="shared" si="5"/>
        <v>3</v>
      </c>
      <c r="Y384" s="51" t="str">
        <f>IF(T384="","",IF(AND(T384&lt;&gt;'Tabelas auxiliares'!$B$236,T384&lt;&gt;'Tabelas auxiliares'!$B$237),"FOLHA DE PESSOAL",IF(X384='Tabelas auxiliares'!$A$237,"CUSTEIO",IF(X384='Tabelas auxiliares'!$A$236,"INVESTIMENTO","ERRO - VERIFICAR"))))</f>
        <v>CUSTEIO</v>
      </c>
      <c r="Z384" s="44">
        <v>16303.97</v>
      </c>
      <c r="AA384" s="44">
        <v>16303.97</v>
      </c>
    </row>
    <row r="385" spans="1:29" x14ac:dyDescent="0.25">
      <c r="A385" t="s">
        <v>540</v>
      </c>
      <c r="B385" s="72" t="s">
        <v>327</v>
      </c>
      <c r="C385" s="72" t="s">
        <v>541</v>
      </c>
      <c r="D385" t="s">
        <v>83</v>
      </c>
      <c r="E385" t="s">
        <v>117</v>
      </c>
      <c r="F385" s="51" t="str">
        <f>IFERROR(VLOOKUP(D385,'Tabelas auxiliares'!$A$3:$B$61,2,FALSE),"")</f>
        <v>NETEL - NÚCLEO EDUCACIONAL DE TECNOLOGIAS E LÍNGUAS</v>
      </c>
      <c r="G385" s="51" t="str">
        <f>IFERROR(VLOOKUP($B385,'Tabelas auxiliares'!$A$65:$C$102,2,FALSE),"")</f>
        <v>Materiais de consumo e serviços não acadêmicos</v>
      </c>
      <c r="H385" s="51" t="str">
        <f>IFERROR(VLOOKUP($B385,'Tabelas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5" t="s">
        <v>2482</v>
      </c>
      <c r="J385" t="s">
        <v>2054</v>
      </c>
      <c r="K385" t="s">
        <v>2483</v>
      </c>
      <c r="L385" t="s">
        <v>2056</v>
      </c>
      <c r="M385" t="s">
        <v>2484</v>
      </c>
      <c r="N385" t="s">
        <v>166</v>
      </c>
      <c r="O385" t="s">
        <v>167</v>
      </c>
      <c r="P385" t="s">
        <v>200</v>
      </c>
      <c r="Q385" t="s">
        <v>168</v>
      </c>
      <c r="R385" t="s">
        <v>165</v>
      </c>
      <c r="S385" t="s">
        <v>119</v>
      </c>
      <c r="T385" t="s">
        <v>164</v>
      </c>
      <c r="U385" t="s">
        <v>118</v>
      </c>
      <c r="V385" t="s">
        <v>2257</v>
      </c>
      <c r="W385" t="s">
        <v>2258</v>
      </c>
      <c r="X385" s="51" t="str">
        <f t="shared" si="5"/>
        <v>3</v>
      </c>
      <c r="Y385" s="51" t="str">
        <f>IF(T385="","",IF(AND(T385&lt;&gt;'Tabelas auxiliares'!$B$236,T385&lt;&gt;'Tabelas auxiliares'!$B$237),"FOLHA DE PESSOAL",IF(X385='Tabelas auxiliares'!$A$237,"CUSTEIO",IF(X385='Tabelas auxiliares'!$A$236,"INVESTIMENTO","ERRO - VERIFICAR"))))</f>
        <v>CUSTEIO</v>
      </c>
      <c r="Z385" s="44">
        <v>1299.96</v>
      </c>
      <c r="AA385" s="44">
        <v>1299.96</v>
      </c>
    </row>
    <row r="386" spans="1:29" x14ac:dyDescent="0.25">
      <c r="A386" t="s">
        <v>540</v>
      </c>
      <c r="B386" s="72" t="s">
        <v>327</v>
      </c>
      <c r="C386" s="72" t="s">
        <v>541</v>
      </c>
      <c r="D386" t="s">
        <v>88</v>
      </c>
      <c r="E386" t="s">
        <v>117</v>
      </c>
      <c r="F386" s="51" t="str">
        <f>IFERROR(VLOOKUP(D386,'Tabelas auxiliares'!$A$3:$B$61,2,FALSE),"")</f>
        <v>SUGEPE - SUPERINTENDÊNCIA DE GESTÃO DE PESSOAS</v>
      </c>
      <c r="G386" s="51" t="str">
        <f>IFERROR(VLOOKUP($B386,'Tabelas auxiliares'!$A$65:$C$102,2,FALSE),"")</f>
        <v>Materiais de consumo e serviços não acadêmicos</v>
      </c>
      <c r="H386" s="51" t="str">
        <f>IFERROR(VLOOKUP($B386,'Tabelas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6" t="s">
        <v>2485</v>
      </c>
      <c r="J386" t="s">
        <v>2486</v>
      </c>
      <c r="K386" t="s">
        <v>2487</v>
      </c>
      <c r="L386" t="s">
        <v>2488</v>
      </c>
      <c r="M386" t="s">
        <v>2489</v>
      </c>
      <c r="N386" t="s">
        <v>166</v>
      </c>
      <c r="O386" t="s">
        <v>167</v>
      </c>
      <c r="P386" t="s">
        <v>200</v>
      </c>
      <c r="Q386" t="s">
        <v>168</v>
      </c>
      <c r="R386" t="s">
        <v>165</v>
      </c>
      <c r="S386" t="s">
        <v>119</v>
      </c>
      <c r="T386" t="s">
        <v>164</v>
      </c>
      <c r="U386" t="s">
        <v>118</v>
      </c>
      <c r="V386" t="s">
        <v>1250</v>
      </c>
      <c r="W386" t="s">
        <v>1251</v>
      </c>
      <c r="X386" s="51" t="str">
        <f t="shared" si="5"/>
        <v>3</v>
      </c>
      <c r="Y386" s="51" t="str">
        <f>IF(T386="","",IF(AND(T386&lt;&gt;'Tabelas auxiliares'!$B$236,T386&lt;&gt;'Tabelas auxiliares'!$B$237),"FOLHA DE PESSOAL",IF(X386='Tabelas auxiliares'!$A$237,"CUSTEIO",IF(X386='Tabelas auxiliares'!$A$236,"INVESTIMENTO","ERRO - VERIFICAR"))))</f>
        <v>CUSTEIO</v>
      </c>
      <c r="Z386" s="44">
        <v>4441</v>
      </c>
      <c r="AA386" s="44">
        <v>4441</v>
      </c>
    </row>
    <row r="387" spans="1:29" x14ac:dyDescent="0.25">
      <c r="A387" t="s">
        <v>540</v>
      </c>
      <c r="B387" s="72" t="s">
        <v>327</v>
      </c>
      <c r="C387" s="72" t="s">
        <v>541</v>
      </c>
      <c r="D387" t="s">
        <v>88</v>
      </c>
      <c r="E387" t="s">
        <v>117</v>
      </c>
      <c r="F387" s="51" t="str">
        <f>IFERROR(VLOOKUP(D387,'Tabelas auxiliares'!$A$3:$B$61,2,FALSE),"")</f>
        <v>SUGEPE - SUPERINTENDÊNCIA DE GESTÃO DE PESSOAS</v>
      </c>
      <c r="G387" s="51" t="str">
        <f>IFERROR(VLOOKUP($B387,'Tabelas auxiliares'!$A$65:$C$102,2,FALSE),"")</f>
        <v>Materiais de consumo e serviços não acadêmicos</v>
      </c>
      <c r="H387" s="51" t="str">
        <f>IFERROR(VLOOKUP($B387,'Tabelas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7" t="s">
        <v>2490</v>
      </c>
      <c r="J387" t="s">
        <v>2486</v>
      </c>
      <c r="K387" t="s">
        <v>2491</v>
      </c>
      <c r="L387" t="s">
        <v>2488</v>
      </c>
      <c r="M387" t="s">
        <v>2492</v>
      </c>
      <c r="N387" t="s">
        <v>166</v>
      </c>
      <c r="O387" t="s">
        <v>167</v>
      </c>
      <c r="P387" t="s">
        <v>200</v>
      </c>
      <c r="Q387" t="s">
        <v>168</v>
      </c>
      <c r="R387" t="s">
        <v>165</v>
      </c>
      <c r="S387" t="s">
        <v>119</v>
      </c>
      <c r="T387" t="s">
        <v>164</v>
      </c>
      <c r="U387" t="s">
        <v>118</v>
      </c>
      <c r="V387" t="s">
        <v>1250</v>
      </c>
      <c r="W387" t="s">
        <v>1251</v>
      </c>
      <c r="X387" s="51" t="str">
        <f t="shared" si="5"/>
        <v>3</v>
      </c>
      <c r="Y387" s="51" t="str">
        <f>IF(T387="","",IF(AND(T387&lt;&gt;'Tabelas auxiliares'!$B$236,T387&lt;&gt;'Tabelas auxiliares'!$B$237),"FOLHA DE PESSOAL",IF(X387='Tabelas auxiliares'!$A$237,"CUSTEIO",IF(X387='Tabelas auxiliares'!$A$236,"INVESTIMENTO","ERRO - VERIFICAR"))))</f>
        <v>CUSTEIO</v>
      </c>
      <c r="Z387" s="44">
        <v>1520</v>
      </c>
      <c r="AA387" s="44">
        <v>1520</v>
      </c>
    </row>
    <row r="388" spans="1:29" x14ac:dyDescent="0.25">
      <c r="A388" t="s">
        <v>540</v>
      </c>
      <c r="B388" s="72" t="s">
        <v>327</v>
      </c>
      <c r="C388" s="72" t="s">
        <v>541</v>
      </c>
      <c r="D388" t="s">
        <v>88</v>
      </c>
      <c r="E388" t="s">
        <v>117</v>
      </c>
      <c r="F388" s="51" t="str">
        <f>IFERROR(VLOOKUP(D388,'Tabelas auxiliares'!$A$3:$B$61,2,FALSE),"")</f>
        <v>SUGEPE - SUPERINTENDÊNCIA DE GESTÃO DE PESSOAS</v>
      </c>
      <c r="G388" s="51" t="str">
        <f>IFERROR(VLOOKUP($B388,'Tabelas auxiliares'!$A$65:$C$102,2,FALSE),"")</f>
        <v>Materiais de consumo e serviços não acadêmicos</v>
      </c>
      <c r="H388" s="51" t="str">
        <f>IFERROR(VLOOKUP($B388,'Tabelas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8" t="s">
        <v>2493</v>
      </c>
      <c r="J388" t="s">
        <v>2494</v>
      </c>
      <c r="K388" t="s">
        <v>2495</v>
      </c>
      <c r="L388" t="s">
        <v>2496</v>
      </c>
      <c r="M388" t="s">
        <v>2497</v>
      </c>
      <c r="N388" t="s">
        <v>166</v>
      </c>
      <c r="O388" t="s">
        <v>167</v>
      </c>
      <c r="P388" t="s">
        <v>200</v>
      </c>
      <c r="Q388" t="s">
        <v>168</v>
      </c>
      <c r="R388" t="s">
        <v>165</v>
      </c>
      <c r="S388" t="s">
        <v>119</v>
      </c>
      <c r="T388" t="s">
        <v>164</v>
      </c>
      <c r="U388" t="s">
        <v>118</v>
      </c>
      <c r="V388" t="s">
        <v>2335</v>
      </c>
      <c r="W388" t="s">
        <v>2336</v>
      </c>
      <c r="X388" s="51" t="str">
        <f t="shared" ref="X388:X451" si="6">LEFT(V388,1)</f>
        <v>3</v>
      </c>
      <c r="Y388" s="51" t="str">
        <f>IF(T388="","",IF(AND(T388&lt;&gt;'Tabelas auxiliares'!$B$236,T388&lt;&gt;'Tabelas auxiliares'!$B$237),"FOLHA DE PESSOAL",IF(X388='Tabelas auxiliares'!$A$237,"CUSTEIO",IF(X388='Tabelas auxiliares'!$A$236,"INVESTIMENTO","ERRO - VERIFICAR"))))</f>
        <v>CUSTEIO</v>
      </c>
      <c r="Z388" s="44">
        <v>3783</v>
      </c>
      <c r="AA388" s="44">
        <v>3783</v>
      </c>
    </row>
    <row r="389" spans="1:29" x14ac:dyDescent="0.25">
      <c r="A389" t="s">
        <v>540</v>
      </c>
      <c r="B389" s="72" t="s">
        <v>327</v>
      </c>
      <c r="C389" s="72" t="s">
        <v>541</v>
      </c>
      <c r="D389" t="s">
        <v>88</v>
      </c>
      <c r="E389" t="s">
        <v>117</v>
      </c>
      <c r="F389" s="51" t="str">
        <f>IFERROR(VLOOKUP(D389,'Tabelas auxiliares'!$A$3:$B$61,2,FALSE),"")</f>
        <v>SUGEPE - SUPERINTENDÊNCIA DE GESTÃO DE PESSOAS</v>
      </c>
      <c r="G389" s="51" t="str">
        <f>IFERROR(VLOOKUP($B389,'Tabelas auxiliares'!$A$65:$C$102,2,FALSE),"")</f>
        <v>Materiais de consumo e serviços não acadêmicos</v>
      </c>
      <c r="H389" s="51" t="str">
        <f>IFERROR(VLOOKUP($B389,'Tabelas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89" t="s">
        <v>2493</v>
      </c>
      <c r="J389" t="s">
        <v>2494</v>
      </c>
      <c r="K389" t="s">
        <v>2498</v>
      </c>
      <c r="L389" t="s">
        <v>2496</v>
      </c>
      <c r="M389" t="s">
        <v>2497</v>
      </c>
      <c r="N389" t="s">
        <v>166</v>
      </c>
      <c r="O389" t="s">
        <v>167</v>
      </c>
      <c r="P389" t="s">
        <v>200</v>
      </c>
      <c r="Q389" t="s">
        <v>168</v>
      </c>
      <c r="R389" t="s">
        <v>165</v>
      </c>
      <c r="S389" t="s">
        <v>119</v>
      </c>
      <c r="T389" t="s">
        <v>164</v>
      </c>
      <c r="U389" t="s">
        <v>118</v>
      </c>
      <c r="V389" t="s">
        <v>1272</v>
      </c>
      <c r="W389" t="s">
        <v>1273</v>
      </c>
      <c r="X389" s="51" t="str">
        <f t="shared" si="6"/>
        <v>3</v>
      </c>
      <c r="Y389" s="51" t="str">
        <f>IF(T389="","",IF(AND(T389&lt;&gt;'Tabelas auxiliares'!$B$236,T389&lt;&gt;'Tabelas auxiliares'!$B$237),"FOLHA DE PESSOAL",IF(X389='Tabelas auxiliares'!$A$237,"CUSTEIO",IF(X389='Tabelas auxiliares'!$A$236,"INVESTIMENTO","ERRO - VERIFICAR"))))</f>
        <v>CUSTEIO</v>
      </c>
      <c r="Z389" s="44">
        <v>3160</v>
      </c>
      <c r="AA389" s="44">
        <v>3160</v>
      </c>
    </row>
    <row r="390" spans="1:29" x14ac:dyDescent="0.25">
      <c r="A390" t="s">
        <v>540</v>
      </c>
      <c r="B390" s="72" t="s">
        <v>327</v>
      </c>
      <c r="C390" s="72" t="s">
        <v>541</v>
      </c>
      <c r="D390" t="s">
        <v>88</v>
      </c>
      <c r="E390" t="s">
        <v>117</v>
      </c>
      <c r="F390" s="51" t="str">
        <f>IFERROR(VLOOKUP(D390,'Tabelas auxiliares'!$A$3:$B$61,2,FALSE),"")</f>
        <v>SUGEPE - SUPERINTENDÊNCIA DE GESTÃO DE PESSOAS</v>
      </c>
      <c r="G390" s="51" t="str">
        <f>IFERROR(VLOOKUP($B390,'Tabelas auxiliares'!$A$65:$C$102,2,FALSE),"")</f>
        <v>Materiais de consumo e serviços não acadêmicos</v>
      </c>
      <c r="H390" s="51" t="str">
        <f>IFERROR(VLOOKUP($B390,'Tabelas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90" t="s">
        <v>1850</v>
      </c>
      <c r="J390" t="s">
        <v>2499</v>
      </c>
      <c r="K390" t="s">
        <v>2500</v>
      </c>
      <c r="L390" t="s">
        <v>2501</v>
      </c>
      <c r="M390" t="s">
        <v>2502</v>
      </c>
      <c r="N390" t="s">
        <v>166</v>
      </c>
      <c r="O390" t="s">
        <v>167</v>
      </c>
      <c r="P390" t="s">
        <v>200</v>
      </c>
      <c r="Q390" t="s">
        <v>168</v>
      </c>
      <c r="R390" t="s">
        <v>165</v>
      </c>
      <c r="S390" t="s">
        <v>119</v>
      </c>
      <c r="T390" t="s">
        <v>164</v>
      </c>
      <c r="U390" t="s">
        <v>118</v>
      </c>
      <c r="V390" t="s">
        <v>1250</v>
      </c>
      <c r="W390" t="s">
        <v>1251</v>
      </c>
      <c r="X390" s="51" t="str">
        <f t="shared" si="6"/>
        <v>3</v>
      </c>
      <c r="Y390" s="51" t="str">
        <f>IF(T390="","",IF(AND(T390&lt;&gt;'Tabelas auxiliares'!$B$236,T390&lt;&gt;'Tabelas auxiliares'!$B$237),"FOLHA DE PESSOAL",IF(X390='Tabelas auxiliares'!$A$237,"CUSTEIO",IF(X390='Tabelas auxiliares'!$A$236,"INVESTIMENTO","ERRO - VERIFICAR"))))</f>
        <v>CUSTEIO</v>
      </c>
      <c r="Z390" s="44">
        <v>27596.799999999999</v>
      </c>
      <c r="AA390" s="44">
        <v>27596.799999999999</v>
      </c>
    </row>
    <row r="391" spans="1:29" x14ac:dyDescent="0.25">
      <c r="A391" t="s">
        <v>540</v>
      </c>
      <c r="B391" s="72" t="s">
        <v>327</v>
      </c>
      <c r="C391" s="72" t="s">
        <v>541</v>
      </c>
      <c r="D391" t="s">
        <v>88</v>
      </c>
      <c r="E391" t="s">
        <v>117</v>
      </c>
      <c r="F391" s="51" t="str">
        <f>IFERROR(VLOOKUP(D391,'Tabelas auxiliares'!$A$3:$B$61,2,FALSE),"")</f>
        <v>SUGEPE - SUPERINTENDÊNCIA DE GESTÃO DE PESSOAS</v>
      </c>
      <c r="G391" s="51" t="str">
        <f>IFERROR(VLOOKUP($B391,'Tabelas auxiliares'!$A$65:$C$102,2,FALSE),"")</f>
        <v>Materiais de consumo e serviços não acadêmicos</v>
      </c>
      <c r="H391" s="51" t="str">
        <f>IFERROR(VLOOKUP($B391,'Tabelas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91" t="s">
        <v>2503</v>
      </c>
      <c r="J391" t="s">
        <v>2499</v>
      </c>
      <c r="K391" t="s">
        <v>2504</v>
      </c>
      <c r="L391" t="s">
        <v>2501</v>
      </c>
      <c r="M391" t="s">
        <v>2505</v>
      </c>
      <c r="N391" t="s">
        <v>166</v>
      </c>
      <c r="O391" t="s">
        <v>167</v>
      </c>
      <c r="P391" t="s">
        <v>200</v>
      </c>
      <c r="Q391" t="s">
        <v>168</v>
      </c>
      <c r="R391" t="s">
        <v>165</v>
      </c>
      <c r="S391" t="s">
        <v>119</v>
      </c>
      <c r="T391" t="s">
        <v>164</v>
      </c>
      <c r="U391" t="s">
        <v>118</v>
      </c>
      <c r="V391" t="s">
        <v>1250</v>
      </c>
      <c r="W391" t="s">
        <v>1251</v>
      </c>
      <c r="X391" s="51" t="str">
        <f t="shared" si="6"/>
        <v>3</v>
      </c>
      <c r="Y391" s="51" t="str">
        <f>IF(T391="","",IF(AND(T391&lt;&gt;'Tabelas auxiliares'!$B$236,T391&lt;&gt;'Tabelas auxiliares'!$B$237),"FOLHA DE PESSOAL",IF(X391='Tabelas auxiliares'!$A$237,"CUSTEIO",IF(X391='Tabelas auxiliares'!$A$236,"INVESTIMENTO","ERRO - VERIFICAR"))))</f>
        <v>CUSTEIO</v>
      </c>
      <c r="Z391" s="44">
        <v>2800</v>
      </c>
      <c r="AA391" s="44">
        <v>2800</v>
      </c>
    </row>
    <row r="392" spans="1:29" x14ac:dyDescent="0.25">
      <c r="A392" t="s">
        <v>540</v>
      </c>
      <c r="B392" s="72" t="s">
        <v>327</v>
      </c>
      <c r="C392" s="72" t="s">
        <v>541</v>
      </c>
      <c r="D392" t="s">
        <v>88</v>
      </c>
      <c r="E392" t="s">
        <v>117</v>
      </c>
      <c r="F392" s="51" t="str">
        <f>IFERROR(VLOOKUP(D392,'Tabelas auxiliares'!$A$3:$B$61,2,FALSE),"")</f>
        <v>SUGEPE - SUPERINTENDÊNCIA DE GESTÃO DE PESSOAS</v>
      </c>
      <c r="G392" s="51" t="str">
        <f>IFERROR(VLOOKUP($B392,'Tabelas auxiliares'!$A$65:$C$102,2,FALSE),"")</f>
        <v>Materiais de consumo e serviços não acadêmicos</v>
      </c>
      <c r="H392" s="51" t="str">
        <f>IFERROR(VLOOKUP($B392,'Tabelas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92" t="s">
        <v>2506</v>
      </c>
      <c r="J392" t="s">
        <v>2507</v>
      </c>
      <c r="K392" t="s">
        <v>2508</v>
      </c>
      <c r="L392" t="s">
        <v>2509</v>
      </c>
      <c r="M392" t="s">
        <v>2510</v>
      </c>
      <c r="N392" t="s">
        <v>166</v>
      </c>
      <c r="O392" t="s">
        <v>167</v>
      </c>
      <c r="P392" t="s">
        <v>200</v>
      </c>
      <c r="Q392" t="s">
        <v>168</v>
      </c>
      <c r="R392" t="s">
        <v>165</v>
      </c>
      <c r="S392" t="s">
        <v>119</v>
      </c>
      <c r="T392" t="s">
        <v>164</v>
      </c>
      <c r="U392" t="s">
        <v>118</v>
      </c>
      <c r="V392" t="s">
        <v>2480</v>
      </c>
      <c r="W392" t="s">
        <v>2481</v>
      </c>
      <c r="X392" s="51" t="str">
        <f t="shared" si="6"/>
        <v>3</v>
      </c>
      <c r="Y392" s="51" t="str">
        <f>IF(T392="","",IF(AND(T392&lt;&gt;'Tabelas auxiliares'!$B$236,T392&lt;&gt;'Tabelas auxiliares'!$B$237),"FOLHA DE PESSOAL",IF(X392='Tabelas auxiliares'!$A$237,"CUSTEIO",IF(X392='Tabelas auxiliares'!$A$236,"INVESTIMENTO","ERRO - VERIFICAR"))))</f>
        <v>CUSTEIO</v>
      </c>
      <c r="Z392" s="44">
        <v>630</v>
      </c>
      <c r="AA392" s="44">
        <v>630</v>
      </c>
    </row>
    <row r="393" spans="1:29" x14ac:dyDescent="0.25">
      <c r="A393" t="s">
        <v>540</v>
      </c>
      <c r="B393" s="72" t="s">
        <v>327</v>
      </c>
      <c r="C393" s="72" t="s">
        <v>541</v>
      </c>
      <c r="D393" t="s">
        <v>88</v>
      </c>
      <c r="E393" t="s">
        <v>117</v>
      </c>
      <c r="F393" s="51" t="str">
        <f>IFERROR(VLOOKUP(D393,'Tabelas auxiliares'!$A$3:$B$61,2,FALSE),"")</f>
        <v>SUGEPE - SUPERINTENDÊNCIA DE GESTÃO DE PESSOAS</v>
      </c>
      <c r="G393" s="51" t="str">
        <f>IFERROR(VLOOKUP($B393,'Tabelas auxiliares'!$A$65:$C$102,2,FALSE),"")</f>
        <v>Materiais de consumo e serviços não acadêmicos</v>
      </c>
      <c r="H393" s="51" t="str">
        <f>IFERROR(VLOOKUP($B393,'Tabelas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93" t="s">
        <v>1419</v>
      </c>
      <c r="J393" t="s">
        <v>2499</v>
      </c>
      <c r="K393" t="s">
        <v>2511</v>
      </c>
      <c r="L393" t="s">
        <v>2512</v>
      </c>
      <c r="M393" t="s">
        <v>2502</v>
      </c>
      <c r="N393" t="s">
        <v>166</v>
      </c>
      <c r="O393" t="s">
        <v>167</v>
      </c>
      <c r="P393" t="s">
        <v>200</v>
      </c>
      <c r="Q393" t="s">
        <v>168</v>
      </c>
      <c r="R393" t="s">
        <v>165</v>
      </c>
      <c r="S393" t="s">
        <v>119</v>
      </c>
      <c r="T393" t="s">
        <v>164</v>
      </c>
      <c r="U393" t="s">
        <v>118</v>
      </c>
      <c r="V393" t="s">
        <v>1250</v>
      </c>
      <c r="W393" t="s">
        <v>1251</v>
      </c>
      <c r="X393" s="51" t="str">
        <f t="shared" si="6"/>
        <v>3</v>
      </c>
      <c r="Y393" s="51" t="str">
        <f>IF(T393="","",IF(AND(T393&lt;&gt;'Tabelas auxiliares'!$B$236,T393&lt;&gt;'Tabelas auxiliares'!$B$237),"FOLHA DE PESSOAL",IF(X393='Tabelas auxiliares'!$A$237,"CUSTEIO",IF(X393='Tabelas auxiliares'!$A$236,"INVESTIMENTO","ERRO - VERIFICAR"))))</f>
        <v>CUSTEIO</v>
      </c>
      <c r="Z393" s="44">
        <v>34236.080000000002</v>
      </c>
      <c r="AA393" s="44">
        <v>34236.080000000002</v>
      </c>
    </row>
    <row r="394" spans="1:29" x14ac:dyDescent="0.25">
      <c r="A394" t="s">
        <v>540</v>
      </c>
      <c r="B394" s="72" t="s">
        <v>330</v>
      </c>
      <c r="C394" s="72" t="s">
        <v>541</v>
      </c>
      <c r="D394" t="s">
        <v>35</v>
      </c>
      <c r="E394" t="s">
        <v>117</v>
      </c>
      <c r="F394" s="51" t="str">
        <f>IFERROR(VLOOKUP(D394,'Tabelas auxiliares'!$A$3:$B$61,2,FALSE),"")</f>
        <v>PU - PREFEITURA UNIVERSITÁRIA</v>
      </c>
      <c r="G394" s="51" t="str">
        <f>IFERROR(VLOOKUP($B394,'Tabelas auxiliares'!$A$65:$C$102,2,FALSE),"")</f>
        <v>Manutenção</v>
      </c>
      <c r="H394" s="51" t="str">
        <f>IFERROR(VLOOKUP($B394,'Tabelas auxiliares'!$A$65:$C$102,3,FALSE),"")</f>
        <v>ALMOXARIFADO / AR CONDICIONADO / COMBATE INCÊNDIO / CORTINAS / ELEVADORES / GERADORES DE ENERGIA / HIDRÁULICA / IMÓVEIS / INSTALAÇÕES ELÉTRICAS  / JARDINAGEM / MANUTENÇÃO PREDIAL / DESINSETIZAÇÃO / CHAVEIRO / INVENTÁRIO PATRIMONIAL</v>
      </c>
      <c r="I394" t="s">
        <v>2513</v>
      </c>
      <c r="J394" t="s">
        <v>2514</v>
      </c>
      <c r="K394" t="s">
        <v>2515</v>
      </c>
      <c r="L394" t="s">
        <v>2516</v>
      </c>
      <c r="M394" t="s">
        <v>2517</v>
      </c>
      <c r="N394" t="s">
        <v>166</v>
      </c>
      <c r="O394" t="s">
        <v>167</v>
      </c>
      <c r="P394" t="s">
        <v>200</v>
      </c>
      <c r="Q394" t="s">
        <v>168</v>
      </c>
      <c r="R394" t="s">
        <v>165</v>
      </c>
      <c r="S394" t="s">
        <v>119</v>
      </c>
      <c r="T394" t="s">
        <v>164</v>
      </c>
      <c r="U394" t="s">
        <v>118</v>
      </c>
      <c r="V394" t="s">
        <v>1278</v>
      </c>
      <c r="W394" t="s">
        <v>1279</v>
      </c>
      <c r="X394" s="51" t="str">
        <f t="shared" si="6"/>
        <v>3</v>
      </c>
      <c r="Y394" s="51" t="str">
        <f>IF(T394="","",IF(AND(T394&lt;&gt;'Tabelas auxiliares'!$B$236,T394&lt;&gt;'Tabelas auxiliares'!$B$237),"FOLHA DE PESSOAL",IF(X394='Tabelas auxiliares'!$A$237,"CUSTEIO",IF(X394='Tabelas auxiliares'!$A$236,"INVESTIMENTO","ERRO - VERIFICAR"))))</f>
        <v>CUSTEIO</v>
      </c>
      <c r="Z394" s="44">
        <v>97881.54</v>
      </c>
      <c r="AA394" s="44">
        <v>97881.54</v>
      </c>
    </row>
    <row r="395" spans="1:29" x14ac:dyDescent="0.25">
      <c r="A395" t="s">
        <v>540</v>
      </c>
      <c r="B395" s="72" t="s">
        <v>330</v>
      </c>
      <c r="C395" s="72" t="s">
        <v>541</v>
      </c>
      <c r="D395" t="s">
        <v>35</v>
      </c>
      <c r="E395" t="s">
        <v>117</v>
      </c>
      <c r="F395" s="51" t="str">
        <f>IFERROR(VLOOKUP(D395,'Tabelas auxiliares'!$A$3:$B$61,2,FALSE),"")</f>
        <v>PU - PREFEITURA UNIVERSITÁRIA</v>
      </c>
      <c r="G395" s="51" t="str">
        <f>IFERROR(VLOOKUP($B395,'Tabelas auxiliares'!$A$65:$C$102,2,FALSE),"")</f>
        <v>Manutenção</v>
      </c>
      <c r="H395" s="51" t="str">
        <f>IFERROR(VLOOKUP($B395,'Tabelas auxiliares'!$A$65:$C$102,3,FALSE),"")</f>
        <v>ALMOXARIFADO / AR CONDICIONADO / COMBATE INCÊNDIO / CORTINAS / ELEVADORES / GERADORES DE ENERGIA / HIDRÁULICA / IMÓVEIS / INSTALAÇÕES ELÉTRICAS  / JARDINAGEM / MANUTENÇÃO PREDIAL / DESINSETIZAÇÃO / CHAVEIRO / INVENTÁRIO PATRIMONIAL</v>
      </c>
      <c r="I395" t="s">
        <v>2518</v>
      </c>
      <c r="J395" t="s">
        <v>2519</v>
      </c>
      <c r="K395" t="s">
        <v>2520</v>
      </c>
      <c r="L395" t="s">
        <v>2521</v>
      </c>
      <c r="M395" t="s">
        <v>2522</v>
      </c>
      <c r="N395" t="s">
        <v>166</v>
      </c>
      <c r="O395" t="s">
        <v>167</v>
      </c>
      <c r="P395" t="s">
        <v>200</v>
      </c>
      <c r="Q395" t="s">
        <v>168</v>
      </c>
      <c r="R395" t="s">
        <v>165</v>
      </c>
      <c r="S395" t="s">
        <v>119</v>
      </c>
      <c r="T395" t="s">
        <v>164</v>
      </c>
      <c r="U395" t="s">
        <v>118</v>
      </c>
      <c r="V395" t="s">
        <v>1278</v>
      </c>
      <c r="W395" t="s">
        <v>1279</v>
      </c>
      <c r="X395" s="51" t="str">
        <f t="shared" si="6"/>
        <v>3</v>
      </c>
      <c r="Y395" s="51" t="str">
        <f>IF(T395="","",IF(AND(T395&lt;&gt;'Tabelas auxiliares'!$B$236,T395&lt;&gt;'Tabelas auxiliares'!$B$237),"FOLHA DE PESSOAL",IF(X395='Tabelas auxiliares'!$A$237,"CUSTEIO",IF(X395='Tabelas auxiliares'!$A$236,"INVESTIMENTO","ERRO - VERIFICAR"))))</f>
        <v>CUSTEIO</v>
      </c>
      <c r="Z395" s="44">
        <v>6857.96</v>
      </c>
      <c r="AA395" s="44">
        <v>6857.96</v>
      </c>
    </row>
    <row r="396" spans="1:29" x14ac:dyDescent="0.25">
      <c r="A396" t="s">
        <v>540</v>
      </c>
      <c r="B396" s="72" t="s">
        <v>330</v>
      </c>
      <c r="C396" s="72" t="s">
        <v>541</v>
      </c>
      <c r="D396" t="s">
        <v>35</v>
      </c>
      <c r="E396" t="s">
        <v>117</v>
      </c>
      <c r="F396" s="51" t="str">
        <f>IFERROR(VLOOKUP(D396,'Tabelas auxiliares'!$A$3:$B$61,2,FALSE),"")</f>
        <v>PU - PREFEITURA UNIVERSITÁRIA</v>
      </c>
      <c r="G396" s="51" t="str">
        <f>IFERROR(VLOOKUP($B396,'Tabelas auxiliares'!$A$65:$C$102,2,FALSE),"")</f>
        <v>Manutenção</v>
      </c>
      <c r="H396" s="51" t="str">
        <f>IFERROR(VLOOKUP($B396,'Tabelas auxiliares'!$A$65:$C$102,3,FALSE),"")</f>
        <v>ALMOXARIFADO / AR CONDICIONADO / COMBATE INCÊNDIO / CORTINAS / ELEVADORES / GERADORES DE ENERGIA / HIDRÁULICA / IMÓVEIS / INSTALAÇÕES ELÉTRICAS  / JARDINAGEM / MANUTENÇÃO PREDIAL / DESINSETIZAÇÃO / CHAVEIRO / INVENTÁRIO PATRIMONIAL</v>
      </c>
      <c r="I396" t="s">
        <v>2523</v>
      </c>
      <c r="J396" t="s">
        <v>2524</v>
      </c>
      <c r="K396" t="s">
        <v>2525</v>
      </c>
      <c r="L396" t="s">
        <v>2526</v>
      </c>
      <c r="M396" t="s">
        <v>2527</v>
      </c>
      <c r="N396" t="s">
        <v>166</v>
      </c>
      <c r="O396" t="s">
        <v>167</v>
      </c>
      <c r="P396" t="s">
        <v>200</v>
      </c>
      <c r="Q396" t="s">
        <v>168</v>
      </c>
      <c r="R396" t="s">
        <v>165</v>
      </c>
      <c r="S396" t="s">
        <v>119</v>
      </c>
      <c r="T396" t="s">
        <v>164</v>
      </c>
      <c r="U396" t="s">
        <v>118</v>
      </c>
      <c r="V396" t="s">
        <v>1272</v>
      </c>
      <c r="W396" t="s">
        <v>1273</v>
      </c>
      <c r="X396" s="51" t="str">
        <f t="shared" si="6"/>
        <v>3</v>
      </c>
      <c r="Y396" s="51" t="str">
        <f>IF(T396="","",IF(AND(T396&lt;&gt;'Tabelas auxiliares'!$B$236,T396&lt;&gt;'Tabelas auxiliares'!$B$237),"FOLHA DE PESSOAL",IF(X396='Tabelas auxiliares'!$A$237,"CUSTEIO",IF(X396='Tabelas auxiliares'!$A$236,"INVESTIMENTO","ERRO - VERIFICAR"))))</f>
        <v>CUSTEIO</v>
      </c>
      <c r="Z396" s="44">
        <v>4729.75</v>
      </c>
      <c r="AA396" s="44">
        <v>4729.75</v>
      </c>
    </row>
    <row r="397" spans="1:29" x14ac:dyDescent="0.25">
      <c r="A397" t="s">
        <v>540</v>
      </c>
      <c r="B397" s="72" t="s">
        <v>330</v>
      </c>
      <c r="C397" s="72" t="s">
        <v>541</v>
      </c>
      <c r="D397" t="s">
        <v>35</v>
      </c>
      <c r="E397" t="s">
        <v>117</v>
      </c>
      <c r="F397" s="51" t="str">
        <f>IFERROR(VLOOKUP(D397,'Tabelas auxiliares'!$A$3:$B$61,2,FALSE),"")</f>
        <v>PU - PREFEITURA UNIVERSITÁRIA</v>
      </c>
      <c r="G397" s="51" t="str">
        <f>IFERROR(VLOOKUP($B397,'Tabelas auxiliares'!$A$65:$C$102,2,FALSE),"")</f>
        <v>Manutenção</v>
      </c>
      <c r="H397" s="51" t="str">
        <f>IFERROR(VLOOKUP($B397,'Tabelas auxiliares'!$A$65:$C$102,3,FALSE),"")</f>
        <v>ALMOXARIFADO / AR CONDICIONADO / COMBATE INCÊNDIO / CORTINAS / ELEVADORES / GERADORES DE ENERGIA / HIDRÁULICA / IMÓVEIS / INSTALAÇÕES ELÉTRICAS  / JARDINAGEM / MANUTENÇÃO PREDIAL / DESINSETIZAÇÃO / CHAVEIRO / INVENTÁRIO PATRIMONIAL</v>
      </c>
      <c r="I397" t="s">
        <v>2528</v>
      </c>
      <c r="J397" t="s">
        <v>1284</v>
      </c>
      <c r="K397" t="s">
        <v>2529</v>
      </c>
      <c r="L397" t="s">
        <v>1286</v>
      </c>
      <c r="M397" t="s">
        <v>1287</v>
      </c>
      <c r="N397" t="s">
        <v>166</v>
      </c>
      <c r="O397" t="s">
        <v>167</v>
      </c>
      <c r="P397" t="s">
        <v>200</v>
      </c>
      <c r="Q397" t="s">
        <v>168</v>
      </c>
      <c r="R397" t="s">
        <v>165</v>
      </c>
      <c r="S397" t="s">
        <v>119</v>
      </c>
      <c r="T397" t="s">
        <v>164</v>
      </c>
      <c r="U397" t="s">
        <v>118</v>
      </c>
      <c r="V397" t="s">
        <v>1272</v>
      </c>
      <c r="W397" t="s">
        <v>1273</v>
      </c>
      <c r="X397" s="51" t="str">
        <f t="shared" si="6"/>
        <v>3</v>
      </c>
      <c r="Y397" s="51" t="str">
        <f>IF(T397="","",IF(AND(T397&lt;&gt;'Tabelas auxiliares'!$B$236,T397&lt;&gt;'Tabelas auxiliares'!$B$237),"FOLHA DE PESSOAL",IF(X397='Tabelas auxiliares'!$A$237,"CUSTEIO",IF(X397='Tabelas auxiliares'!$A$236,"INVESTIMENTO","ERRO - VERIFICAR"))))</f>
        <v>CUSTEIO</v>
      </c>
      <c r="Z397" s="44">
        <v>20799.830000000002</v>
      </c>
      <c r="AC397" s="44">
        <v>20799.830000000002</v>
      </c>
    </row>
    <row r="398" spans="1:29" x14ac:dyDescent="0.25">
      <c r="A398" t="s">
        <v>540</v>
      </c>
      <c r="B398" s="72" t="s">
        <v>330</v>
      </c>
      <c r="C398" s="72" t="s">
        <v>541</v>
      </c>
      <c r="D398" t="s">
        <v>35</v>
      </c>
      <c r="E398" t="s">
        <v>117</v>
      </c>
      <c r="F398" s="51" t="str">
        <f>IFERROR(VLOOKUP(D398,'Tabelas auxiliares'!$A$3:$B$61,2,FALSE),"")</f>
        <v>PU - PREFEITURA UNIVERSITÁRIA</v>
      </c>
      <c r="G398" s="51" t="str">
        <f>IFERROR(VLOOKUP($B398,'Tabelas auxiliares'!$A$65:$C$102,2,FALSE),"")</f>
        <v>Manutenção</v>
      </c>
      <c r="H398" s="51" t="str">
        <f>IFERROR(VLOOKUP($B398,'Tabelas auxiliares'!$A$65:$C$102,3,FALSE),"")</f>
        <v>ALMOXARIFADO / AR CONDICIONADO / COMBATE INCÊNDIO / CORTINAS / ELEVADORES / GERADORES DE ENERGIA / HIDRÁULICA / IMÓVEIS / INSTALAÇÕES ELÉTRICAS  / JARDINAGEM / MANUTENÇÃO PREDIAL / DESINSETIZAÇÃO / CHAVEIRO / INVENTÁRIO PATRIMONIAL</v>
      </c>
      <c r="I398" t="s">
        <v>2530</v>
      </c>
      <c r="J398" t="s">
        <v>2466</v>
      </c>
      <c r="K398" t="s">
        <v>2531</v>
      </c>
      <c r="L398" t="s">
        <v>2532</v>
      </c>
      <c r="M398" t="s">
        <v>2469</v>
      </c>
      <c r="N398" t="s">
        <v>166</v>
      </c>
      <c r="O398" t="s">
        <v>167</v>
      </c>
      <c r="P398" t="s">
        <v>200</v>
      </c>
      <c r="Q398" t="s">
        <v>168</v>
      </c>
      <c r="R398" t="s">
        <v>165</v>
      </c>
      <c r="S398" t="s">
        <v>119</v>
      </c>
      <c r="T398" t="s">
        <v>164</v>
      </c>
      <c r="U398" t="s">
        <v>118</v>
      </c>
      <c r="V398" t="s">
        <v>1244</v>
      </c>
      <c r="W398" t="s">
        <v>1245</v>
      </c>
      <c r="X398" s="51" t="str">
        <f t="shared" si="6"/>
        <v>3</v>
      </c>
      <c r="Y398" s="51" t="str">
        <f>IF(T398="","",IF(AND(T398&lt;&gt;'Tabelas auxiliares'!$B$236,T398&lt;&gt;'Tabelas auxiliares'!$B$237),"FOLHA DE PESSOAL",IF(X398='Tabelas auxiliares'!$A$237,"CUSTEIO",IF(X398='Tabelas auxiliares'!$A$236,"INVESTIMENTO","ERRO - VERIFICAR"))))</f>
        <v>CUSTEIO</v>
      </c>
      <c r="Z398" s="44">
        <v>10260.67</v>
      </c>
      <c r="AB398" s="44">
        <v>1918.19</v>
      </c>
      <c r="AC398" s="44">
        <v>8342.48</v>
      </c>
    </row>
    <row r="399" spans="1:29" x14ac:dyDescent="0.25">
      <c r="A399" t="s">
        <v>540</v>
      </c>
      <c r="B399" s="72" t="s">
        <v>330</v>
      </c>
      <c r="C399" s="72" t="s">
        <v>541</v>
      </c>
      <c r="D399" t="s">
        <v>35</v>
      </c>
      <c r="E399" t="s">
        <v>117</v>
      </c>
      <c r="F399" s="51" t="str">
        <f>IFERROR(VLOOKUP(D399,'Tabelas auxiliares'!$A$3:$B$61,2,FALSE),"")</f>
        <v>PU - PREFEITURA UNIVERSITÁRIA</v>
      </c>
      <c r="G399" s="51" t="str">
        <f>IFERROR(VLOOKUP($B399,'Tabelas auxiliares'!$A$65:$C$102,2,FALSE),"")</f>
        <v>Manutenção</v>
      </c>
      <c r="H399" s="51" t="str">
        <f>IFERROR(VLOOKUP($B399,'Tabelas auxiliares'!$A$65:$C$102,3,FALSE),"")</f>
        <v>ALMOXARIFADO / AR CONDICIONADO / COMBATE INCÊNDIO / CORTINAS / ELEVADORES / GERADORES DE ENERGIA / HIDRÁULICA / IMÓVEIS / INSTALAÇÕES ELÉTRICAS  / JARDINAGEM / MANUTENÇÃO PREDIAL / DESINSETIZAÇÃO / CHAVEIRO / INVENTÁRIO PATRIMONIAL</v>
      </c>
      <c r="I399" t="s">
        <v>2533</v>
      </c>
      <c r="J399" t="s">
        <v>1274</v>
      </c>
      <c r="K399" t="s">
        <v>2534</v>
      </c>
      <c r="L399" t="s">
        <v>2535</v>
      </c>
      <c r="M399" t="s">
        <v>1277</v>
      </c>
      <c r="N399" t="s">
        <v>166</v>
      </c>
      <c r="O399" t="s">
        <v>167</v>
      </c>
      <c r="P399" t="s">
        <v>200</v>
      </c>
      <c r="Q399" t="s">
        <v>168</v>
      </c>
      <c r="R399" t="s">
        <v>165</v>
      </c>
      <c r="S399" t="s">
        <v>119</v>
      </c>
      <c r="T399" t="s">
        <v>164</v>
      </c>
      <c r="U399" t="s">
        <v>118</v>
      </c>
      <c r="V399" t="s">
        <v>1278</v>
      </c>
      <c r="W399" t="s">
        <v>1279</v>
      </c>
      <c r="X399" s="51" t="str">
        <f t="shared" si="6"/>
        <v>3</v>
      </c>
      <c r="Y399" s="51" t="str">
        <f>IF(T399="","",IF(AND(T399&lt;&gt;'Tabelas auxiliares'!$B$236,T399&lt;&gt;'Tabelas auxiliares'!$B$237),"FOLHA DE PESSOAL",IF(X399='Tabelas auxiliares'!$A$237,"CUSTEIO",IF(X399='Tabelas auxiliares'!$A$236,"INVESTIMENTO","ERRO - VERIFICAR"))))</f>
        <v>CUSTEIO</v>
      </c>
      <c r="Z399" s="44">
        <v>5203.42</v>
      </c>
      <c r="AC399" s="44">
        <v>5203.42</v>
      </c>
    </row>
    <row r="400" spans="1:29" x14ac:dyDescent="0.25">
      <c r="A400" t="s">
        <v>540</v>
      </c>
      <c r="B400" s="72" t="s">
        <v>330</v>
      </c>
      <c r="C400" s="72" t="s">
        <v>541</v>
      </c>
      <c r="D400" t="s">
        <v>35</v>
      </c>
      <c r="E400" t="s">
        <v>117</v>
      </c>
      <c r="F400" s="51" t="str">
        <f>IFERROR(VLOOKUP(D400,'Tabelas auxiliares'!$A$3:$B$61,2,FALSE),"")</f>
        <v>PU - PREFEITURA UNIVERSITÁRIA</v>
      </c>
      <c r="G400" s="51" t="str">
        <f>IFERROR(VLOOKUP($B400,'Tabelas auxiliares'!$A$65:$C$102,2,FALSE),"")</f>
        <v>Manutenção</v>
      </c>
      <c r="H400" s="51" t="str">
        <f>IFERROR(VLOOKUP($B400,'Tabelas auxiliares'!$A$65:$C$102,3,FALSE),"")</f>
        <v>ALMOXARIFADO / AR CONDICIONADO / COMBATE INCÊNDIO / CORTINAS / ELEVADORES / GERADORES DE ENERGIA / HIDRÁULICA / IMÓVEIS / INSTALAÇÕES ELÉTRICAS  / JARDINAGEM / MANUTENÇÃO PREDIAL / DESINSETIZAÇÃO / CHAVEIRO / INVENTÁRIO PATRIMONIAL</v>
      </c>
      <c r="I400" t="s">
        <v>545</v>
      </c>
      <c r="J400" t="s">
        <v>1264</v>
      </c>
      <c r="K400" t="s">
        <v>2536</v>
      </c>
      <c r="L400" t="s">
        <v>1266</v>
      </c>
      <c r="M400" t="s">
        <v>1267</v>
      </c>
      <c r="N400" t="s">
        <v>166</v>
      </c>
      <c r="O400" t="s">
        <v>167</v>
      </c>
      <c r="P400" t="s">
        <v>200</v>
      </c>
      <c r="Q400" t="s">
        <v>168</v>
      </c>
      <c r="R400" t="s">
        <v>165</v>
      </c>
      <c r="S400" t="s">
        <v>119</v>
      </c>
      <c r="T400" t="s">
        <v>164</v>
      </c>
      <c r="U400" t="s">
        <v>118</v>
      </c>
      <c r="V400" t="s">
        <v>466</v>
      </c>
      <c r="W400" t="s">
        <v>447</v>
      </c>
      <c r="X400" s="51" t="str">
        <f t="shared" si="6"/>
        <v>3</v>
      </c>
      <c r="Y400" s="51" t="str">
        <f>IF(T400="","",IF(AND(T400&lt;&gt;'Tabelas auxiliares'!$B$236,T400&lt;&gt;'Tabelas auxiliares'!$B$237),"FOLHA DE PESSOAL",IF(X400='Tabelas auxiliares'!$A$237,"CUSTEIO",IF(X400='Tabelas auxiliares'!$A$236,"INVESTIMENTO","ERRO - VERIFICAR"))))</f>
        <v>CUSTEIO</v>
      </c>
      <c r="Z400" s="44">
        <v>49722.31</v>
      </c>
      <c r="AB400" s="44">
        <v>6082.9</v>
      </c>
      <c r="AC400" s="44">
        <v>43639.41</v>
      </c>
    </row>
    <row r="401" spans="1:29" x14ac:dyDescent="0.25">
      <c r="A401" t="s">
        <v>540</v>
      </c>
      <c r="B401" s="72" t="s">
        <v>330</v>
      </c>
      <c r="C401" s="72" t="s">
        <v>541</v>
      </c>
      <c r="D401" t="s">
        <v>35</v>
      </c>
      <c r="E401" t="s">
        <v>117</v>
      </c>
      <c r="F401" s="51" t="str">
        <f>IFERROR(VLOOKUP(D401,'Tabelas auxiliares'!$A$3:$B$61,2,FALSE),"")</f>
        <v>PU - PREFEITURA UNIVERSITÁRIA</v>
      </c>
      <c r="G401" s="51" t="str">
        <f>IFERROR(VLOOKUP($B401,'Tabelas auxiliares'!$A$65:$C$102,2,FALSE),"")</f>
        <v>Manutenção</v>
      </c>
      <c r="H401" s="51" t="str">
        <f>IFERROR(VLOOKUP($B401,'Tabelas auxiliares'!$A$65:$C$102,3,FALSE),"")</f>
        <v>ALMOXARIFADO / AR CONDICIONADO / COMBATE INCÊNDIO / CORTINAS / ELEVADORES / GERADORES DE ENERGIA / HIDRÁULICA / IMÓVEIS / INSTALAÇÕES ELÉTRICAS  / JARDINAGEM / MANUTENÇÃO PREDIAL / DESINSETIZAÇÃO / CHAVEIRO / INVENTÁRIO PATRIMONIAL</v>
      </c>
      <c r="I401" t="s">
        <v>2537</v>
      </c>
      <c r="J401" t="s">
        <v>2466</v>
      </c>
      <c r="K401" t="s">
        <v>2538</v>
      </c>
      <c r="L401" t="s">
        <v>2468</v>
      </c>
      <c r="M401" t="s">
        <v>2469</v>
      </c>
      <c r="N401" t="s">
        <v>166</v>
      </c>
      <c r="O401" t="s">
        <v>167</v>
      </c>
      <c r="P401" t="s">
        <v>200</v>
      </c>
      <c r="Q401" t="s">
        <v>168</v>
      </c>
      <c r="R401" t="s">
        <v>165</v>
      </c>
      <c r="S401" t="s">
        <v>119</v>
      </c>
      <c r="T401" t="s">
        <v>164</v>
      </c>
      <c r="U401" t="s">
        <v>118</v>
      </c>
      <c r="V401" t="s">
        <v>1244</v>
      </c>
      <c r="W401" t="s">
        <v>1245</v>
      </c>
      <c r="X401" s="51" t="str">
        <f t="shared" si="6"/>
        <v>3</v>
      </c>
      <c r="Y401" s="51" t="str">
        <f>IF(T401="","",IF(AND(T401&lt;&gt;'Tabelas auxiliares'!$B$236,T401&lt;&gt;'Tabelas auxiliares'!$B$237),"FOLHA DE PESSOAL",IF(X401='Tabelas auxiliares'!$A$237,"CUSTEIO",IF(X401='Tabelas auxiliares'!$A$236,"INVESTIMENTO","ERRO - VERIFICAR"))))</f>
        <v>CUSTEIO</v>
      </c>
      <c r="Z401" s="44">
        <v>2826.01</v>
      </c>
      <c r="AC401" s="44">
        <v>2826.01</v>
      </c>
    </row>
    <row r="402" spans="1:29" x14ac:dyDescent="0.25">
      <c r="A402" t="s">
        <v>540</v>
      </c>
      <c r="B402" s="72" t="s">
        <v>330</v>
      </c>
      <c r="C402" s="72" t="s">
        <v>541</v>
      </c>
      <c r="D402" t="s">
        <v>35</v>
      </c>
      <c r="E402" t="s">
        <v>117</v>
      </c>
      <c r="F402" s="51" t="str">
        <f>IFERROR(VLOOKUP(D402,'Tabelas auxiliares'!$A$3:$B$61,2,FALSE),"")</f>
        <v>PU - PREFEITURA UNIVERSITÁRIA</v>
      </c>
      <c r="G402" s="51" t="str">
        <f>IFERROR(VLOOKUP($B402,'Tabelas auxiliares'!$A$65:$C$102,2,FALSE),"")</f>
        <v>Manutenção</v>
      </c>
      <c r="H402" s="51" t="str">
        <f>IFERROR(VLOOKUP($B402,'Tabelas auxiliares'!$A$65:$C$102,3,FALSE),"")</f>
        <v>ALMOXARIFADO / AR CONDICIONADO / COMBATE INCÊNDIO / CORTINAS / ELEVADORES / GERADORES DE ENERGIA / HIDRÁULICA / IMÓVEIS / INSTALAÇÕES ELÉTRICAS  / JARDINAGEM / MANUTENÇÃO PREDIAL / DESINSETIZAÇÃO / CHAVEIRO / INVENTÁRIO PATRIMONIAL</v>
      </c>
      <c r="I402" t="s">
        <v>1707</v>
      </c>
      <c r="J402" t="s">
        <v>1288</v>
      </c>
      <c r="K402" t="s">
        <v>2539</v>
      </c>
      <c r="L402" t="s">
        <v>1290</v>
      </c>
      <c r="M402" t="s">
        <v>1291</v>
      </c>
      <c r="N402" t="s">
        <v>166</v>
      </c>
      <c r="O402" t="s">
        <v>167</v>
      </c>
      <c r="P402" t="s">
        <v>200</v>
      </c>
      <c r="Q402" t="s">
        <v>168</v>
      </c>
      <c r="R402" t="s">
        <v>165</v>
      </c>
      <c r="S402" t="s">
        <v>119</v>
      </c>
      <c r="T402" t="s">
        <v>164</v>
      </c>
      <c r="U402" t="s">
        <v>118</v>
      </c>
      <c r="V402" t="s">
        <v>1278</v>
      </c>
      <c r="W402" t="s">
        <v>1279</v>
      </c>
      <c r="X402" s="51" t="str">
        <f t="shared" si="6"/>
        <v>3</v>
      </c>
      <c r="Y402" s="51" t="str">
        <f>IF(T402="","",IF(AND(T402&lt;&gt;'Tabelas auxiliares'!$B$236,T402&lt;&gt;'Tabelas auxiliares'!$B$237),"FOLHA DE PESSOAL",IF(X402='Tabelas auxiliares'!$A$237,"CUSTEIO",IF(X402='Tabelas auxiliares'!$A$236,"INVESTIMENTO","ERRO - VERIFICAR"))))</f>
        <v>CUSTEIO</v>
      </c>
      <c r="Z402" s="44">
        <v>110000</v>
      </c>
      <c r="AB402" s="44">
        <v>8772.16</v>
      </c>
      <c r="AC402" s="44">
        <v>101227.84</v>
      </c>
    </row>
    <row r="403" spans="1:29" x14ac:dyDescent="0.25">
      <c r="A403" t="s">
        <v>540</v>
      </c>
      <c r="B403" s="72" t="s">
        <v>330</v>
      </c>
      <c r="C403" s="72" t="s">
        <v>541</v>
      </c>
      <c r="D403" t="s">
        <v>35</v>
      </c>
      <c r="E403" t="s">
        <v>117</v>
      </c>
      <c r="F403" s="51" t="str">
        <f>IFERROR(VLOOKUP(D403,'Tabelas auxiliares'!$A$3:$B$61,2,FALSE),"")</f>
        <v>PU - PREFEITURA UNIVERSITÁRIA</v>
      </c>
      <c r="G403" s="51" t="str">
        <f>IFERROR(VLOOKUP($B403,'Tabelas auxiliares'!$A$65:$C$102,2,FALSE),"")</f>
        <v>Manutenção</v>
      </c>
      <c r="H403" s="51" t="str">
        <f>IFERROR(VLOOKUP($B403,'Tabelas auxiliares'!$A$65:$C$102,3,FALSE),"")</f>
        <v>ALMOXARIFADO / AR CONDICIONADO / COMBATE INCÊNDIO / CORTINAS / ELEVADORES / GERADORES DE ENERGIA / HIDRÁULICA / IMÓVEIS / INSTALAÇÕES ELÉTRICAS  / JARDINAGEM / MANUTENÇÃO PREDIAL / DESINSETIZAÇÃO / CHAVEIRO / INVENTÁRIO PATRIMONIAL</v>
      </c>
      <c r="I403" t="s">
        <v>1707</v>
      </c>
      <c r="J403" t="s">
        <v>1288</v>
      </c>
      <c r="K403" t="s">
        <v>2540</v>
      </c>
      <c r="L403" t="s">
        <v>1290</v>
      </c>
      <c r="M403" t="s">
        <v>1291</v>
      </c>
      <c r="N403" t="s">
        <v>166</v>
      </c>
      <c r="O403" t="s">
        <v>167</v>
      </c>
      <c r="P403" t="s">
        <v>200</v>
      </c>
      <c r="Q403" t="s">
        <v>168</v>
      </c>
      <c r="R403" t="s">
        <v>165</v>
      </c>
      <c r="S403" t="s">
        <v>543</v>
      </c>
      <c r="T403" t="s">
        <v>164</v>
      </c>
      <c r="U403" t="s">
        <v>118</v>
      </c>
      <c r="V403" t="s">
        <v>1278</v>
      </c>
      <c r="W403" t="s">
        <v>1279</v>
      </c>
      <c r="X403" s="51" t="str">
        <f t="shared" si="6"/>
        <v>3</v>
      </c>
      <c r="Y403" s="51" t="str">
        <f>IF(T403="","",IF(AND(T403&lt;&gt;'Tabelas auxiliares'!$B$236,T403&lt;&gt;'Tabelas auxiliares'!$B$237),"FOLHA DE PESSOAL",IF(X403='Tabelas auxiliares'!$A$237,"CUSTEIO",IF(X403='Tabelas auxiliares'!$A$236,"INVESTIMENTO","ERRO - VERIFICAR"))))</f>
        <v>CUSTEIO</v>
      </c>
      <c r="Z403" s="44">
        <v>200000</v>
      </c>
      <c r="AA403" s="44">
        <v>3064.11</v>
      </c>
      <c r="AB403" s="44">
        <v>114247.11</v>
      </c>
      <c r="AC403" s="44">
        <v>82688.78</v>
      </c>
    </row>
    <row r="404" spans="1:29" x14ac:dyDescent="0.25">
      <c r="A404" t="s">
        <v>540</v>
      </c>
      <c r="B404" s="72" t="s">
        <v>330</v>
      </c>
      <c r="C404" s="72" t="s">
        <v>541</v>
      </c>
      <c r="D404" t="s">
        <v>35</v>
      </c>
      <c r="E404" t="s">
        <v>117</v>
      </c>
      <c r="F404" s="51" t="str">
        <f>IFERROR(VLOOKUP(D404,'Tabelas auxiliares'!$A$3:$B$61,2,FALSE),"")</f>
        <v>PU - PREFEITURA UNIVERSITÁRIA</v>
      </c>
      <c r="G404" s="51" t="str">
        <f>IFERROR(VLOOKUP($B404,'Tabelas auxiliares'!$A$65:$C$102,2,FALSE),"")</f>
        <v>Manutenção</v>
      </c>
      <c r="H404" s="51" t="str">
        <f>IFERROR(VLOOKUP($B404,'Tabelas auxiliares'!$A$65:$C$102,3,FALSE),"")</f>
        <v>ALMOXARIFADO / AR CONDICIONADO / COMBATE INCÊNDIO / CORTINAS / ELEVADORES / GERADORES DE ENERGIA / HIDRÁULICA / IMÓVEIS / INSTALAÇÕES ELÉTRICAS  / JARDINAGEM / MANUTENÇÃO PREDIAL / DESINSETIZAÇÃO / CHAVEIRO / INVENTÁRIO PATRIMONIAL</v>
      </c>
      <c r="I404" t="s">
        <v>558</v>
      </c>
      <c r="J404" t="s">
        <v>2541</v>
      </c>
      <c r="K404" t="s">
        <v>2542</v>
      </c>
      <c r="L404" t="s">
        <v>2543</v>
      </c>
      <c r="M404" t="s">
        <v>2544</v>
      </c>
      <c r="N404" t="s">
        <v>166</v>
      </c>
      <c r="O404" t="s">
        <v>167</v>
      </c>
      <c r="P404" t="s">
        <v>200</v>
      </c>
      <c r="Q404" t="s">
        <v>168</v>
      </c>
      <c r="R404" t="s">
        <v>165</v>
      </c>
      <c r="S404" t="s">
        <v>543</v>
      </c>
      <c r="T404" t="s">
        <v>164</v>
      </c>
      <c r="U404" t="s">
        <v>118</v>
      </c>
      <c r="V404" t="s">
        <v>1219</v>
      </c>
      <c r="W404" t="s">
        <v>1220</v>
      </c>
      <c r="X404" s="51" t="str">
        <f t="shared" si="6"/>
        <v>3</v>
      </c>
      <c r="Y404" s="51" t="str">
        <f>IF(T404="","",IF(AND(T404&lt;&gt;'Tabelas auxiliares'!$B$236,T404&lt;&gt;'Tabelas auxiliares'!$B$237),"FOLHA DE PESSOAL",IF(X404='Tabelas auxiliares'!$A$237,"CUSTEIO",IF(X404='Tabelas auxiliares'!$A$236,"INVESTIMENTO","ERRO - VERIFICAR"))))</f>
        <v>CUSTEIO</v>
      </c>
      <c r="Z404" s="44">
        <v>26469.16</v>
      </c>
      <c r="AA404" s="44">
        <v>17990.91</v>
      </c>
      <c r="AC404" s="44">
        <v>8478.25</v>
      </c>
    </row>
    <row r="405" spans="1:29" x14ac:dyDescent="0.25">
      <c r="A405" t="s">
        <v>540</v>
      </c>
      <c r="B405" s="72" t="s">
        <v>330</v>
      </c>
      <c r="C405" s="72" t="s">
        <v>541</v>
      </c>
      <c r="D405" t="s">
        <v>35</v>
      </c>
      <c r="E405" t="s">
        <v>117</v>
      </c>
      <c r="F405" s="51" t="str">
        <f>IFERROR(VLOOKUP(D405,'Tabelas auxiliares'!$A$3:$B$61,2,FALSE),"")</f>
        <v>PU - PREFEITURA UNIVERSITÁRIA</v>
      </c>
      <c r="G405" s="51" t="str">
        <f>IFERROR(VLOOKUP($B405,'Tabelas auxiliares'!$A$65:$C$102,2,FALSE),"")</f>
        <v>Manutenção</v>
      </c>
      <c r="H405" s="51" t="str">
        <f>IFERROR(VLOOKUP($B405,'Tabelas auxiliares'!$A$65:$C$102,3,FALSE),"")</f>
        <v>ALMOXARIFADO / AR CONDICIONADO / COMBATE INCÊNDIO / CORTINAS / ELEVADORES / GERADORES DE ENERGIA / HIDRÁULICA / IMÓVEIS / INSTALAÇÕES ELÉTRICAS  / JARDINAGEM / MANUTENÇÃO PREDIAL / DESINSETIZAÇÃO / CHAVEIRO / INVENTÁRIO PATRIMONIAL</v>
      </c>
      <c r="I405" t="s">
        <v>2386</v>
      </c>
      <c r="J405" t="s">
        <v>2545</v>
      </c>
      <c r="K405" t="s">
        <v>2546</v>
      </c>
      <c r="L405" t="s">
        <v>2547</v>
      </c>
      <c r="M405" t="s">
        <v>2548</v>
      </c>
      <c r="N405" t="s">
        <v>166</v>
      </c>
      <c r="O405" t="s">
        <v>167</v>
      </c>
      <c r="P405" t="s">
        <v>200</v>
      </c>
      <c r="Q405" t="s">
        <v>168</v>
      </c>
      <c r="R405" t="s">
        <v>165</v>
      </c>
      <c r="S405" t="s">
        <v>543</v>
      </c>
      <c r="T405" t="s">
        <v>164</v>
      </c>
      <c r="U405" t="s">
        <v>118</v>
      </c>
      <c r="V405" t="s">
        <v>1278</v>
      </c>
      <c r="W405" t="s">
        <v>1279</v>
      </c>
      <c r="X405" s="51" t="str">
        <f t="shared" si="6"/>
        <v>3</v>
      </c>
      <c r="Y405" s="51" t="str">
        <f>IF(T405="","",IF(AND(T405&lt;&gt;'Tabelas auxiliares'!$B$236,T405&lt;&gt;'Tabelas auxiliares'!$B$237),"FOLHA DE PESSOAL",IF(X405='Tabelas auxiliares'!$A$237,"CUSTEIO",IF(X405='Tabelas auxiliares'!$A$236,"INVESTIMENTO","ERRO - VERIFICAR"))))</f>
        <v>CUSTEIO</v>
      </c>
      <c r="Z405" s="44">
        <v>31027.09</v>
      </c>
      <c r="AA405" s="44">
        <v>24610.47</v>
      </c>
      <c r="AC405" s="44">
        <v>6416.62</v>
      </c>
    </row>
    <row r="406" spans="1:29" x14ac:dyDescent="0.25">
      <c r="A406" t="s">
        <v>540</v>
      </c>
      <c r="B406" s="72" t="s">
        <v>330</v>
      </c>
      <c r="C406" s="72" t="s">
        <v>541</v>
      </c>
      <c r="D406" t="s">
        <v>35</v>
      </c>
      <c r="E406" t="s">
        <v>117</v>
      </c>
      <c r="F406" s="51" t="str">
        <f>IFERROR(VLOOKUP(D406,'Tabelas auxiliares'!$A$3:$B$61,2,FALSE),"")</f>
        <v>PU - PREFEITURA UNIVERSITÁRIA</v>
      </c>
      <c r="G406" s="51" t="str">
        <f>IFERROR(VLOOKUP($B406,'Tabelas auxiliares'!$A$65:$C$102,2,FALSE),"")</f>
        <v>Manutenção</v>
      </c>
      <c r="H406" s="51" t="str">
        <f>IFERROR(VLOOKUP($B406,'Tabelas auxiliares'!$A$65:$C$102,3,FALSE),"")</f>
        <v>ALMOXARIFADO / AR CONDICIONADO / COMBATE INCÊNDIO / CORTINAS / ELEVADORES / GERADORES DE ENERGIA / HIDRÁULICA / IMÓVEIS / INSTALAÇÕES ELÉTRICAS  / JARDINAGEM / MANUTENÇÃO PREDIAL / DESINSETIZAÇÃO / CHAVEIRO / INVENTÁRIO PATRIMONIAL</v>
      </c>
      <c r="I406" t="s">
        <v>1419</v>
      </c>
      <c r="J406" t="s">
        <v>1268</v>
      </c>
      <c r="K406" t="s">
        <v>2549</v>
      </c>
      <c r="L406" t="s">
        <v>2550</v>
      </c>
      <c r="M406" t="s">
        <v>1271</v>
      </c>
      <c r="N406" t="s">
        <v>166</v>
      </c>
      <c r="O406" t="s">
        <v>167</v>
      </c>
      <c r="P406" t="s">
        <v>200</v>
      </c>
      <c r="Q406" t="s">
        <v>168</v>
      </c>
      <c r="R406" t="s">
        <v>165</v>
      </c>
      <c r="S406" t="s">
        <v>119</v>
      </c>
      <c r="T406" t="s">
        <v>164</v>
      </c>
      <c r="U406" t="s">
        <v>118</v>
      </c>
      <c r="V406" t="s">
        <v>1272</v>
      </c>
      <c r="W406" t="s">
        <v>1273</v>
      </c>
      <c r="X406" s="51" t="str">
        <f t="shared" si="6"/>
        <v>3</v>
      </c>
      <c r="Y406" s="51" t="str">
        <f>IF(T406="","",IF(AND(T406&lt;&gt;'Tabelas auxiliares'!$B$236,T406&lt;&gt;'Tabelas auxiliares'!$B$237),"FOLHA DE PESSOAL",IF(X406='Tabelas auxiliares'!$A$237,"CUSTEIO",IF(X406='Tabelas auxiliares'!$A$236,"INVESTIMENTO","ERRO - VERIFICAR"))))</f>
        <v>CUSTEIO</v>
      </c>
      <c r="Z406" s="44">
        <v>168037.71</v>
      </c>
      <c r="AA406" s="44">
        <v>71025.570000000007</v>
      </c>
      <c r="AB406" s="44">
        <v>7505.6</v>
      </c>
      <c r="AC406" s="44">
        <v>89506.54</v>
      </c>
    </row>
    <row r="407" spans="1:29" x14ac:dyDescent="0.25">
      <c r="A407" t="s">
        <v>540</v>
      </c>
      <c r="B407" s="72" t="s">
        <v>330</v>
      </c>
      <c r="C407" s="72" t="s">
        <v>541</v>
      </c>
      <c r="D407" t="s">
        <v>35</v>
      </c>
      <c r="E407" t="s">
        <v>117</v>
      </c>
      <c r="F407" s="51" t="str">
        <f>IFERROR(VLOOKUP(D407,'Tabelas auxiliares'!$A$3:$B$61,2,FALSE),"")</f>
        <v>PU - PREFEITURA UNIVERSITÁRIA</v>
      </c>
      <c r="G407" s="51" t="str">
        <f>IFERROR(VLOOKUP($B407,'Tabelas auxiliares'!$A$65:$C$102,2,FALSE),"")</f>
        <v>Manutenção</v>
      </c>
      <c r="H407" s="51" t="str">
        <f>IFERROR(VLOOKUP($B407,'Tabelas auxiliares'!$A$65:$C$102,3,FALSE),"")</f>
        <v>ALMOXARIFADO / AR CONDICIONADO / COMBATE INCÊNDIO / CORTINAS / ELEVADORES / GERADORES DE ENERGIA / HIDRÁULICA / IMÓVEIS / INSTALAÇÕES ELÉTRICAS  / JARDINAGEM / MANUTENÇÃO PREDIAL / DESINSETIZAÇÃO / CHAVEIRO / INVENTÁRIO PATRIMONIAL</v>
      </c>
      <c r="I407" t="s">
        <v>2022</v>
      </c>
      <c r="J407" t="s">
        <v>1280</v>
      </c>
      <c r="K407" t="s">
        <v>2551</v>
      </c>
      <c r="L407" t="s">
        <v>1282</v>
      </c>
      <c r="M407" t="s">
        <v>1283</v>
      </c>
      <c r="N407" t="s">
        <v>166</v>
      </c>
      <c r="O407" t="s">
        <v>167</v>
      </c>
      <c r="P407" t="s">
        <v>200</v>
      </c>
      <c r="Q407" t="s">
        <v>168</v>
      </c>
      <c r="R407" t="s">
        <v>165</v>
      </c>
      <c r="S407" t="s">
        <v>543</v>
      </c>
      <c r="T407" t="s">
        <v>164</v>
      </c>
      <c r="U407" t="s">
        <v>118</v>
      </c>
      <c r="V407" t="s">
        <v>466</v>
      </c>
      <c r="W407" t="s">
        <v>447</v>
      </c>
      <c r="X407" s="51" t="str">
        <f t="shared" si="6"/>
        <v>3</v>
      </c>
      <c r="Y407" s="51" t="str">
        <f>IF(T407="","",IF(AND(T407&lt;&gt;'Tabelas auxiliares'!$B$236,T407&lt;&gt;'Tabelas auxiliares'!$B$237),"FOLHA DE PESSOAL",IF(X407='Tabelas auxiliares'!$A$237,"CUSTEIO",IF(X407='Tabelas auxiliares'!$A$236,"INVESTIMENTO","ERRO - VERIFICAR"))))</f>
        <v>CUSTEIO</v>
      </c>
      <c r="Z407" s="44">
        <v>24823.85</v>
      </c>
      <c r="AC407" s="44">
        <v>24823.85</v>
      </c>
    </row>
    <row r="408" spans="1:29" x14ac:dyDescent="0.25">
      <c r="A408" t="s">
        <v>540</v>
      </c>
      <c r="B408" s="72" t="s">
        <v>330</v>
      </c>
      <c r="C408" s="72" t="s">
        <v>541</v>
      </c>
      <c r="D408" t="s">
        <v>35</v>
      </c>
      <c r="E408" t="s">
        <v>117</v>
      </c>
      <c r="F408" s="51" t="str">
        <f>IFERROR(VLOOKUP(D408,'Tabelas auxiliares'!$A$3:$B$61,2,FALSE),"")</f>
        <v>PU - PREFEITURA UNIVERSITÁRIA</v>
      </c>
      <c r="G408" s="51" t="str">
        <f>IFERROR(VLOOKUP($B408,'Tabelas auxiliares'!$A$65:$C$102,2,FALSE),"")</f>
        <v>Manutenção</v>
      </c>
      <c r="H408" s="51" t="str">
        <f>IFERROR(VLOOKUP($B408,'Tabelas auxiliares'!$A$65:$C$102,3,FALSE),"")</f>
        <v>ALMOXARIFADO / AR CONDICIONADO / COMBATE INCÊNDIO / CORTINAS / ELEVADORES / GERADORES DE ENERGIA / HIDRÁULICA / IMÓVEIS / INSTALAÇÕES ELÉTRICAS  / JARDINAGEM / MANUTENÇÃO PREDIAL / DESINSETIZAÇÃO / CHAVEIRO / INVENTÁRIO PATRIMONIAL</v>
      </c>
      <c r="I408" t="s">
        <v>2022</v>
      </c>
      <c r="J408" t="s">
        <v>1288</v>
      </c>
      <c r="K408" t="s">
        <v>2552</v>
      </c>
      <c r="L408" t="s">
        <v>1290</v>
      </c>
      <c r="M408" t="s">
        <v>1291</v>
      </c>
      <c r="N408" t="s">
        <v>166</v>
      </c>
      <c r="O408" t="s">
        <v>167</v>
      </c>
      <c r="P408" t="s">
        <v>200</v>
      </c>
      <c r="Q408" t="s">
        <v>168</v>
      </c>
      <c r="R408" t="s">
        <v>165</v>
      </c>
      <c r="S408" t="s">
        <v>119</v>
      </c>
      <c r="T408" t="s">
        <v>228</v>
      </c>
      <c r="U408" t="s">
        <v>2553</v>
      </c>
      <c r="V408" t="s">
        <v>1278</v>
      </c>
      <c r="W408" t="s">
        <v>1279</v>
      </c>
      <c r="X408" s="51" t="str">
        <f t="shared" si="6"/>
        <v>3</v>
      </c>
      <c r="Y408" s="51" t="str">
        <f>IF(T408="","",IF(AND(T408&lt;&gt;'Tabelas auxiliares'!$B$236,T408&lt;&gt;'Tabelas auxiliares'!$B$237),"FOLHA DE PESSOAL",IF(X408='Tabelas auxiliares'!$A$237,"CUSTEIO",IF(X408='Tabelas auxiliares'!$A$236,"INVESTIMENTO","ERRO - VERIFICAR"))))</f>
        <v>CUSTEIO</v>
      </c>
      <c r="Z408" s="44">
        <v>479666.28</v>
      </c>
      <c r="AA408" s="44">
        <v>391830.28</v>
      </c>
      <c r="AB408" s="44">
        <v>87836</v>
      </c>
    </row>
    <row r="409" spans="1:29" x14ac:dyDescent="0.25">
      <c r="A409" t="s">
        <v>540</v>
      </c>
      <c r="B409" t="s">
        <v>330</v>
      </c>
      <c r="C409" t="s">
        <v>541</v>
      </c>
      <c r="D409" t="s">
        <v>35</v>
      </c>
      <c r="E409" t="s">
        <v>117</v>
      </c>
      <c r="F409" s="51" t="str">
        <f>IFERROR(VLOOKUP(D409,'Tabelas auxiliares'!$A$3:$B$61,2,FALSE),"")</f>
        <v>PU - PREFEITURA UNIVERSITÁRIA</v>
      </c>
      <c r="G409" s="51" t="str">
        <f>IFERROR(VLOOKUP($B409,'Tabelas auxiliares'!$A$65:$C$102,2,FALSE),"")</f>
        <v>Manutenção</v>
      </c>
      <c r="H409" s="51" t="str">
        <f>IFERROR(VLOOKUP($B409,'Tabelas auxiliares'!$A$65:$C$102,3,FALSE),"")</f>
        <v>ALMOXARIFADO / AR CONDICIONADO / COMBATE INCÊNDIO / CORTINAS / ELEVADORES / GERADORES DE ENERGIA / HIDRÁULICA / IMÓVEIS / INSTALAÇÕES ELÉTRICAS  / JARDINAGEM / MANUTENÇÃO PREDIAL / DESINSETIZAÇÃO / CHAVEIRO / INVENTÁRIO PATRIMONIAL</v>
      </c>
      <c r="I409" t="s">
        <v>2554</v>
      </c>
      <c r="J409" t="s">
        <v>1274</v>
      </c>
      <c r="K409" t="s">
        <v>2555</v>
      </c>
      <c r="L409" t="s">
        <v>1276</v>
      </c>
      <c r="M409" t="s">
        <v>1277</v>
      </c>
      <c r="N409" t="s">
        <v>166</v>
      </c>
      <c r="O409" t="s">
        <v>167</v>
      </c>
      <c r="P409" t="s">
        <v>200</v>
      </c>
      <c r="Q409" t="s">
        <v>168</v>
      </c>
      <c r="R409" t="s">
        <v>165</v>
      </c>
      <c r="S409" t="s">
        <v>543</v>
      </c>
      <c r="T409" t="s">
        <v>164</v>
      </c>
      <c r="U409" t="s">
        <v>118</v>
      </c>
      <c r="V409" t="s">
        <v>1278</v>
      </c>
      <c r="W409" t="s">
        <v>1279</v>
      </c>
      <c r="X409" s="51" t="str">
        <f t="shared" si="6"/>
        <v>3</v>
      </c>
      <c r="Y409" s="51" t="str">
        <f>IF(T409="","",IF(AND(T409&lt;&gt;'Tabelas auxiliares'!$B$236,T409&lt;&gt;'Tabelas auxiliares'!$B$237),"FOLHA DE PESSOAL",IF(X409='Tabelas auxiliares'!$A$237,"CUSTEIO",IF(X409='Tabelas auxiliares'!$A$236,"INVESTIMENTO","ERRO - VERIFICAR"))))</f>
        <v>CUSTEIO</v>
      </c>
      <c r="Z409" s="44">
        <v>26116.67</v>
      </c>
      <c r="AA409" s="44">
        <v>2759.25</v>
      </c>
      <c r="AC409" s="44">
        <v>23357.42</v>
      </c>
    </row>
    <row r="410" spans="1:29" x14ac:dyDescent="0.25">
      <c r="A410" t="s">
        <v>540</v>
      </c>
      <c r="B410" t="s">
        <v>330</v>
      </c>
      <c r="C410" t="s">
        <v>541</v>
      </c>
      <c r="D410" t="s">
        <v>35</v>
      </c>
      <c r="E410" t="s">
        <v>117</v>
      </c>
      <c r="F410" s="51" t="str">
        <f>IFERROR(VLOOKUP(D410,'Tabelas auxiliares'!$A$3:$B$61,2,FALSE),"")</f>
        <v>PU - PREFEITURA UNIVERSITÁRIA</v>
      </c>
      <c r="G410" s="51" t="str">
        <f>IFERROR(VLOOKUP($B410,'Tabelas auxiliares'!$A$65:$C$102,2,FALSE),"")</f>
        <v>Manutenção</v>
      </c>
      <c r="H410" s="51" t="str">
        <f>IFERROR(VLOOKUP($B410,'Tabelas auxiliares'!$A$65:$C$102,3,FALSE),"")</f>
        <v>ALMOXARIFADO / AR CONDICIONADO / COMBATE INCÊNDIO / CORTINAS / ELEVADORES / GERADORES DE ENERGIA / HIDRÁULICA / IMÓVEIS / INSTALAÇÕES ELÉTRICAS  / JARDINAGEM / MANUTENÇÃO PREDIAL / DESINSETIZAÇÃO / CHAVEIRO / INVENTÁRIO PATRIMONIAL</v>
      </c>
      <c r="I410" t="s">
        <v>1413</v>
      </c>
      <c r="J410" t="s">
        <v>1264</v>
      </c>
      <c r="K410" t="s">
        <v>2556</v>
      </c>
      <c r="L410" t="s">
        <v>1266</v>
      </c>
      <c r="M410" t="s">
        <v>1267</v>
      </c>
      <c r="N410" t="s">
        <v>166</v>
      </c>
      <c r="O410" t="s">
        <v>167</v>
      </c>
      <c r="P410" t="s">
        <v>200</v>
      </c>
      <c r="Q410" t="s">
        <v>168</v>
      </c>
      <c r="R410" t="s">
        <v>165</v>
      </c>
      <c r="S410" t="s">
        <v>119</v>
      </c>
      <c r="T410" t="s">
        <v>164</v>
      </c>
      <c r="U410" t="s">
        <v>118</v>
      </c>
      <c r="V410" t="s">
        <v>466</v>
      </c>
      <c r="W410" t="s">
        <v>447</v>
      </c>
      <c r="X410" s="51" t="str">
        <f t="shared" si="6"/>
        <v>3</v>
      </c>
      <c r="Y410" s="51" t="str">
        <f>IF(T410="","",IF(AND(T410&lt;&gt;'Tabelas auxiliares'!$B$236,T410&lt;&gt;'Tabelas auxiliares'!$B$237),"FOLHA DE PESSOAL",IF(X410='Tabelas auxiliares'!$A$237,"CUSTEIO",IF(X410='Tabelas auxiliares'!$A$236,"INVESTIMENTO","ERRO - VERIFICAR"))))</f>
        <v>CUSTEIO</v>
      </c>
      <c r="Z410" s="44">
        <v>15206.83</v>
      </c>
      <c r="AA410" s="44">
        <v>6057.06</v>
      </c>
      <c r="AB410" s="44">
        <v>644.20000000000005</v>
      </c>
      <c r="AC410" s="44">
        <v>8505.57</v>
      </c>
    </row>
    <row r="411" spans="1:29" x14ac:dyDescent="0.25">
      <c r="A411" t="s">
        <v>540</v>
      </c>
      <c r="B411" t="s">
        <v>330</v>
      </c>
      <c r="C411" t="s">
        <v>541</v>
      </c>
      <c r="D411" t="s">
        <v>35</v>
      </c>
      <c r="E411" t="s">
        <v>117</v>
      </c>
      <c r="F411" s="51" t="str">
        <f>IFERROR(VLOOKUP(D411,'Tabelas auxiliares'!$A$3:$B$61,2,FALSE),"")</f>
        <v>PU - PREFEITURA UNIVERSITÁRIA</v>
      </c>
      <c r="G411" s="51" t="str">
        <f>IFERROR(VLOOKUP($B411,'Tabelas auxiliares'!$A$65:$C$102,2,FALSE),"")</f>
        <v>Manutenção</v>
      </c>
      <c r="H411" s="51" t="str">
        <f>IFERROR(VLOOKUP($B411,'Tabelas auxiliares'!$A$65:$C$102,3,FALSE),"")</f>
        <v>ALMOXARIFADO / AR CONDICIONADO / COMBATE INCÊNDIO / CORTINAS / ELEVADORES / GERADORES DE ENERGIA / HIDRÁULICA / IMÓVEIS / INSTALAÇÕES ELÉTRICAS  / JARDINAGEM / MANUTENÇÃO PREDIAL / DESINSETIZAÇÃO / CHAVEIRO / INVENTÁRIO PATRIMONIAL</v>
      </c>
      <c r="I411" t="s">
        <v>1563</v>
      </c>
      <c r="J411" t="s">
        <v>1288</v>
      </c>
      <c r="K411" t="s">
        <v>2557</v>
      </c>
      <c r="L411" t="s">
        <v>1290</v>
      </c>
      <c r="M411" t="s">
        <v>1291</v>
      </c>
      <c r="N411" t="s">
        <v>166</v>
      </c>
      <c r="O411" t="s">
        <v>167</v>
      </c>
      <c r="P411" t="s">
        <v>200</v>
      </c>
      <c r="Q411" t="s">
        <v>168</v>
      </c>
      <c r="R411" t="s">
        <v>165</v>
      </c>
      <c r="S411" t="s">
        <v>119</v>
      </c>
      <c r="T411" t="s">
        <v>164</v>
      </c>
      <c r="U411" t="s">
        <v>118</v>
      </c>
      <c r="V411" t="s">
        <v>1278</v>
      </c>
      <c r="W411" t="s">
        <v>1279</v>
      </c>
      <c r="X411" s="51" t="str">
        <f t="shared" si="6"/>
        <v>3</v>
      </c>
      <c r="Y411" s="51" t="str">
        <f>IF(T411="","",IF(AND(T411&lt;&gt;'Tabelas auxiliares'!$B$236,T411&lt;&gt;'Tabelas auxiliares'!$B$237),"FOLHA DE PESSOAL",IF(X411='Tabelas auxiliares'!$A$237,"CUSTEIO",IF(X411='Tabelas auxiliares'!$A$236,"INVESTIMENTO","ERRO - VERIFICAR"))))</f>
        <v>CUSTEIO</v>
      </c>
      <c r="Z411" s="44">
        <v>69095.72</v>
      </c>
      <c r="AB411" s="44">
        <v>4042.09</v>
      </c>
      <c r="AC411" s="44">
        <v>65053.63</v>
      </c>
    </row>
    <row r="412" spans="1:29" x14ac:dyDescent="0.25">
      <c r="A412" t="s">
        <v>540</v>
      </c>
      <c r="B412" t="s">
        <v>330</v>
      </c>
      <c r="C412" t="s">
        <v>541</v>
      </c>
      <c r="D412" t="s">
        <v>45</v>
      </c>
      <c r="E412" t="s">
        <v>117</v>
      </c>
      <c r="F412" s="51" t="str">
        <f>IFERROR(VLOOKUP(D412,'Tabelas auxiliares'!$A$3:$B$61,2,FALSE),"")</f>
        <v>CMCC - CENTRO DE MATEMÁTICA, COMPUTAÇÃO E COGNIÇÃO</v>
      </c>
      <c r="G412" s="51" t="str">
        <f>IFERROR(VLOOKUP($B412,'Tabelas auxiliares'!$A$65:$C$102,2,FALSE),"")</f>
        <v>Manutenção</v>
      </c>
      <c r="H412" s="51" t="str">
        <f>IFERROR(VLOOKUP($B412,'Tabelas auxiliares'!$A$65:$C$102,3,FALSE),"")</f>
        <v>ALMOXARIFADO / AR CONDICIONADO / COMBATE INCÊNDIO / CORTINAS / ELEVADORES / GERADORES DE ENERGIA / HIDRÁULICA / IMÓVEIS / INSTALAÇÕES ELÉTRICAS  / JARDINAGEM / MANUTENÇÃO PREDIAL / DESINSETIZAÇÃO / CHAVEIRO / INVENTÁRIO PATRIMONIAL</v>
      </c>
      <c r="I412" t="s">
        <v>1805</v>
      </c>
      <c r="J412" t="s">
        <v>2558</v>
      </c>
      <c r="K412" t="s">
        <v>2559</v>
      </c>
      <c r="L412" t="s">
        <v>2560</v>
      </c>
      <c r="M412" t="s">
        <v>2561</v>
      </c>
      <c r="N412" t="s">
        <v>166</v>
      </c>
      <c r="O412" t="s">
        <v>167</v>
      </c>
      <c r="P412" t="s">
        <v>200</v>
      </c>
      <c r="Q412" t="s">
        <v>168</v>
      </c>
      <c r="R412" t="s">
        <v>165</v>
      </c>
      <c r="S412" t="s">
        <v>119</v>
      </c>
      <c r="T412" t="s">
        <v>164</v>
      </c>
      <c r="U412" t="s">
        <v>118</v>
      </c>
      <c r="V412" t="s">
        <v>2009</v>
      </c>
      <c r="W412" t="s">
        <v>2010</v>
      </c>
      <c r="X412" s="51" t="str">
        <f t="shared" si="6"/>
        <v>3</v>
      </c>
      <c r="Y412" s="51" t="str">
        <f>IF(T412="","",IF(AND(T412&lt;&gt;'Tabelas auxiliares'!$B$236,T412&lt;&gt;'Tabelas auxiliares'!$B$237),"FOLHA DE PESSOAL",IF(X412='Tabelas auxiliares'!$A$237,"CUSTEIO",IF(X412='Tabelas auxiliares'!$A$236,"INVESTIMENTO","ERRO - VERIFICAR"))))</f>
        <v>CUSTEIO</v>
      </c>
      <c r="Z412" s="44">
        <v>9300</v>
      </c>
      <c r="AA412" s="44">
        <v>9300</v>
      </c>
    </row>
    <row r="413" spans="1:29" x14ac:dyDescent="0.25">
      <c r="A413" t="s">
        <v>540</v>
      </c>
      <c r="B413" t="s">
        <v>330</v>
      </c>
      <c r="C413" t="s">
        <v>541</v>
      </c>
      <c r="D413" t="s">
        <v>45</v>
      </c>
      <c r="E413" t="s">
        <v>117</v>
      </c>
      <c r="F413" s="51" t="str">
        <f>IFERROR(VLOOKUP(D413,'Tabelas auxiliares'!$A$3:$B$61,2,FALSE),"")</f>
        <v>CMCC - CENTRO DE MATEMÁTICA, COMPUTAÇÃO E COGNIÇÃO</v>
      </c>
      <c r="G413" s="51" t="str">
        <f>IFERROR(VLOOKUP($B413,'Tabelas auxiliares'!$A$65:$C$102,2,FALSE),"")</f>
        <v>Manutenção</v>
      </c>
      <c r="H413" s="51" t="str">
        <f>IFERROR(VLOOKUP($B413,'Tabelas auxiliares'!$A$65:$C$102,3,FALSE),"")</f>
        <v>ALMOXARIFADO / AR CONDICIONADO / COMBATE INCÊNDIO / CORTINAS / ELEVADORES / GERADORES DE ENERGIA / HIDRÁULICA / IMÓVEIS / INSTALAÇÕES ELÉTRICAS  / JARDINAGEM / MANUTENÇÃO PREDIAL / DESINSETIZAÇÃO / CHAVEIRO / INVENTÁRIO PATRIMONIAL</v>
      </c>
      <c r="I413" t="s">
        <v>1805</v>
      </c>
      <c r="J413" t="s">
        <v>2558</v>
      </c>
      <c r="K413" t="s">
        <v>2562</v>
      </c>
      <c r="L413" t="s">
        <v>2560</v>
      </c>
      <c r="M413" t="s">
        <v>2561</v>
      </c>
      <c r="N413" t="s">
        <v>166</v>
      </c>
      <c r="O413" t="s">
        <v>167</v>
      </c>
      <c r="P413" t="s">
        <v>200</v>
      </c>
      <c r="Q413" t="s">
        <v>168</v>
      </c>
      <c r="R413" t="s">
        <v>165</v>
      </c>
      <c r="S413" t="s">
        <v>119</v>
      </c>
      <c r="T413" t="s">
        <v>164</v>
      </c>
      <c r="U413" t="s">
        <v>118</v>
      </c>
      <c r="V413" t="s">
        <v>1272</v>
      </c>
      <c r="W413" t="s">
        <v>1273</v>
      </c>
      <c r="X413" s="51" t="str">
        <f t="shared" si="6"/>
        <v>3</v>
      </c>
      <c r="Y413" s="51" t="str">
        <f>IF(T413="","",IF(AND(T413&lt;&gt;'Tabelas auxiliares'!$B$236,T413&lt;&gt;'Tabelas auxiliares'!$B$237),"FOLHA DE PESSOAL",IF(X413='Tabelas auxiliares'!$A$237,"CUSTEIO",IF(X413='Tabelas auxiliares'!$A$236,"INVESTIMENTO","ERRO - VERIFICAR"))))</f>
        <v>CUSTEIO</v>
      </c>
      <c r="Z413" s="44">
        <v>1070</v>
      </c>
      <c r="AA413" s="44">
        <v>1070</v>
      </c>
    </row>
    <row r="414" spans="1:29" x14ac:dyDescent="0.25">
      <c r="A414" t="s">
        <v>540</v>
      </c>
      <c r="B414" t="s">
        <v>330</v>
      </c>
      <c r="C414" t="s">
        <v>541</v>
      </c>
      <c r="D414" t="s">
        <v>88</v>
      </c>
      <c r="E414" t="s">
        <v>117</v>
      </c>
      <c r="F414" s="51" t="str">
        <f>IFERROR(VLOOKUP(D414,'Tabelas auxiliares'!$A$3:$B$61,2,FALSE),"")</f>
        <v>SUGEPE - SUPERINTENDÊNCIA DE GESTÃO DE PESSOAS</v>
      </c>
      <c r="G414" s="51" t="str">
        <f>IFERROR(VLOOKUP($B414,'Tabelas auxiliares'!$A$65:$C$102,2,FALSE),"")</f>
        <v>Manutenção</v>
      </c>
      <c r="H414" s="51" t="str">
        <f>IFERROR(VLOOKUP($B414,'Tabelas auxiliares'!$A$65:$C$102,3,FALSE),"")</f>
        <v>ALMOXARIFADO / AR CONDICIONADO / COMBATE INCÊNDIO / CORTINAS / ELEVADORES / GERADORES DE ENERGIA / HIDRÁULICA / IMÓVEIS / INSTALAÇÕES ELÉTRICAS  / JARDINAGEM / MANUTENÇÃO PREDIAL / DESINSETIZAÇÃO / CHAVEIRO / INVENTÁRIO PATRIMONIAL</v>
      </c>
      <c r="I414" t="s">
        <v>2563</v>
      </c>
      <c r="J414" t="s">
        <v>2564</v>
      </c>
      <c r="K414" t="s">
        <v>2565</v>
      </c>
      <c r="L414" t="s">
        <v>2566</v>
      </c>
      <c r="M414" t="s">
        <v>2567</v>
      </c>
      <c r="N414" t="s">
        <v>166</v>
      </c>
      <c r="O414" t="s">
        <v>167</v>
      </c>
      <c r="P414" t="s">
        <v>200</v>
      </c>
      <c r="Q414" t="s">
        <v>168</v>
      </c>
      <c r="R414" t="s">
        <v>165</v>
      </c>
      <c r="S414" t="s">
        <v>119</v>
      </c>
      <c r="T414" t="s">
        <v>164</v>
      </c>
      <c r="U414" t="s">
        <v>118</v>
      </c>
      <c r="V414" t="s">
        <v>2335</v>
      </c>
      <c r="W414" t="s">
        <v>2336</v>
      </c>
      <c r="X414" s="51" t="str">
        <f t="shared" si="6"/>
        <v>3</v>
      </c>
      <c r="Y414" s="51" t="str">
        <f>IF(T414="","",IF(AND(T414&lt;&gt;'Tabelas auxiliares'!$B$236,T414&lt;&gt;'Tabelas auxiliares'!$B$237),"FOLHA DE PESSOAL",IF(X414='Tabelas auxiliares'!$A$237,"CUSTEIO",IF(X414='Tabelas auxiliares'!$A$236,"INVESTIMENTO","ERRO - VERIFICAR"))))</f>
        <v>CUSTEIO</v>
      </c>
      <c r="Z414" s="44">
        <v>2671.42</v>
      </c>
      <c r="AA414" s="44">
        <v>2671.42</v>
      </c>
    </row>
    <row r="415" spans="1:29" x14ac:dyDescent="0.25">
      <c r="A415" t="s">
        <v>540</v>
      </c>
      <c r="B415" t="s">
        <v>330</v>
      </c>
      <c r="C415" t="s">
        <v>541</v>
      </c>
      <c r="D415" t="s">
        <v>88</v>
      </c>
      <c r="E415" t="s">
        <v>117</v>
      </c>
      <c r="F415" s="51" t="str">
        <f>IFERROR(VLOOKUP(D415,'Tabelas auxiliares'!$A$3:$B$61,2,FALSE),"")</f>
        <v>SUGEPE - SUPERINTENDÊNCIA DE GESTÃO DE PESSOAS</v>
      </c>
      <c r="G415" s="51" t="str">
        <f>IFERROR(VLOOKUP($B415,'Tabelas auxiliares'!$A$65:$C$102,2,FALSE),"")</f>
        <v>Manutenção</v>
      </c>
      <c r="H415" s="51" t="str">
        <f>IFERROR(VLOOKUP($B415,'Tabelas auxiliares'!$A$65:$C$102,3,FALSE),"")</f>
        <v>ALMOXARIFADO / AR CONDICIONADO / COMBATE INCÊNDIO / CORTINAS / ELEVADORES / GERADORES DE ENERGIA / HIDRÁULICA / IMÓVEIS / INSTALAÇÕES ELÉTRICAS  / JARDINAGEM / MANUTENÇÃO PREDIAL / DESINSETIZAÇÃO / CHAVEIRO / INVENTÁRIO PATRIMONIAL</v>
      </c>
      <c r="I415" t="s">
        <v>2563</v>
      </c>
      <c r="J415" t="s">
        <v>2564</v>
      </c>
      <c r="K415" t="s">
        <v>2568</v>
      </c>
      <c r="L415" t="s">
        <v>2569</v>
      </c>
      <c r="M415" t="s">
        <v>2570</v>
      </c>
      <c r="N415" t="s">
        <v>166</v>
      </c>
      <c r="O415" t="s">
        <v>167</v>
      </c>
      <c r="P415" t="s">
        <v>200</v>
      </c>
      <c r="Q415" t="s">
        <v>168</v>
      </c>
      <c r="R415" t="s">
        <v>165</v>
      </c>
      <c r="S415" t="s">
        <v>119</v>
      </c>
      <c r="T415" t="s">
        <v>164</v>
      </c>
      <c r="U415" t="s">
        <v>118</v>
      </c>
      <c r="V415" t="s">
        <v>1272</v>
      </c>
      <c r="W415" t="s">
        <v>1273</v>
      </c>
      <c r="X415" s="51" t="str">
        <f t="shared" si="6"/>
        <v>3</v>
      </c>
      <c r="Y415" s="51" t="str">
        <f>IF(T415="","",IF(AND(T415&lt;&gt;'Tabelas auxiliares'!$B$236,T415&lt;&gt;'Tabelas auxiliares'!$B$237),"FOLHA DE PESSOAL",IF(X415='Tabelas auxiliares'!$A$237,"CUSTEIO",IF(X415='Tabelas auxiliares'!$A$236,"INVESTIMENTO","ERRO - VERIFICAR"))))</f>
        <v>CUSTEIO</v>
      </c>
      <c r="Z415" s="44">
        <v>992</v>
      </c>
      <c r="AA415" s="44">
        <v>992</v>
      </c>
    </row>
    <row r="416" spans="1:29" x14ac:dyDescent="0.25">
      <c r="A416" t="s">
        <v>540</v>
      </c>
      <c r="B416" t="s">
        <v>330</v>
      </c>
      <c r="C416" t="s">
        <v>541</v>
      </c>
      <c r="D416" t="s">
        <v>88</v>
      </c>
      <c r="E416" t="s">
        <v>117</v>
      </c>
      <c r="F416" s="51" t="str">
        <f>IFERROR(VLOOKUP(D416,'Tabelas auxiliares'!$A$3:$B$61,2,FALSE),"")</f>
        <v>SUGEPE - SUPERINTENDÊNCIA DE GESTÃO DE PESSOAS</v>
      </c>
      <c r="G416" s="51" t="str">
        <f>IFERROR(VLOOKUP($B416,'Tabelas auxiliares'!$A$65:$C$102,2,FALSE),"")</f>
        <v>Manutenção</v>
      </c>
      <c r="H416" s="51" t="str">
        <f>IFERROR(VLOOKUP($B416,'Tabelas auxiliares'!$A$65:$C$102,3,FALSE),"")</f>
        <v>ALMOXARIFADO / AR CONDICIONADO / COMBATE INCÊNDIO / CORTINAS / ELEVADORES / GERADORES DE ENERGIA / HIDRÁULICA / IMÓVEIS / INSTALAÇÕES ELÉTRICAS  / JARDINAGEM / MANUTENÇÃO PREDIAL / DESINSETIZAÇÃO / CHAVEIRO / INVENTÁRIO PATRIMONIAL</v>
      </c>
      <c r="I416" t="s">
        <v>2563</v>
      </c>
      <c r="J416" t="s">
        <v>2564</v>
      </c>
      <c r="K416" t="s">
        <v>2571</v>
      </c>
      <c r="L416" t="s">
        <v>2569</v>
      </c>
      <c r="M416" t="s">
        <v>2570</v>
      </c>
      <c r="N416" t="s">
        <v>166</v>
      </c>
      <c r="O416" t="s">
        <v>167</v>
      </c>
      <c r="P416" t="s">
        <v>200</v>
      </c>
      <c r="Q416" t="s">
        <v>168</v>
      </c>
      <c r="R416" t="s">
        <v>165</v>
      </c>
      <c r="S416" t="s">
        <v>119</v>
      </c>
      <c r="T416" t="s">
        <v>164</v>
      </c>
      <c r="U416" t="s">
        <v>118</v>
      </c>
      <c r="V416" t="s">
        <v>2335</v>
      </c>
      <c r="W416" t="s">
        <v>2336</v>
      </c>
      <c r="X416" s="51" t="str">
        <f t="shared" si="6"/>
        <v>3</v>
      </c>
      <c r="Y416" s="51" t="str">
        <f>IF(T416="","",IF(AND(T416&lt;&gt;'Tabelas auxiliares'!$B$236,T416&lt;&gt;'Tabelas auxiliares'!$B$237),"FOLHA DE PESSOAL",IF(X416='Tabelas auxiliares'!$A$237,"CUSTEIO",IF(X416='Tabelas auxiliares'!$A$236,"INVESTIMENTO","ERRO - VERIFICAR"))))</f>
        <v>CUSTEIO</v>
      </c>
      <c r="Z416" s="44">
        <v>341</v>
      </c>
      <c r="AA416" s="44">
        <v>341</v>
      </c>
    </row>
    <row r="417" spans="1:29" x14ac:dyDescent="0.25">
      <c r="A417" t="s">
        <v>540</v>
      </c>
      <c r="B417" t="s">
        <v>330</v>
      </c>
      <c r="C417" t="s">
        <v>541</v>
      </c>
      <c r="D417" t="s">
        <v>88</v>
      </c>
      <c r="E417" t="s">
        <v>117</v>
      </c>
      <c r="F417" s="51" t="str">
        <f>IFERROR(VLOOKUP(D417,'Tabelas auxiliares'!$A$3:$B$61,2,FALSE),"")</f>
        <v>SUGEPE - SUPERINTENDÊNCIA DE GESTÃO DE PESSOAS</v>
      </c>
      <c r="G417" s="51" t="str">
        <f>IFERROR(VLOOKUP($B417,'Tabelas auxiliares'!$A$65:$C$102,2,FALSE),"")</f>
        <v>Manutenção</v>
      </c>
      <c r="H417" s="51" t="str">
        <f>IFERROR(VLOOKUP($B417,'Tabelas auxiliares'!$A$65:$C$102,3,FALSE),"")</f>
        <v>ALMOXARIFADO / AR CONDICIONADO / COMBATE INCÊNDIO / CORTINAS / ELEVADORES / GERADORES DE ENERGIA / HIDRÁULICA / IMÓVEIS / INSTALAÇÕES ELÉTRICAS  / JARDINAGEM / MANUTENÇÃO PREDIAL / DESINSETIZAÇÃO / CHAVEIRO / INVENTÁRIO PATRIMONIAL</v>
      </c>
      <c r="I417" t="s">
        <v>2572</v>
      </c>
      <c r="J417" t="s">
        <v>2573</v>
      </c>
      <c r="K417" t="s">
        <v>2574</v>
      </c>
      <c r="L417" t="s">
        <v>2575</v>
      </c>
      <c r="M417" t="s">
        <v>2570</v>
      </c>
      <c r="N417" t="s">
        <v>166</v>
      </c>
      <c r="O417" t="s">
        <v>167</v>
      </c>
      <c r="P417" t="s">
        <v>200</v>
      </c>
      <c r="Q417" t="s">
        <v>168</v>
      </c>
      <c r="R417" t="s">
        <v>165</v>
      </c>
      <c r="S417" t="s">
        <v>543</v>
      </c>
      <c r="T417" t="s">
        <v>164</v>
      </c>
      <c r="U417" t="s">
        <v>118</v>
      </c>
      <c r="V417" t="s">
        <v>2335</v>
      </c>
      <c r="W417" t="s">
        <v>2336</v>
      </c>
      <c r="X417" s="51" t="str">
        <f t="shared" si="6"/>
        <v>3</v>
      </c>
      <c r="Y417" s="51" t="str">
        <f>IF(T417="","",IF(AND(T417&lt;&gt;'Tabelas auxiliares'!$B$236,T417&lt;&gt;'Tabelas auxiliares'!$B$237),"FOLHA DE PESSOAL",IF(X417='Tabelas auxiliares'!$A$237,"CUSTEIO",IF(X417='Tabelas auxiliares'!$A$236,"INVESTIMENTO","ERRO - VERIFICAR"))))</f>
        <v>CUSTEIO</v>
      </c>
      <c r="Z417" s="44">
        <v>10589</v>
      </c>
      <c r="AA417" s="44">
        <v>7712</v>
      </c>
      <c r="AC417" s="44">
        <v>2877</v>
      </c>
    </row>
    <row r="418" spans="1:29" x14ac:dyDescent="0.25">
      <c r="A418" t="s">
        <v>540</v>
      </c>
      <c r="B418" t="s">
        <v>333</v>
      </c>
      <c r="C418" t="s">
        <v>1394</v>
      </c>
      <c r="D418" t="s">
        <v>225</v>
      </c>
      <c r="E418" t="s">
        <v>117</v>
      </c>
      <c r="F418" s="51" t="str">
        <f>IFERROR(VLOOKUP(D418,'Tabelas auxiliares'!$A$3:$B$61,2,FALSE),"")</f>
        <v>SPO - OBRAS SÃO BERNARDO DO CAMPO</v>
      </c>
      <c r="G418" s="51" t="str">
        <f>IFERROR(VLOOKUP($B418,'Tabelas auxiliares'!$A$65:$C$102,2,FALSE),"")</f>
        <v>Obras e instalações - Construções</v>
      </c>
      <c r="H418" s="51" t="str">
        <f>IFERROR(VLOOKUP($B418,'Tabelas auxiliares'!$A$65:$C$102,3,FALSE),"")</f>
        <v>SERVICOS TECNICOS EM ENGENHARIA / EXECUCAO DAS OBRAS / ELABORACAO DOS ESTUDOS PRELIMINARES, PROJETOS BASICOS E EXECUTIVOS / CONSTRUÇÃO / SUPERVISÃO DE OBRAS</v>
      </c>
      <c r="I418" t="s">
        <v>1812</v>
      </c>
      <c r="J418" t="s">
        <v>2576</v>
      </c>
      <c r="K418" t="s">
        <v>2577</v>
      </c>
      <c r="L418" t="s">
        <v>2578</v>
      </c>
      <c r="M418" t="s">
        <v>2579</v>
      </c>
      <c r="N418" t="s">
        <v>1005</v>
      </c>
      <c r="O418" t="s">
        <v>167</v>
      </c>
      <c r="P418" t="s">
        <v>1006</v>
      </c>
      <c r="Q418" t="s">
        <v>168</v>
      </c>
      <c r="R418" t="s">
        <v>165</v>
      </c>
      <c r="S418" t="s">
        <v>543</v>
      </c>
      <c r="T418" t="s">
        <v>164</v>
      </c>
      <c r="U418" t="s">
        <v>1603</v>
      </c>
      <c r="V418" t="s">
        <v>2580</v>
      </c>
      <c r="W418" t="s">
        <v>2581</v>
      </c>
      <c r="X418" s="51" t="str">
        <f t="shared" si="6"/>
        <v>4</v>
      </c>
      <c r="Y418" s="51" t="str">
        <f>IF(T418="","",IF(AND(T418&lt;&gt;'Tabelas auxiliares'!$B$236,T418&lt;&gt;'Tabelas auxiliares'!$B$237),"FOLHA DE PESSOAL",IF(X418='Tabelas auxiliares'!$A$237,"CUSTEIO",IF(X418='Tabelas auxiliares'!$A$236,"INVESTIMENTO","ERRO - VERIFICAR"))))</f>
        <v>INVESTIMENTO</v>
      </c>
      <c r="Z418" s="44">
        <v>100383.15</v>
      </c>
      <c r="AA418" s="44">
        <v>100132.55</v>
      </c>
      <c r="AB418" s="44">
        <v>177.82</v>
      </c>
      <c r="AC418" s="44">
        <v>72.78</v>
      </c>
    </row>
    <row r="419" spans="1:29" x14ac:dyDescent="0.25">
      <c r="A419" t="s">
        <v>540</v>
      </c>
      <c r="B419" t="s">
        <v>335</v>
      </c>
      <c r="C419" t="s">
        <v>1395</v>
      </c>
      <c r="D419" t="s">
        <v>225</v>
      </c>
      <c r="E419" t="s">
        <v>117</v>
      </c>
      <c r="F419" s="51" t="str">
        <f>IFERROR(VLOOKUP(D419,'Tabelas auxiliares'!$A$3:$B$61,2,FALSE),"")</f>
        <v>SPO - OBRAS SÃO BERNARDO DO CAMPO</v>
      </c>
      <c r="G419" s="51" t="str">
        <f>IFERROR(VLOOKUP($B419,'Tabelas auxiliares'!$A$65:$C$102,2,FALSE),"")</f>
        <v>Obras e instalações - Adequações e reformas</v>
      </c>
      <c r="H419" s="51" t="str">
        <f>IFERROR(VLOOKUP($B419,'Tabelas auxiliares'!$A$65:$C$102,3,FALSE),"")</f>
        <v>REFORMA E ADEQUAÇÃO</v>
      </c>
      <c r="I419" t="s">
        <v>1404</v>
      </c>
      <c r="J419" t="s">
        <v>2582</v>
      </c>
      <c r="K419" t="s">
        <v>2583</v>
      </c>
      <c r="L419" t="s">
        <v>2584</v>
      </c>
      <c r="M419" t="s">
        <v>2585</v>
      </c>
      <c r="N419" t="s">
        <v>1005</v>
      </c>
      <c r="O419" t="s">
        <v>167</v>
      </c>
      <c r="P419" t="s">
        <v>1006</v>
      </c>
      <c r="Q419" t="s">
        <v>168</v>
      </c>
      <c r="R419" t="s">
        <v>165</v>
      </c>
      <c r="S419" t="s">
        <v>543</v>
      </c>
      <c r="T419" t="s">
        <v>164</v>
      </c>
      <c r="U419" t="s">
        <v>1603</v>
      </c>
      <c r="V419" t="s">
        <v>2580</v>
      </c>
      <c r="W419" t="s">
        <v>2581</v>
      </c>
      <c r="X419" s="51" t="str">
        <f t="shared" si="6"/>
        <v>4</v>
      </c>
      <c r="Y419" s="51" t="str">
        <f>IF(T419="","",IF(AND(T419&lt;&gt;'Tabelas auxiliares'!$B$236,T419&lt;&gt;'Tabelas auxiliares'!$B$237),"FOLHA DE PESSOAL",IF(X419='Tabelas auxiliares'!$A$237,"CUSTEIO",IF(X419='Tabelas auxiliares'!$A$236,"INVESTIMENTO","ERRO - VERIFICAR"))))</f>
        <v>INVESTIMENTO</v>
      </c>
      <c r="Z419" s="44">
        <v>204565.39</v>
      </c>
      <c r="AA419" s="44">
        <v>48757.87</v>
      </c>
      <c r="AB419" s="44">
        <v>155807.51999999999</v>
      </c>
    </row>
    <row r="420" spans="1:29" x14ac:dyDescent="0.25">
      <c r="A420" t="s">
        <v>540</v>
      </c>
      <c r="B420" t="s">
        <v>337</v>
      </c>
      <c r="C420" t="s">
        <v>541</v>
      </c>
      <c r="D420" t="s">
        <v>35</v>
      </c>
      <c r="E420" t="s">
        <v>117</v>
      </c>
      <c r="F420" s="51" t="str">
        <f>IFERROR(VLOOKUP(D420,'Tabelas auxiliares'!$A$3:$B$61,2,FALSE),"")</f>
        <v>PU - PREFEITURA UNIVERSITÁRIA</v>
      </c>
      <c r="G420" s="51" t="str">
        <f>IFERROR(VLOOKUP($B420,'Tabelas auxiliares'!$A$65:$C$102,2,FALSE),"")</f>
        <v>Recepção, portaria e zeladoria</v>
      </c>
      <c r="H420" s="51" t="str">
        <f>IFERROR(VLOOKUP($B420,'Tabelas auxiliares'!$A$65:$C$102,3,FALSE),"")</f>
        <v>PORTARIA / RECEPÇÃO / ZELADORIA</v>
      </c>
      <c r="I420" t="s">
        <v>1478</v>
      </c>
      <c r="J420" t="s">
        <v>2586</v>
      </c>
      <c r="K420" t="s">
        <v>2587</v>
      </c>
      <c r="L420" t="s">
        <v>2588</v>
      </c>
      <c r="M420" t="s">
        <v>2589</v>
      </c>
      <c r="N420" t="s">
        <v>166</v>
      </c>
      <c r="O420" t="s">
        <v>167</v>
      </c>
      <c r="P420" t="s">
        <v>200</v>
      </c>
      <c r="Q420" t="s">
        <v>168</v>
      </c>
      <c r="R420" t="s">
        <v>165</v>
      </c>
      <c r="S420" t="s">
        <v>119</v>
      </c>
      <c r="T420" t="s">
        <v>164</v>
      </c>
      <c r="U420" t="s">
        <v>118</v>
      </c>
      <c r="V420" t="s">
        <v>466</v>
      </c>
      <c r="W420" t="s">
        <v>447</v>
      </c>
      <c r="X420" s="51" t="str">
        <f t="shared" si="6"/>
        <v>3</v>
      </c>
      <c r="Y420" s="51" t="str">
        <f>IF(T420="","",IF(AND(T420&lt;&gt;'Tabelas auxiliares'!$B$236,T420&lt;&gt;'Tabelas auxiliares'!$B$237),"FOLHA DE PESSOAL",IF(X420='Tabelas auxiliares'!$A$237,"CUSTEIO",IF(X420='Tabelas auxiliares'!$A$236,"INVESTIMENTO","ERRO - VERIFICAR"))))</f>
        <v>CUSTEIO</v>
      </c>
      <c r="Z420" s="44">
        <v>24165.29</v>
      </c>
      <c r="AA420" s="44">
        <v>24165.29</v>
      </c>
    </row>
    <row r="421" spans="1:29" x14ac:dyDescent="0.25">
      <c r="A421" t="s">
        <v>540</v>
      </c>
      <c r="B421" t="s">
        <v>337</v>
      </c>
      <c r="C421" t="s">
        <v>541</v>
      </c>
      <c r="D421" t="s">
        <v>35</v>
      </c>
      <c r="E421" t="s">
        <v>117</v>
      </c>
      <c r="F421" s="51" t="str">
        <f>IFERROR(VLOOKUP(D421,'Tabelas auxiliares'!$A$3:$B$61,2,FALSE),"")</f>
        <v>PU - PREFEITURA UNIVERSITÁRIA</v>
      </c>
      <c r="G421" s="51" t="str">
        <f>IFERROR(VLOOKUP($B421,'Tabelas auxiliares'!$A$65:$C$102,2,FALSE),"")</f>
        <v>Recepção, portaria e zeladoria</v>
      </c>
      <c r="H421" s="51" t="str">
        <f>IFERROR(VLOOKUP($B421,'Tabelas auxiliares'!$A$65:$C$102,3,FALSE),"")</f>
        <v>PORTARIA / RECEPÇÃO / ZELADORIA</v>
      </c>
      <c r="I421" t="s">
        <v>576</v>
      </c>
      <c r="J421" t="s">
        <v>1292</v>
      </c>
      <c r="K421" t="s">
        <v>2590</v>
      </c>
      <c r="L421" t="s">
        <v>2591</v>
      </c>
      <c r="M421" t="s">
        <v>1267</v>
      </c>
      <c r="N421" t="s">
        <v>166</v>
      </c>
      <c r="O421" t="s">
        <v>167</v>
      </c>
      <c r="P421" t="s">
        <v>200</v>
      </c>
      <c r="Q421" t="s">
        <v>168</v>
      </c>
      <c r="R421" t="s">
        <v>165</v>
      </c>
      <c r="S421" t="s">
        <v>543</v>
      </c>
      <c r="T421" t="s">
        <v>164</v>
      </c>
      <c r="U421" t="s">
        <v>118</v>
      </c>
      <c r="V421" t="s">
        <v>466</v>
      </c>
      <c r="W421" t="s">
        <v>447</v>
      </c>
      <c r="X421" s="51" t="str">
        <f t="shared" si="6"/>
        <v>3</v>
      </c>
      <c r="Y421" s="51" t="str">
        <f>IF(T421="","",IF(AND(T421&lt;&gt;'Tabelas auxiliares'!$B$236,T421&lt;&gt;'Tabelas auxiliares'!$B$237),"FOLHA DE PESSOAL",IF(X421='Tabelas auxiliares'!$A$237,"CUSTEIO",IF(X421='Tabelas auxiliares'!$A$236,"INVESTIMENTO","ERRO - VERIFICAR"))))</f>
        <v>CUSTEIO</v>
      </c>
      <c r="Z421" s="44">
        <v>35300.19</v>
      </c>
      <c r="AB421" s="44">
        <v>4954.17</v>
      </c>
      <c r="AC421" s="44">
        <v>30346.02</v>
      </c>
    </row>
    <row r="422" spans="1:29" x14ac:dyDescent="0.25">
      <c r="A422" t="s">
        <v>540</v>
      </c>
      <c r="B422" t="s">
        <v>337</v>
      </c>
      <c r="C422" t="s">
        <v>541</v>
      </c>
      <c r="D422" t="s">
        <v>35</v>
      </c>
      <c r="E422" t="s">
        <v>117</v>
      </c>
      <c r="F422" s="51" t="str">
        <f>IFERROR(VLOOKUP(D422,'Tabelas auxiliares'!$A$3:$B$61,2,FALSE),"")</f>
        <v>PU - PREFEITURA UNIVERSITÁRIA</v>
      </c>
      <c r="G422" s="51" t="str">
        <f>IFERROR(VLOOKUP($B422,'Tabelas auxiliares'!$A$65:$C$102,2,FALSE),"")</f>
        <v>Recepção, portaria e zeladoria</v>
      </c>
      <c r="H422" s="51" t="str">
        <f>IFERROR(VLOOKUP($B422,'Tabelas auxiliares'!$A$65:$C$102,3,FALSE),"")</f>
        <v>PORTARIA / RECEPÇÃO / ZELADORIA</v>
      </c>
      <c r="I422" t="s">
        <v>1413</v>
      </c>
      <c r="J422" t="s">
        <v>1292</v>
      </c>
      <c r="K422" t="s">
        <v>2592</v>
      </c>
      <c r="L422" t="s">
        <v>2591</v>
      </c>
      <c r="M422" t="s">
        <v>1267</v>
      </c>
      <c r="N422" t="s">
        <v>166</v>
      </c>
      <c r="O422" t="s">
        <v>167</v>
      </c>
      <c r="P422" t="s">
        <v>200</v>
      </c>
      <c r="Q422" t="s">
        <v>168</v>
      </c>
      <c r="R422" t="s">
        <v>165</v>
      </c>
      <c r="S422" t="s">
        <v>723</v>
      </c>
      <c r="T422" t="s">
        <v>164</v>
      </c>
      <c r="U422" t="s">
        <v>118</v>
      </c>
      <c r="V422" t="s">
        <v>466</v>
      </c>
      <c r="W422" t="s">
        <v>447</v>
      </c>
      <c r="X422" s="51" t="str">
        <f t="shared" si="6"/>
        <v>3</v>
      </c>
      <c r="Y422" s="51" t="str">
        <f>IF(T422="","",IF(AND(T422&lt;&gt;'Tabelas auxiliares'!$B$236,T422&lt;&gt;'Tabelas auxiliares'!$B$237),"FOLHA DE PESSOAL",IF(X422='Tabelas auxiliares'!$A$237,"CUSTEIO",IF(X422='Tabelas auxiliares'!$A$236,"INVESTIMENTO","ERRO - VERIFICAR"))))</f>
        <v>CUSTEIO</v>
      </c>
      <c r="Z422" s="44">
        <v>72025.759999999995</v>
      </c>
      <c r="AA422" s="44">
        <v>1141.05</v>
      </c>
      <c r="AB422" s="44">
        <v>11573.77</v>
      </c>
      <c r="AC422" s="44">
        <v>59310.94</v>
      </c>
    </row>
    <row r="423" spans="1:29" x14ac:dyDescent="0.25">
      <c r="A423" t="s">
        <v>540</v>
      </c>
      <c r="B423" t="s">
        <v>337</v>
      </c>
      <c r="C423" t="s">
        <v>541</v>
      </c>
      <c r="D423" t="s">
        <v>69</v>
      </c>
      <c r="E423" t="s">
        <v>117</v>
      </c>
      <c r="F423" s="51" t="str">
        <f>IFERROR(VLOOKUP(D423,'Tabelas auxiliares'!$A$3:$B$61,2,FALSE),"")</f>
        <v>PROAP - PNAES</v>
      </c>
      <c r="G423" s="51" t="str">
        <f>IFERROR(VLOOKUP($B423,'Tabelas auxiliares'!$A$65:$C$102,2,FALSE),"")</f>
        <v>Recepção, portaria e zeladoria</v>
      </c>
      <c r="H423" s="51" t="str">
        <f>IFERROR(VLOOKUP($B423,'Tabelas auxiliares'!$A$65:$C$102,3,FALSE),"")</f>
        <v>PORTARIA / RECEPÇÃO / ZELADORIA</v>
      </c>
      <c r="I423" t="s">
        <v>1554</v>
      </c>
      <c r="J423" t="s">
        <v>2593</v>
      </c>
      <c r="K423" t="s">
        <v>2594</v>
      </c>
      <c r="L423" t="s">
        <v>2595</v>
      </c>
      <c r="M423" t="s">
        <v>2596</v>
      </c>
      <c r="N423" t="s">
        <v>166</v>
      </c>
      <c r="O423" t="s">
        <v>167</v>
      </c>
      <c r="P423" t="s">
        <v>200</v>
      </c>
      <c r="Q423" t="s">
        <v>168</v>
      </c>
      <c r="R423" t="s">
        <v>165</v>
      </c>
      <c r="S423" t="s">
        <v>723</v>
      </c>
      <c r="T423" t="s">
        <v>164</v>
      </c>
      <c r="U423" t="s">
        <v>118</v>
      </c>
      <c r="V423" t="s">
        <v>466</v>
      </c>
      <c r="W423" t="s">
        <v>447</v>
      </c>
      <c r="X423" s="51" t="str">
        <f t="shared" si="6"/>
        <v>3</v>
      </c>
      <c r="Y423" s="51" t="str">
        <f>IF(T423="","",IF(AND(T423&lt;&gt;'Tabelas auxiliares'!$B$236,T423&lt;&gt;'Tabelas auxiliares'!$B$237),"FOLHA DE PESSOAL",IF(X423='Tabelas auxiliares'!$A$237,"CUSTEIO",IF(X423='Tabelas auxiliares'!$A$236,"INVESTIMENTO","ERRO - VERIFICAR"))))</f>
        <v>CUSTEIO</v>
      </c>
      <c r="Z423" s="44">
        <v>1645.67</v>
      </c>
      <c r="AA423" s="44">
        <v>1645.67</v>
      </c>
    </row>
    <row r="424" spans="1:29" x14ac:dyDescent="0.25">
      <c r="A424" t="s">
        <v>540</v>
      </c>
      <c r="B424" t="s">
        <v>337</v>
      </c>
      <c r="C424" t="s">
        <v>541</v>
      </c>
      <c r="D424" t="s">
        <v>69</v>
      </c>
      <c r="E424" t="s">
        <v>117</v>
      </c>
      <c r="F424" s="51" t="str">
        <f>IFERROR(VLOOKUP(D424,'Tabelas auxiliares'!$A$3:$B$61,2,FALSE),"")</f>
        <v>PROAP - PNAES</v>
      </c>
      <c r="G424" s="51" t="str">
        <f>IFERROR(VLOOKUP($B424,'Tabelas auxiliares'!$A$65:$C$102,2,FALSE),"")</f>
        <v>Recepção, portaria e zeladoria</v>
      </c>
      <c r="H424" s="51" t="str">
        <f>IFERROR(VLOOKUP($B424,'Tabelas auxiliares'!$A$65:$C$102,3,FALSE),"")</f>
        <v>PORTARIA / RECEPÇÃO / ZELADORIA</v>
      </c>
      <c r="I424" t="s">
        <v>2073</v>
      </c>
      <c r="J424" t="s">
        <v>1325</v>
      </c>
      <c r="K424" t="s">
        <v>2597</v>
      </c>
      <c r="L424" t="s">
        <v>2598</v>
      </c>
      <c r="M424" t="s">
        <v>2599</v>
      </c>
      <c r="N424" t="s">
        <v>166</v>
      </c>
      <c r="O424" t="s">
        <v>167</v>
      </c>
      <c r="P424" t="s">
        <v>200</v>
      </c>
      <c r="Q424" t="s">
        <v>168</v>
      </c>
      <c r="R424" t="s">
        <v>165</v>
      </c>
      <c r="S424" t="s">
        <v>119</v>
      </c>
      <c r="T424" t="s">
        <v>164</v>
      </c>
      <c r="U424" t="s">
        <v>118</v>
      </c>
      <c r="V424" t="s">
        <v>466</v>
      </c>
      <c r="W424" t="s">
        <v>447</v>
      </c>
      <c r="X424" s="51" t="str">
        <f t="shared" si="6"/>
        <v>3</v>
      </c>
      <c r="Y424" s="51" t="str">
        <f>IF(T424="","",IF(AND(T424&lt;&gt;'Tabelas auxiliares'!$B$236,T424&lt;&gt;'Tabelas auxiliares'!$B$237),"FOLHA DE PESSOAL",IF(X424='Tabelas auxiliares'!$A$237,"CUSTEIO",IF(X424='Tabelas auxiliares'!$A$236,"INVESTIMENTO","ERRO - VERIFICAR"))))</f>
        <v>CUSTEIO</v>
      </c>
      <c r="Z424" s="44">
        <v>1.1299999999999999</v>
      </c>
      <c r="AA424" s="44">
        <v>1.1299999999999999</v>
      </c>
    </row>
    <row r="425" spans="1:29" x14ac:dyDescent="0.25">
      <c r="A425" t="s">
        <v>540</v>
      </c>
      <c r="B425" t="s">
        <v>337</v>
      </c>
      <c r="C425" t="s">
        <v>541</v>
      </c>
      <c r="D425" t="s">
        <v>67</v>
      </c>
      <c r="E425" t="s">
        <v>117</v>
      </c>
      <c r="F425" s="51" t="str">
        <f>IFERROR(VLOOKUP(D425,'Tabelas auxiliares'!$A$3:$B$61,2,FALSE),"")</f>
        <v>PROAP - PRÓ-REITORIA DE POLÍTICAS AFIRMATIVAS</v>
      </c>
      <c r="G425" s="51" t="str">
        <f>IFERROR(VLOOKUP($B425,'Tabelas auxiliares'!$A$65:$C$102,2,FALSE),"")</f>
        <v>Recepção, portaria e zeladoria</v>
      </c>
      <c r="H425" s="51" t="str">
        <f>IFERROR(VLOOKUP($B425,'Tabelas auxiliares'!$A$65:$C$102,3,FALSE),"")</f>
        <v>PORTARIA / RECEPÇÃO / ZELADORIA</v>
      </c>
      <c r="I425" t="s">
        <v>2600</v>
      </c>
      <c r="J425" t="s">
        <v>1325</v>
      </c>
      <c r="K425" t="s">
        <v>2601</v>
      </c>
      <c r="L425" t="s">
        <v>2598</v>
      </c>
      <c r="M425" t="s">
        <v>2599</v>
      </c>
      <c r="N425" t="s">
        <v>166</v>
      </c>
      <c r="O425" t="s">
        <v>167</v>
      </c>
      <c r="P425" t="s">
        <v>200</v>
      </c>
      <c r="Q425" t="s">
        <v>168</v>
      </c>
      <c r="R425" t="s">
        <v>165</v>
      </c>
      <c r="S425" t="s">
        <v>543</v>
      </c>
      <c r="T425" t="s">
        <v>164</v>
      </c>
      <c r="U425" t="s">
        <v>118</v>
      </c>
      <c r="V425" t="s">
        <v>466</v>
      </c>
      <c r="W425" t="s">
        <v>447</v>
      </c>
      <c r="X425" s="51" t="str">
        <f t="shared" si="6"/>
        <v>3</v>
      </c>
      <c r="Y425" s="51" t="str">
        <f>IF(T425="","",IF(AND(T425&lt;&gt;'Tabelas auxiliares'!$B$236,T425&lt;&gt;'Tabelas auxiliares'!$B$237),"FOLHA DE PESSOAL",IF(X425='Tabelas auxiliares'!$A$237,"CUSTEIO",IF(X425='Tabelas auxiliares'!$A$236,"INVESTIMENTO","ERRO - VERIFICAR"))))</f>
        <v>CUSTEIO</v>
      </c>
      <c r="Z425" s="44">
        <v>210741.83</v>
      </c>
      <c r="AA425" s="44">
        <v>208005.29</v>
      </c>
      <c r="AC425" s="44">
        <v>2736.54</v>
      </c>
    </row>
    <row r="426" spans="1:29" x14ac:dyDescent="0.25">
      <c r="A426" t="s">
        <v>540</v>
      </c>
      <c r="B426" t="s">
        <v>337</v>
      </c>
      <c r="C426" t="s">
        <v>541</v>
      </c>
      <c r="D426" t="s">
        <v>67</v>
      </c>
      <c r="E426" t="s">
        <v>117</v>
      </c>
      <c r="F426" s="51" t="str">
        <f>IFERROR(VLOOKUP(D426,'Tabelas auxiliares'!$A$3:$B$61,2,FALSE),"")</f>
        <v>PROAP - PRÓ-REITORIA DE POLÍTICAS AFIRMATIVAS</v>
      </c>
      <c r="G426" s="51" t="str">
        <f>IFERROR(VLOOKUP($B426,'Tabelas auxiliares'!$A$65:$C$102,2,FALSE),"")</f>
        <v>Recepção, portaria e zeladoria</v>
      </c>
      <c r="H426" s="51" t="str">
        <f>IFERROR(VLOOKUP($B426,'Tabelas auxiliares'!$A$65:$C$102,3,FALSE),"")</f>
        <v>PORTARIA / RECEPÇÃO / ZELADORIA</v>
      </c>
      <c r="I426" t="s">
        <v>2600</v>
      </c>
      <c r="J426" t="s">
        <v>1325</v>
      </c>
      <c r="K426" t="s">
        <v>2602</v>
      </c>
      <c r="L426" t="s">
        <v>2598</v>
      </c>
      <c r="M426" t="s">
        <v>2599</v>
      </c>
      <c r="N426" t="s">
        <v>166</v>
      </c>
      <c r="O426" t="s">
        <v>167</v>
      </c>
      <c r="P426" t="s">
        <v>200</v>
      </c>
      <c r="Q426" t="s">
        <v>168</v>
      </c>
      <c r="R426" t="s">
        <v>165</v>
      </c>
      <c r="S426" t="s">
        <v>119</v>
      </c>
      <c r="T426" t="s">
        <v>164</v>
      </c>
      <c r="U426" t="s">
        <v>118</v>
      </c>
      <c r="V426" t="s">
        <v>466</v>
      </c>
      <c r="W426" t="s">
        <v>447</v>
      </c>
      <c r="X426" s="51" t="str">
        <f t="shared" si="6"/>
        <v>3</v>
      </c>
      <c r="Y426" s="51" t="str">
        <f>IF(T426="","",IF(AND(T426&lt;&gt;'Tabelas auxiliares'!$B$236,T426&lt;&gt;'Tabelas auxiliares'!$B$237),"FOLHA DE PESSOAL",IF(X426='Tabelas auxiliares'!$A$237,"CUSTEIO",IF(X426='Tabelas auxiliares'!$A$236,"INVESTIMENTO","ERRO - VERIFICAR"))))</f>
        <v>CUSTEIO</v>
      </c>
      <c r="Z426" s="44">
        <v>40512.660000000003</v>
      </c>
      <c r="AC426" s="44">
        <v>40512.660000000003</v>
      </c>
    </row>
    <row r="427" spans="1:29" x14ac:dyDescent="0.25">
      <c r="A427" t="s">
        <v>540</v>
      </c>
      <c r="B427" t="s">
        <v>337</v>
      </c>
      <c r="C427" t="s">
        <v>541</v>
      </c>
      <c r="D427" t="s">
        <v>67</v>
      </c>
      <c r="E427" t="s">
        <v>117</v>
      </c>
      <c r="F427" s="51" t="str">
        <f>IFERROR(VLOOKUP(D427,'Tabelas auxiliares'!$A$3:$B$61,2,FALSE),"")</f>
        <v>PROAP - PRÓ-REITORIA DE POLÍTICAS AFIRMATIVAS</v>
      </c>
      <c r="G427" s="51" t="str">
        <f>IFERROR(VLOOKUP($B427,'Tabelas auxiliares'!$A$65:$C$102,2,FALSE),"")</f>
        <v>Recepção, portaria e zeladoria</v>
      </c>
      <c r="H427" s="51" t="str">
        <f>IFERROR(VLOOKUP($B427,'Tabelas auxiliares'!$A$65:$C$102,3,FALSE),"")</f>
        <v>PORTARIA / RECEPÇÃO / ZELADORIA</v>
      </c>
      <c r="I427" t="s">
        <v>1419</v>
      </c>
      <c r="J427" t="s">
        <v>1325</v>
      </c>
      <c r="K427" t="s">
        <v>2603</v>
      </c>
      <c r="L427" t="s">
        <v>2598</v>
      </c>
      <c r="M427" t="s">
        <v>2599</v>
      </c>
      <c r="N427" t="s">
        <v>166</v>
      </c>
      <c r="O427" t="s">
        <v>167</v>
      </c>
      <c r="P427" t="s">
        <v>200</v>
      </c>
      <c r="Q427" t="s">
        <v>168</v>
      </c>
      <c r="R427" t="s">
        <v>165</v>
      </c>
      <c r="S427" t="s">
        <v>543</v>
      </c>
      <c r="T427" t="s">
        <v>164</v>
      </c>
      <c r="U427" t="s">
        <v>118</v>
      </c>
      <c r="V427" t="s">
        <v>466</v>
      </c>
      <c r="W427" t="s">
        <v>447</v>
      </c>
      <c r="X427" s="51" t="str">
        <f t="shared" si="6"/>
        <v>3</v>
      </c>
      <c r="Y427" s="51" t="str">
        <f>IF(T427="","",IF(AND(T427&lt;&gt;'Tabelas auxiliares'!$B$236,T427&lt;&gt;'Tabelas auxiliares'!$B$237),"FOLHA DE PESSOAL",IF(X427='Tabelas auxiliares'!$A$237,"CUSTEIO",IF(X427='Tabelas auxiliares'!$A$236,"INVESTIMENTO","ERRO - VERIFICAR"))))</f>
        <v>CUSTEIO</v>
      </c>
      <c r="Z427" s="44">
        <v>169444.53</v>
      </c>
      <c r="AB427" s="44">
        <v>19878.02</v>
      </c>
      <c r="AC427" s="44">
        <v>149566.51</v>
      </c>
    </row>
    <row r="428" spans="1:29" x14ac:dyDescent="0.25">
      <c r="A428" t="s">
        <v>540</v>
      </c>
      <c r="B428" t="s">
        <v>340</v>
      </c>
      <c r="C428" t="s">
        <v>541</v>
      </c>
      <c r="D428" t="s">
        <v>69</v>
      </c>
      <c r="E428" t="s">
        <v>117</v>
      </c>
      <c r="F428" s="51" t="str">
        <f>IFERROR(VLOOKUP(D428,'Tabelas auxiliares'!$A$3:$B$61,2,FALSE),"")</f>
        <v>PROAP - PNAES</v>
      </c>
      <c r="G428" s="51" t="str">
        <f>IFERROR(VLOOKUP($B428,'Tabelas auxiliares'!$A$65:$C$102,2,FALSE),"")</f>
        <v>Segurança e vigilância</v>
      </c>
      <c r="H428" s="51" t="str">
        <f>IFERROR(VLOOKUP($B428,'Tabelas auxiliares'!$A$65:$C$102,3,FALSE),"")</f>
        <v>SISTEMA DE SEGURANÇA / VIGILÂNCIA</v>
      </c>
      <c r="I428" t="s">
        <v>2604</v>
      </c>
      <c r="J428" t="s">
        <v>2605</v>
      </c>
      <c r="K428" t="s">
        <v>2606</v>
      </c>
      <c r="L428" t="s">
        <v>2607</v>
      </c>
      <c r="M428" t="s">
        <v>2608</v>
      </c>
      <c r="N428" t="s">
        <v>166</v>
      </c>
      <c r="O428" t="s">
        <v>167</v>
      </c>
      <c r="P428" t="s">
        <v>200</v>
      </c>
      <c r="Q428" t="s">
        <v>168</v>
      </c>
      <c r="R428" t="s">
        <v>165</v>
      </c>
      <c r="S428" t="s">
        <v>119</v>
      </c>
      <c r="T428" t="s">
        <v>164</v>
      </c>
      <c r="U428" t="s">
        <v>118</v>
      </c>
      <c r="V428" t="s">
        <v>2609</v>
      </c>
      <c r="W428" t="s">
        <v>2610</v>
      </c>
      <c r="X428" s="51" t="str">
        <f t="shared" si="6"/>
        <v>3</v>
      </c>
      <c r="Y428" s="51" t="str">
        <f>IF(T428="","",IF(AND(T428&lt;&gt;'Tabelas auxiliares'!$B$236,T428&lt;&gt;'Tabelas auxiliares'!$B$237),"FOLHA DE PESSOAL",IF(X428='Tabelas auxiliares'!$A$237,"CUSTEIO",IF(X428='Tabelas auxiliares'!$A$236,"INVESTIMENTO","ERRO - VERIFICAR"))))</f>
        <v>CUSTEIO</v>
      </c>
      <c r="Z428" s="44">
        <v>22214.29</v>
      </c>
      <c r="AA428" s="44">
        <v>22214.29</v>
      </c>
    </row>
    <row r="429" spans="1:29" x14ac:dyDescent="0.25">
      <c r="A429" t="s">
        <v>540</v>
      </c>
      <c r="B429" t="s">
        <v>340</v>
      </c>
      <c r="C429" t="s">
        <v>541</v>
      </c>
      <c r="D429" t="s">
        <v>69</v>
      </c>
      <c r="E429" t="s">
        <v>117</v>
      </c>
      <c r="F429" s="51" t="str">
        <f>IFERROR(VLOOKUP(D429,'Tabelas auxiliares'!$A$3:$B$61,2,FALSE),"")</f>
        <v>PROAP - PNAES</v>
      </c>
      <c r="G429" s="51" t="str">
        <f>IFERROR(VLOOKUP($B429,'Tabelas auxiliares'!$A$65:$C$102,2,FALSE),"")</f>
        <v>Segurança e vigilância</v>
      </c>
      <c r="H429" s="51" t="str">
        <f>IFERROR(VLOOKUP($B429,'Tabelas auxiliares'!$A$65:$C$102,3,FALSE),"")</f>
        <v>SISTEMA DE SEGURANÇA / VIGILÂNCIA</v>
      </c>
      <c r="I429" t="s">
        <v>1754</v>
      </c>
      <c r="J429" t="s">
        <v>2611</v>
      </c>
      <c r="K429" t="s">
        <v>2612</v>
      </c>
      <c r="L429" t="s">
        <v>2613</v>
      </c>
      <c r="M429" t="s">
        <v>2614</v>
      </c>
      <c r="N429" t="s">
        <v>166</v>
      </c>
      <c r="O429" t="s">
        <v>167</v>
      </c>
      <c r="P429" t="s">
        <v>200</v>
      </c>
      <c r="Q429" t="s">
        <v>168</v>
      </c>
      <c r="R429" t="s">
        <v>165</v>
      </c>
      <c r="S429" t="s">
        <v>119</v>
      </c>
      <c r="T429" t="s">
        <v>164</v>
      </c>
      <c r="U429" t="s">
        <v>118</v>
      </c>
      <c r="V429" t="s">
        <v>2609</v>
      </c>
      <c r="W429" t="s">
        <v>2610</v>
      </c>
      <c r="X429" s="51" t="str">
        <f t="shared" si="6"/>
        <v>3</v>
      </c>
      <c r="Y429" s="51" t="str">
        <f>IF(T429="","",IF(AND(T429&lt;&gt;'Tabelas auxiliares'!$B$236,T429&lt;&gt;'Tabelas auxiliares'!$B$237),"FOLHA DE PESSOAL",IF(X429='Tabelas auxiliares'!$A$237,"CUSTEIO",IF(X429='Tabelas auxiliares'!$A$236,"INVESTIMENTO","ERRO - VERIFICAR"))))</f>
        <v>CUSTEIO</v>
      </c>
      <c r="Z429" s="44">
        <v>273124.84000000003</v>
      </c>
      <c r="AA429" s="44">
        <v>273124.84000000003</v>
      </c>
    </row>
    <row r="430" spans="1:29" x14ac:dyDescent="0.25">
      <c r="A430" t="s">
        <v>540</v>
      </c>
      <c r="B430" t="s">
        <v>340</v>
      </c>
      <c r="C430" t="s">
        <v>541</v>
      </c>
      <c r="D430" t="s">
        <v>69</v>
      </c>
      <c r="E430" t="s">
        <v>117</v>
      </c>
      <c r="F430" s="51" t="str">
        <f>IFERROR(VLOOKUP(D430,'Tabelas auxiliares'!$A$3:$B$61,2,FALSE),"")</f>
        <v>PROAP - PNAES</v>
      </c>
      <c r="G430" s="51" t="str">
        <f>IFERROR(VLOOKUP($B430,'Tabelas auxiliares'!$A$65:$C$102,2,FALSE),"")</f>
        <v>Segurança e vigilância</v>
      </c>
      <c r="H430" s="51" t="str">
        <f>IFERROR(VLOOKUP($B430,'Tabelas auxiliares'!$A$65:$C$102,3,FALSE),"")</f>
        <v>SISTEMA DE SEGURANÇA / VIGILÂNCIA</v>
      </c>
      <c r="I430" t="s">
        <v>2615</v>
      </c>
      <c r="J430" t="s">
        <v>2616</v>
      </c>
      <c r="K430" t="s">
        <v>2617</v>
      </c>
      <c r="L430" t="s">
        <v>2618</v>
      </c>
      <c r="M430" t="s">
        <v>2619</v>
      </c>
      <c r="N430" t="s">
        <v>166</v>
      </c>
      <c r="O430" t="s">
        <v>167</v>
      </c>
      <c r="P430" t="s">
        <v>200</v>
      </c>
      <c r="Q430" t="s">
        <v>168</v>
      </c>
      <c r="R430" t="s">
        <v>165</v>
      </c>
      <c r="S430" t="s">
        <v>119</v>
      </c>
      <c r="T430" t="s">
        <v>164</v>
      </c>
      <c r="U430" t="s">
        <v>118</v>
      </c>
      <c r="V430" t="s">
        <v>2609</v>
      </c>
      <c r="W430" t="s">
        <v>2610</v>
      </c>
      <c r="X430" s="51" t="str">
        <f t="shared" si="6"/>
        <v>3</v>
      </c>
      <c r="Y430" s="51" t="str">
        <f>IF(T430="","",IF(AND(T430&lt;&gt;'Tabelas auxiliares'!$B$236,T430&lt;&gt;'Tabelas auxiliares'!$B$237),"FOLHA DE PESSOAL",IF(X430='Tabelas auxiliares'!$A$237,"CUSTEIO",IF(X430='Tabelas auxiliares'!$A$236,"INVESTIMENTO","ERRO - VERIFICAR"))))</f>
        <v>CUSTEIO</v>
      </c>
      <c r="Z430" s="44">
        <v>148865.38</v>
      </c>
      <c r="AA430" s="44">
        <v>148865.38</v>
      </c>
    </row>
    <row r="431" spans="1:29" x14ac:dyDescent="0.25">
      <c r="A431" t="s">
        <v>540</v>
      </c>
      <c r="B431" t="s">
        <v>340</v>
      </c>
      <c r="C431" t="s">
        <v>541</v>
      </c>
      <c r="D431" t="s">
        <v>67</v>
      </c>
      <c r="E431" t="s">
        <v>117</v>
      </c>
      <c r="F431" s="51" t="str">
        <f>IFERROR(VLOOKUP(D431,'Tabelas auxiliares'!$A$3:$B$61,2,FALSE),"")</f>
        <v>PROAP - PRÓ-REITORIA DE POLÍTICAS AFIRMATIVAS</v>
      </c>
      <c r="G431" s="51" t="str">
        <f>IFERROR(VLOOKUP($B431,'Tabelas auxiliares'!$A$65:$C$102,2,FALSE),"")</f>
        <v>Segurança e vigilância</v>
      </c>
      <c r="H431" s="51" t="str">
        <f>IFERROR(VLOOKUP($B431,'Tabelas auxiliares'!$A$65:$C$102,3,FALSE),"")</f>
        <v>SISTEMA DE SEGURANÇA / VIGILÂNCIA</v>
      </c>
      <c r="I431" t="s">
        <v>1634</v>
      </c>
      <c r="J431" t="s">
        <v>1320</v>
      </c>
      <c r="K431" t="s">
        <v>2620</v>
      </c>
      <c r="L431" t="s">
        <v>2621</v>
      </c>
      <c r="M431" t="s">
        <v>2614</v>
      </c>
      <c r="N431" t="s">
        <v>166</v>
      </c>
      <c r="O431" t="s">
        <v>167</v>
      </c>
      <c r="P431" t="s">
        <v>200</v>
      </c>
      <c r="Q431" t="s">
        <v>168</v>
      </c>
      <c r="R431" t="s">
        <v>165</v>
      </c>
      <c r="S431" t="s">
        <v>119</v>
      </c>
      <c r="T431" t="s">
        <v>164</v>
      </c>
      <c r="U431" t="s">
        <v>118</v>
      </c>
      <c r="V431" t="s">
        <v>2609</v>
      </c>
      <c r="W431" t="s">
        <v>2610</v>
      </c>
      <c r="X431" s="51" t="str">
        <f t="shared" si="6"/>
        <v>3</v>
      </c>
      <c r="Y431" s="51" t="str">
        <f>IF(T431="","",IF(AND(T431&lt;&gt;'Tabelas auxiliares'!$B$236,T431&lt;&gt;'Tabelas auxiliares'!$B$237),"FOLHA DE PESSOAL",IF(X431='Tabelas auxiliares'!$A$237,"CUSTEIO",IF(X431='Tabelas auxiliares'!$A$236,"INVESTIMENTO","ERRO - VERIFICAR"))))</f>
        <v>CUSTEIO</v>
      </c>
      <c r="Z431" s="44">
        <v>613819.81000000006</v>
      </c>
      <c r="AA431" s="44">
        <v>253162.46</v>
      </c>
      <c r="AB431" s="44">
        <v>33614.78</v>
      </c>
      <c r="AC431" s="44">
        <v>327042.57</v>
      </c>
    </row>
    <row r="432" spans="1:29" x14ac:dyDescent="0.25">
      <c r="A432" t="s">
        <v>540</v>
      </c>
      <c r="B432" t="s">
        <v>343</v>
      </c>
      <c r="C432" t="s">
        <v>541</v>
      </c>
      <c r="D432" t="s">
        <v>41</v>
      </c>
      <c r="E432" t="s">
        <v>117</v>
      </c>
      <c r="F432" s="51" t="str">
        <f>IFERROR(VLOOKUP(D432,'Tabelas auxiliares'!$A$3:$B$61,2,FALSE),"")</f>
        <v>CECS - CENTRO DE ENG., MODELAGEM E CIÊNCIAS SOCIAIS APLICADAS</v>
      </c>
      <c r="G432" s="51" t="str">
        <f>IFERROR(VLOOKUP($B432,'Tabelas auxiliares'!$A$65:$C$102,2,FALSE),"")</f>
        <v>Tecnologia da informação e comunicação</v>
      </c>
      <c r="H432" s="51" t="str">
        <f>IFERROR(VLOOKUP($B432,'Tabelas auxiliares'!$A$65:$C$102,3,FALSE),"")</f>
        <v>TELEFONIA / TI</v>
      </c>
      <c r="I432" t="s">
        <v>2622</v>
      </c>
      <c r="J432" t="s">
        <v>2623</v>
      </c>
      <c r="K432" t="s">
        <v>2624</v>
      </c>
      <c r="L432" t="s">
        <v>2625</v>
      </c>
      <c r="M432" t="s">
        <v>2626</v>
      </c>
      <c r="N432" t="s">
        <v>166</v>
      </c>
      <c r="O432" t="s">
        <v>167</v>
      </c>
      <c r="P432" t="s">
        <v>200</v>
      </c>
      <c r="Q432" t="s">
        <v>168</v>
      </c>
      <c r="R432" t="s">
        <v>165</v>
      </c>
      <c r="S432" t="s">
        <v>119</v>
      </c>
      <c r="T432" t="s">
        <v>164</v>
      </c>
      <c r="U432" t="s">
        <v>118</v>
      </c>
      <c r="V432" t="s">
        <v>1311</v>
      </c>
      <c r="W432" t="s">
        <v>1312</v>
      </c>
      <c r="X432" s="51" t="str">
        <f t="shared" si="6"/>
        <v>3</v>
      </c>
      <c r="Y432" s="51" t="str">
        <f>IF(T432="","",IF(AND(T432&lt;&gt;'Tabelas auxiliares'!$B$236,T432&lt;&gt;'Tabelas auxiliares'!$B$237),"FOLHA DE PESSOAL",IF(X432='Tabelas auxiliares'!$A$237,"CUSTEIO",IF(X432='Tabelas auxiliares'!$A$236,"INVESTIMENTO","ERRO - VERIFICAR"))))</f>
        <v>CUSTEIO</v>
      </c>
      <c r="Z432" s="44">
        <v>18739.63</v>
      </c>
      <c r="AB432" s="44">
        <v>1770.89</v>
      </c>
      <c r="AC432" s="44">
        <v>16968.740000000002</v>
      </c>
    </row>
    <row r="433" spans="1:29" x14ac:dyDescent="0.25">
      <c r="A433" t="s">
        <v>540</v>
      </c>
      <c r="B433" t="s">
        <v>343</v>
      </c>
      <c r="C433" t="s">
        <v>541</v>
      </c>
      <c r="D433" t="s">
        <v>49</v>
      </c>
      <c r="E433" t="s">
        <v>117</v>
      </c>
      <c r="F433" s="51" t="str">
        <f>IFERROR(VLOOKUP(D433,'Tabelas auxiliares'!$A$3:$B$61,2,FALSE),"")</f>
        <v>CCNH - CENTRO DE CIÊNCIAS NATURAIS E HUMANAS</v>
      </c>
      <c r="G433" s="51" t="str">
        <f>IFERROR(VLOOKUP($B433,'Tabelas auxiliares'!$A$65:$C$102,2,FALSE),"")</f>
        <v>Tecnologia da informação e comunicação</v>
      </c>
      <c r="H433" s="51" t="str">
        <f>IFERROR(VLOOKUP($B433,'Tabelas auxiliares'!$A$65:$C$102,3,FALSE),"")</f>
        <v>TELEFONIA / TI</v>
      </c>
      <c r="I433" t="s">
        <v>1413</v>
      </c>
      <c r="J433" t="s">
        <v>2627</v>
      </c>
      <c r="K433" t="s">
        <v>2628</v>
      </c>
      <c r="L433" t="s">
        <v>2629</v>
      </c>
      <c r="M433" t="s">
        <v>2630</v>
      </c>
      <c r="N433" t="s">
        <v>1005</v>
      </c>
      <c r="O433" t="s">
        <v>167</v>
      </c>
      <c r="P433" t="s">
        <v>1006</v>
      </c>
      <c r="Q433" t="s">
        <v>168</v>
      </c>
      <c r="R433" t="s">
        <v>165</v>
      </c>
      <c r="S433" t="s">
        <v>119</v>
      </c>
      <c r="T433" t="s">
        <v>164</v>
      </c>
      <c r="U433" t="s">
        <v>1603</v>
      </c>
      <c r="V433" t="s">
        <v>2631</v>
      </c>
      <c r="W433" t="s">
        <v>2632</v>
      </c>
      <c r="X433" s="51" t="str">
        <f t="shared" si="6"/>
        <v>4</v>
      </c>
      <c r="Y433" s="51" t="str">
        <f>IF(T433="","",IF(AND(T433&lt;&gt;'Tabelas auxiliares'!$B$236,T433&lt;&gt;'Tabelas auxiliares'!$B$237),"FOLHA DE PESSOAL",IF(X433='Tabelas auxiliares'!$A$237,"CUSTEIO",IF(X433='Tabelas auxiliares'!$A$236,"INVESTIMENTO","ERRO - VERIFICAR"))))</f>
        <v>INVESTIMENTO</v>
      </c>
      <c r="Z433" s="44">
        <v>8899</v>
      </c>
      <c r="AC433" s="44">
        <v>8899</v>
      </c>
    </row>
    <row r="434" spans="1:29" x14ac:dyDescent="0.25">
      <c r="A434" t="s">
        <v>540</v>
      </c>
      <c r="B434" t="s">
        <v>343</v>
      </c>
      <c r="C434" t="s">
        <v>541</v>
      </c>
      <c r="D434" t="s">
        <v>61</v>
      </c>
      <c r="E434" t="s">
        <v>117</v>
      </c>
      <c r="F434" s="51" t="str">
        <f>IFERROR(VLOOKUP(D434,'Tabelas auxiliares'!$A$3:$B$61,2,FALSE),"")</f>
        <v>PROAD - PRÓ-REITORIA DE ADMINISTRAÇÃO</v>
      </c>
      <c r="G434" s="51" t="str">
        <f>IFERROR(VLOOKUP($B434,'Tabelas auxiliares'!$A$65:$C$102,2,FALSE),"")</f>
        <v>Tecnologia da informação e comunicação</v>
      </c>
      <c r="H434" s="51" t="str">
        <f>IFERROR(VLOOKUP($B434,'Tabelas auxiliares'!$A$65:$C$102,3,FALSE),"")</f>
        <v>TELEFONIA / TI</v>
      </c>
      <c r="I434" t="s">
        <v>554</v>
      </c>
      <c r="J434" t="s">
        <v>2633</v>
      </c>
      <c r="K434" t="s">
        <v>2634</v>
      </c>
      <c r="L434" t="s">
        <v>2635</v>
      </c>
      <c r="M434" t="s">
        <v>2636</v>
      </c>
      <c r="N434" t="s">
        <v>166</v>
      </c>
      <c r="O434" t="s">
        <v>167</v>
      </c>
      <c r="P434" t="s">
        <v>200</v>
      </c>
      <c r="Q434" t="s">
        <v>168</v>
      </c>
      <c r="R434" t="s">
        <v>165</v>
      </c>
      <c r="S434" t="s">
        <v>119</v>
      </c>
      <c r="T434" t="s">
        <v>164</v>
      </c>
      <c r="U434" t="s">
        <v>118</v>
      </c>
      <c r="V434" t="s">
        <v>2637</v>
      </c>
      <c r="W434" t="s">
        <v>2638</v>
      </c>
      <c r="X434" s="51" t="str">
        <f t="shared" si="6"/>
        <v>3</v>
      </c>
      <c r="Y434" s="51" t="str">
        <f>IF(T434="","",IF(AND(T434&lt;&gt;'Tabelas auxiliares'!$B$236,T434&lt;&gt;'Tabelas auxiliares'!$B$237),"FOLHA DE PESSOAL",IF(X434='Tabelas auxiliares'!$A$237,"CUSTEIO",IF(X434='Tabelas auxiliares'!$A$236,"INVESTIMENTO","ERRO - VERIFICAR"))))</f>
        <v>CUSTEIO</v>
      </c>
      <c r="Z434" s="44">
        <v>830.84</v>
      </c>
      <c r="AA434" s="44">
        <v>500.88</v>
      </c>
      <c r="AC434" s="44">
        <v>329.96</v>
      </c>
    </row>
    <row r="435" spans="1:29" x14ac:dyDescent="0.25">
      <c r="A435" t="s">
        <v>540</v>
      </c>
      <c r="B435" t="s">
        <v>343</v>
      </c>
      <c r="C435" t="s">
        <v>541</v>
      </c>
      <c r="D435" t="s">
        <v>61</v>
      </c>
      <c r="E435" t="s">
        <v>117</v>
      </c>
      <c r="F435" s="51" t="str">
        <f>IFERROR(VLOOKUP(D435,'Tabelas auxiliares'!$A$3:$B$61,2,FALSE),"")</f>
        <v>PROAD - PRÓ-REITORIA DE ADMINISTRAÇÃO</v>
      </c>
      <c r="G435" s="51" t="str">
        <f>IFERROR(VLOOKUP($B435,'Tabelas auxiliares'!$A$65:$C$102,2,FALSE),"")</f>
        <v>Tecnologia da informação e comunicação</v>
      </c>
      <c r="H435" s="51" t="str">
        <f>IFERROR(VLOOKUP($B435,'Tabelas auxiliares'!$A$65:$C$102,3,FALSE),"")</f>
        <v>TELEFONIA / TI</v>
      </c>
      <c r="I435" t="s">
        <v>2639</v>
      </c>
      <c r="J435" t="s">
        <v>2633</v>
      </c>
      <c r="K435" t="s">
        <v>2640</v>
      </c>
      <c r="L435" t="s">
        <v>2641</v>
      </c>
      <c r="M435" t="s">
        <v>2636</v>
      </c>
      <c r="N435" t="s">
        <v>166</v>
      </c>
      <c r="O435" t="s">
        <v>167</v>
      </c>
      <c r="P435" t="s">
        <v>200</v>
      </c>
      <c r="Q435" t="s">
        <v>168</v>
      </c>
      <c r="R435" t="s">
        <v>165</v>
      </c>
      <c r="S435" t="s">
        <v>119</v>
      </c>
      <c r="T435" t="s">
        <v>164</v>
      </c>
      <c r="U435" t="s">
        <v>118</v>
      </c>
      <c r="V435" t="s">
        <v>2637</v>
      </c>
      <c r="W435" t="s">
        <v>2638</v>
      </c>
      <c r="X435" s="51" t="str">
        <f t="shared" si="6"/>
        <v>3</v>
      </c>
      <c r="Y435" s="51" t="str">
        <f>IF(T435="","",IF(AND(T435&lt;&gt;'Tabelas auxiliares'!$B$236,T435&lt;&gt;'Tabelas auxiliares'!$B$237),"FOLHA DE PESSOAL",IF(X435='Tabelas auxiliares'!$A$237,"CUSTEIO",IF(X435='Tabelas auxiliares'!$A$236,"INVESTIMENTO","ERRO - VERIFICAR"))))</f>
        <v>CUSTEIO</v>
      </c>
      <c r="Z435" s="44">
        <v>843.2</v>
      </c>
      <c r="AA435" s="44">
        <v>843.2</v>
      </c>
    </row>
    <row r="436" spans="1:29" x14ac:dyDescent="0.25">
      <c r="A436" t="s">
        <v>540</v>
      </c>
      <c r="B436" t="s">
        <v>343</v>
      </c>
      <c r="C436" t="s">
        <v>541</v>
      </c>
      <c r="D436" t="s">
        <v>77</v>
      </c>
      <c r="E436" t="s">
        <v>117</v>
      </c>
      <c r="F436" s="51" t="str">
        <f>IFERROR(VLOOKUP(D436,'Tabelas auxiliares'!$A$3:$B$61,2,FALSE),"")</f>
        <v>NTI - NÚCLEO DE TECNOLOGIA DA INFORMAÇÃO</v>
      </c>
      <c r="G436" s="51" t="str">
        <f>IFERROR(VLOOKUP($B436,'Tabelas auxiliares'!$A$65:$C$102,2,FALSE),"")</f>
        <v>Tecnologia da informação e comunicação</v>
      </c>
      <c r="H436" s="51" t="str">
        <f>IFERROR(VLOOKUP($B436,'Tabelas auxiliares'!$A$65:$C$102,3,FALSE),"")</f>
        <v>TELEFONIA / TI</v>
      </c>
      <c r="I436" t="s">
        <v>1474</v>
      </c>
      <c r="J436" t="s">
        <v>2642</v>
      </c>
      <c r="K436" t="s">
        <v>2643</v>
      </c>
      <c r="L436" t="s">
        <v>2644</v>
      </c>
      <c r="M436" t="s">
        <v>2645</v>
      </c>
      <c r="N436" t="s">
        <v>166</v>
      </c>
      <c r="O436" t="s">
        <v>167</v>
      </c>
      <c r="P436" t="s">
        <v>200</v>
      </c>
      <c r="Q436" t="s">
        <v>168</v>
      </c>
      <c r="R436" t="s">
        <v>165</v>
      </c>
      <c r="S436" t="s">
        <v>119</v>
      </c>
      <c r="T436" t="s">
        <v>164</v>
      </c>
      <c r="U436" t="s">
        <v>118</v>
      </c>
      <c r="V436" t="s">
        <v>2646</v>
      </c>
      <c r="W436" t="s">
        <v>2647</v>
      </c>
      <c r="X436" s="51" t="str">
        <f t="shared" si="6"/>
        <v>3</v>
      </c>
      <c r="Y436" s="51" t="str">
        <f>IF(T436="","",IF(AND(T436&lt;&gt;'Tabelas auxiliares'!$B$236,T436&lt;&gt;'Tabelas auxiliares'!$B$237),"FOLHA DE PESSOAL",IF(X436='Tabelas auxiliares'!$A$237,"CUSTEIO",IF(X436='Tabelas auxiliares'!$A$236,"INVESTIMENTO","ERRO - VERIFICAR"))))</f>
        <v>CUSTEIO</v>
      </c>
      <c r="Z436" s="44">
        <v>13482.4</v>
      </c>
      <c r="AA436" s="44">
        <v>11662.78</v>
      </c>
      <c r="AB436" s="44">
        <v>92.1</v>
      </c>
      <c r="AC436" s="44">
        <v>1727.52</v>
      </c>
    </row>
    <row r="437" spans="1:29" x14ac:dyDescent="0.25">
      <c r="A437" t="s">
        <v>540</v>
      </c>
      <c r="B437" t="s">
        <v>343</v>
      </c>
      <c r="C437" t="s">
        <v>541</v>
      </c>
      <c r="D437" t="s">
        <v>77</v>
      </c>
      <c r="E437" t="s">
        <v>117</v>
      </c>
      <c r="F437" s="51" t="str">
        <f>IFERROR(VLOOKUP(D437,'Tabelas auxiliares'!$A$3:$B$61,2,FALSE),"")</f>
        <v>NTI - NÚCLEO DE TECNOLOGIA DA INFORMAÇÃO</v>
      </c>
      <c r="G437" s="51" t="str">
        <f>IFERROR(VLOOKUP($B437,'Tabelas auxiliares'!$A$65:$C$102,2,FALSE),"")</f>
        <v>Tecnologia da informação e comunicação</v>
      </c>
      <c r="H437" s="51" t="str">
        <f>IFERROR(VLOOKUP($B437,'Tabelas auxiliares'!$A$65:$C$102,3,FALSE),"")</f>
        <v>TELEFONIA / TI</v>
      </c>
      <c r="I437" t="s">
        <v>2648</v>
      </c>
      <c r="J437" t="s">
        <v>2649</v>
      </c>
      <c r="K437" t="s">
        <v>2650</v>
      </c>
      <c r="L437" t="s">
        <v>2651</v>
      </c>
      <c r="M437" t="s">
        <v>2652</v>
      </c>
      <c r="N437" t="s">
        <v>166</v>
      </c>
      <c r="O437" t="s">
        <v>167</v>
      </c>
      <c r="P437" t="s">
        <v>200</v>
      </c>
      <c r="Q437" t="s">
        <v>168</v>
      </c>
      <c r="R437" t="s">
        <v>165</v>
      </c>
      <c r="S437" t="s">
        <v>119</v>
      </c>
      <c r="T437" t="s">
        <v>164</v>
      </c>
      <c r="U437" t="s">
        <v>118</v>
      </c>
      <c r="V437" t="s">
        <v>2653</v>
      </c>
      <c r="W437" t="s">
        <v>2654</v>
      </c>
      <c r="X437" s="51" t="str">
        <f t="shared" si="6"/>
        <v>3</v>
      </c>
      <c r="Y437" s="51" t="str">
        <f>IF(T437="","",IF(AND(T437&lt;&gt;'Tabelas auxiliares'!$B$236,T437&lt;&gt;'Tabelas auxiliares'!$B$237),"FOLHA DE PESSOAL",IF(X437='Tabelas auxiliares'!$A$237,"CUSTEIO",IF(X437='Tabelas auxiliares'!$A$236,"INVESTIMENTO","ERRO - VERIFICAR"))))</f>
        <v>CUSTEIO</v>
      </c>
      <c r="Z437" s="44">
        <v>62.46</v>
      </c>
      <c r="AA437" s="44">
        <v>62.46</v>
      </c>
    </row>
    <row r="438" spans="1:29" x14ac:dyDescent="0.25">
      <c r="A438" t="s">
        <v>540</v>
      </c>
      <c r="B438" t="s">
        <v>343</v>
      </c>
      <c r="C438" t="s">
        <v>541</v>
      </c>
      <c r="D438" t="s">
        <v>77</v>
      </c>
      <c r="E438" t="s">
        <v>117</v>
      </c>
      <c r="F438" s="51" t="str">
        <f>IFERROR(VLOOKUP(D438,'Tabelas auxiliares'!$A$3:$B$61,2,FALSE),"")</f>
        <v>NTI - NÚCLEO DE TECNOLOGIA DA INFORMAÇÃO</v>
      </c>
      <c r="G438" s="51" t="str">
        <f>IFERROR(VLOOKUP($B438,'Tabelas auxiliares'!$A$65:$C$102,2,FALSE),"")</f>
        <v>Tecnologia da informação e comunicação</v>
      </c>
      <c r="H438" s="51" t="str">
        <f>IFERROR(VLOOKUP($B438,'Tabelas auxiliares'!$A$65:$C$102,3,FALSE),"")</f>
        <v>TELEFONIA / TI</v>
      </c>
      <c r="I438" t="s">
        <v>1749</v>
      </c>
      <c r="J438" t="s">
        <v>2655</v>
      </c>
      <c r="K438" t="s">
        <v>2656</v>
      </c>
      <c r="L438" t="s">
        <v>2657</v>
      </c>
      <c r="M438" t="s">
        <v>2652</v>
      </c>
      <c r="N438" t="s">
        <v>166</v>
      </c>
      <c r="O438" t="s">
        <v>167</v>
      </c>
      <c r="P438" t="s">
        <v>200</v>
      </c>
      <c r="Q438" t="s">
        <v>168</v>
      </c>
      <c r="R438" t="s">
        <v>165</v>
      </c>
      <c r="S438" t="s">
        <v>119</v>
      </c>
      <c r="T438" t="s">
        <v>164</v>
      </c>
      <c r="U438" t="s">
        <v>118</v>
      </c>
      <c r="V438" t="s">
        <v>1299</v>
      </c>
      <c r="W438" t="s">
        <v>1300</v>
      </c>
      <c r="X438" s="51" t="str">
        <f t="shared" si="6"/>
        <v>3</v>
      </c>
      <c r="Y438" s="51" t="str">
        <f>IF(T438="","",IF(AND(T438&lt;&gt;'Tabelas auxiliares'!$B$236,T438&lt;&gt;'Tabelas auxiliares'!$B$237),"FOLHA DE PESSOAL",IF(X438='Tabelas auxiliares'!$A$237,"CUSTEIO",IF(X438='Tabelas auxiliares'!$A$236,"INVESTIMENTO","ERRO - VERIFICAR"))))</f>
        <v>CUSTEIO</v>
      </c>
      <c r="Z438" s="44">
        <v>1402.37</v>
      </c>
      <c r="AA438" s="44">
        <v>1402.37</v>
      </c>
    </row>
    <row r="439" spans="1:29" x14ac:dyDescent="0.25">
      <c r="A439" t="s">
        <v>540</v>
      </c>
      <c r="B439" t="s">
        <v>343</v>
      </c>
      <c r="C439" t="s">
        <v>541</v>
      </c>
      <c r="D439" t="s">
        <v>77</v>
      </c>
      <c r="E439" t="s">
        <v>117</v>
      </c>
      <c r="F439" s="51" t="str">
        <f>IFERROR(VLOOKUP(D439,'Tabelas auxiliares'!$A$3:$B$61,2,FALSE),"")</f>
        <v>NTI - NÚCLEO DE TECNOLOGIA DA INFORMAÇÃO</v>
      </c>
      <c r="G439" s="51" t="str">
        <f>IFERROR(VLOOKUP($B439,'Tabelas auxiliares'!$A$65:$C$102,2,FALSE),"")</f>
        <v>Tecnologia da informação e comunicação</v>
      </c>
      <c r="H439" s="51" t="str">
        <f>IFERROR(VLOOKUP($B439,'Tabelas auxiliares'!$A$65:$C$102,3,FALSE),"")</f>
        <v>TELEFONIA / TI</v>
      </c>
      <c r="I439" t="s">
        <v>2658</v>
      </c>
      <c r="J439" t="s">
        <v>2659</v>
      </c>
      <c r="K439" t="s">
        <v>2660</v>
      </c>
      <c r="L439" t="s">
        <v>2661</v>
      </c>
      <c r="M439" t="s">
        <v>2662</v>
      </c>
      <c r="N439" t="s">
        <v>166</v>
      </c>
      <c r="O439" t="s">
        <v>167</v>
      </c>
      <c r="P439" t="s">
        <v>200</v>
      </c>
      <c r="Q439" t="s">
        <v>168</v>
      </c>
      <c r="R439" t="s">
        <v>165</v>
      </c>
      <c r="S439" t="s">
        <v>119</v>
      </c>
      <c r="T439" t="s">
        <v>164</v>
      </c>
      <c r="U439" t="s">
        <v>118</v>
      </c>
      <c r="V439" t="s">
        <v>2646</v>
      </c>
      <c r="W439" t="s">
        <v>2647</v>
      </c>
      <c r="X439" s="51" t="str">
        <f t="shared" si="6"/>
        <v>3</v>
      </c>
      <c r="Y439" s="51" t="str">
        <f>IF(T439="","",IF(AND(T439&lt;&gt;'Tabelas auxiliares'!$B$236,T439&lt;&gt;'Tabelas auxiliares'!$B$237),"FOLHA DE PESSOAL",IF(X439='Tabelas auxiliares'!$A$237,"CUSTEIO",IF(X439='Tabelas auxiliares'!$A$236,"INVESTIMENTO","ERRO - VERIFICAR"))))</f>
        <v>CUSTEIO</v>
      </c>
      <c r="Z439" s="44">
        <v>6902.02</v>
      </c>
      <c r="AA439" s="44">
        <v>6902.02</v>
      </c>
    </row>
    <row r="440" spans="1:29" x14ac:dyDescent="0.25">
      <c r="A440" t="s">
        <v>540</v>
      </c>
      <c r="B440" t="s">
        <v>343</v>
      </c>
      <c r="C440" t="s">
        <v>541</v>
      </c>
      <c r="D440" t="s">
        <v>77</v>
      </c>
      <c r="E440" t="s">
        <v>117</v>
      </c>
      <c r="F440" s="51" t="str">
        <f>IFERROR(VLOOKUP(D440,'Tabelas auxiliares'!$A$3:$B$61,2,FALSE),"")</f>
        <v>NTI - NÚCLEO DE TECNOLOGIA DA INFORMAÇÃO</v>
      </c>
      <c r="G440" s="51" t="str">
        <f>IFERROR(VLOOKUP($B440,'Tabelas auxiliares'!$A$65:$C$102,2,FALSE),"")</f>
        <v>Tecnologia da informação e comunicação</v>
      </c>
      <c r="H440" s="51" t="str">
        <f>IFERROR(VLOOKUP($B440,'Tabelas auxiliares'!$A$65:$C$102,3,FALSE),"")</f>
        <v>TELEFONIA / TI</v>
      </c>
      <c r="I440" t="s">
        <v>2663</v>
      </c>
      <c r="J440" t="s">
        <v>1301</v>
      </c>
      <c r="K440" t="s">
        <v>2664</v>
      </c>
      <c r="L440" t="s">
        <v>1303</v>
      </c>
      <c r="M440" t="s">
        <v>1304</v>
      </c>
      <c r="N440" t="s">
        <v>166</v>
      </c>
      <c r="O440" t="s">
        <v>167</v>
      </c>
      <c r="P440" t="s">
        <v>200</v>
      </c>
      <c r="Q440" t="s">
        <v>168</v>
      </c>
      <c r="R440" t="s">
        <v>165</v>
      </c>
      <c r="S440" t="s">
        <v>119</v>
      </c>
      <c r="T440" t="s">
        <v>164</v>
      </c>
      <c r="U440" t="s">
        <v>118</v>
      </c>
      <c r="V440" t="s">
        <v>1305</v>
      </c>
      <c r="W440" t="s">
        <v>1306</v>
      </c>
      <c r="X440" s="51" t="str">
        <f t="shared" si="6"/>
        <v>3</v>
      </c>
      <c r="Y440" s="51" t="str">
        <f>IF(T440="","",IF(AND(T440&lt;&gt;'Tabelas auxiliares'!$B$236,T440&lt;&gt;'Tabelas auxiliares'!$B$237),"FOLHA DE PESSOAL",IF(X440='Tabelas auxiliares'!$A$237,"CUSTEIO",IF(X440='Tabelas auxiliares'!$A$236,"INVESTIMENTO","ERRO - VERIFICAR"))))</f>
        <v>CUSTEIO</v>
      </c>
      <c r="Z440" s="44">
        <v>979.98</v>
      </c>
      <c r="AC440" s="44">
        <v>979.98</v>
      </c>
    </row>
    <row r="441" spans="1:29" x14ac:dyDescent="0.25">
      <c r="A441" t="s">
        <v>540</v>
      </c>
      <c r="B441" t="s">
        <v>343</v>
      </c>
      <c r="C441" t="s">
        <v>541</v>
      </c>
      <c r="D441" t="s">
        <v>77</v>
      </c>
      <c r="E441" t="s">
        <v>117</v>
      </c>
      <c r="F441" s="51" t="str">
        <f>IFERROR(VLOOKUP(D441,'Tabelas auxiliares'!$A$3:$B$61,2,FALSE),"")</f>
        <v>NTI - NÚCLEO DE TECNOLOGIA DA INFORMAÇÃO</v>
      </c>
      <c r="G441" s="51" t="str">
        <f>IFERROR(VLOOKUP($B441,'Tabelas auxiliares'!$A$65:$C$102,2,FALSE),"")</f>
        <v>Tecnologia da informação e comunicação</v>
      </c>
      <c r="H441" s="51" t="str">
        <f>IFERROR(VLOOKUP($B441,'Tabelas auxiliares'!$A$65:$C$102,3,FALSE),"")</f>
        <v>TELEFONIA / TI</v>
      </c>
      <c r="I441" t="s">
        <v>2665</v>
      </c>
      <c r="J441" t="s">
        <v>2666</v>
      </c>
      <c r="K441" t="s">
        <v>2667</v>
      </c>
      <c r="L441" t="s">
        <v>2668</v>
      </c>
      <c r="M441" t="s">
        <v>2669</v>
      </c>
      <c r="N441" t="s">
        <v>166</v>
      </c>
      <c r="O441" t="s">
        <v>167</v>
      </c>
      <c r="P441" t="s">
        <v>200</v>
      </c>
      <c r="Q441" t="s">
        <v>168</v>
      </c>
      <c r="R441" t="s">
        <v>165</v>
      </c>
      <c r="S441" t="s">
        <v>119</v>
      </c>
      <c r="T441" t="s">
        <v>228</v>
      </c>
      <c r="U441" t="s">
        <v>2670</v>
      </c>
      <c r="V441" t="s">
        <v>1305</v>
      </c>
      <c r="W441" t="s">
        <v>1306</v>
      </c>
      <c r="X441" s="51" t="str">
        <f t="shared" si="6"/>
        <v>3</v>
      </c>
      <c r="Y441" s="51" t="str">
        <f>IF(T441="","",IF(AND(T441&lt;&gt;'Tabelas auxiliares'!$B$236,T441&lt;&gt;'Tabelas auxiliares'!$B$237),"FOLHA DE PESSOAL",IF(X441='Tabelas auxiliares'!$A$237,"CUSTEIO",IF(X441='Tabelas auxiliares'!$A$236,"INVESTIMENTO","ERRO - VERIFICAR"))))</f>
        <v>CUSTEIO</v>
      </c>
      <c r="Z441" s="44">
        <v>17314.71</v>
      </c>
      <c r="AB441" s="44">
        <v>17314.71</v>
      </c>
    </row>
    <row r="442" spans="1:29" x14ac:dyDescent="0.25">
      <c r="A442" t="s">
        <v>540</v>
      </c>
      <c r="B442" t="s">
        <v>343</v>
      </c>
      <c r="C442" t="s">
        <v>541</v>
      </c>
      <c r="D442" t="s">
        <v>77</v>
      </c>
      <c r="E442" t="s">
        <v>117</v>
      </c>
      <c r="F442" s="51" t="str">
        <f>IFERROR(VLOOKUP(D442,'Tabelas auxiliares'!$A$3:$B$61,2,FALSE),"")</f>
        <v>NTI - NÚCLEO DE TECNOLOGIA DA INFORMAÇÃO</v>
      </c>
      <c r="G442" s="51" t="str">
        <f>IFERROR(VLOOKUP($B442,'Tabelas auxiliares'!$A$65:$C$102,2,FALSE),"")</f>
        <v>Tecnologia da informação e comunicação</v>
      </c>
      <c r="H442" s="51" t="str">
        <f>IFERROR(VLOOKUP($B442,'Tabelas auxiliares'!$A$65:$C$102,3,FALSE),"")</f>
        <v>TELEFONIA / TI</v>
      </c>
      <c r="I442" t="s">
        <v>2671</v>
      </c>
      <c r="J442" t="s">
        <v>1295</v>
      </c>
      <c r="K442" t="s">
        <v>2672</v>
      </c>
      <c r="L442" t="s">
        <v>1297</v>
      </c>
      <c r="M442" t="s">
        <v>1298</v>
      </c>
      <c r="N442" t="s">
        <v>166</v>
      </c>
      <c r="O442" t="s">
        <v>167</v>
      </c>
      <c r="P442" t="s">
        <v>200</v>
      </c>
      <c r="Q442" t="s">
        <v>168</v>
      </c>
      <c r="R442" t="s">
        <v>165</v>
      </c>
      <c r="S442" t="s">
        <v>119</v>
      </c>
      <c r="T442" t="s">
        <v>164</v>
      </c>
      <c r="U442" t="s">
        <v>118</v>
      </c>
      <c r="V442" t="s">
        <v>1299</v>
      </c>
      <c r="W442" t="s">
        <v>1300</v>
      </c>
      <c r="X442" s="51" t="str">
        <f t="shared" si="6"/>
        <v>3</v>
      </c>
      <c r="Y442" s="51" t="str">
        <f>IF(T442="","",IF(AND(T442&lt;&gt;'Tabelas auxiliares'!$B$236,T442&lt;&gt;'Tabelas auxiliares'!$B$237),"FOLHA DE PESSOAL",IF(X442='Tabelas auxiliares'!$A$237,"CUSTEIO",IF(X442='Tabelas auxiliares'!$A$236,"INVESTIMENTO","ERRO - VERIFICAR"))))</f>
        <v>CUSTEIO</v>
      </c>
      <c r="Z442" s="44">
        <v>176.7</v>
      </c>
      <c r="AC442" s="44">
        <v>176.7</v>
      </c>
    </row>
    <row r="443" spans="1:29" x14ac:dyDescent="0.25">
      <c r="A443" t="s">
        <v>540</v>
      </c>
      <c r="B443" t="s">
        <v>343</v>
      </c>
      <c r="C443" t="s">
        <v>541</v>
      </c>
      <c r="D443" t="s">
        <v>77</v>
      </c>
      <c r="E443" t="s">
        <v>117</v>
      </c>
      <c r="F443" s="51" t="str">
        <f>IFERROR(VLOOKUP(D443,'Tabelas auxiliares'!$A$3:$B$61,2,FALSE),"")</f>
        <v>NTI - NÚCLEO DE TECNOLOGIA DA INFORMAÇÃO</v>
      </c>
      <c r="G443" s="51" t="str">
        <f>IFERROR(VLOOKUP($B443,'Tabelas auxiliares'!$A$65:$C$102,2,FALSE),"")</f>
        <v>Tecnologia da informação e comunicação</v>
      </c>
      <c r="H443" s="51" t="str">
        <f>IFERROR(VLOOKUP($B443,'Tabelas auxiliares'!$A$65:$C$102,3,FALSE),"")</f>
        <v>TELEFONIA / TI</v>
      </c>
      <c r="I443" t="s">
        <v>2671</v>
      </c>
      <c r="J443" t="s">
        <v>2673</v>
      </c>
      <c r="K443" t="s">
        <v>2674</v>
      </c>
      <c r="L443" t="s">
        <v>2675</v>
      </c>
      <c r="M443" t="s">
        <v>2676</v>
      </c>
      <c r="N443" t="s">
        <v>166</v>
      </c>
      <c r="O443" t="s">
        <v>167</v>
      </c>
      <c r="P443" t="s">
        <v>200</v>
      </c>
      <c r="Q443" t="s">
        <v>168</v>
      </c>
      <c r="R443" t="s">
        <v>165</v>
      </c>
      <c r="S443" t="s">
        <v>119</v>
      </c>
      <c r="T443" t="s">
        <v>228</v>
      </c>
      <c r="U443" t="s">
        <v>2670</v>
      </c>
      <c r="V443" t="s">
        <v>2646</v>
      </c>
      <c r="W443" t="s">
        <v>2647</v>
      </c>
      <c r="X443" s="51" t="str">
        <f t="shared" si="6"/>
        <v>3</v>
      </c>
      <c r="Y443" s="51" t="str">
        <f>IF(T443="","",IF(AND(T443&lt;&gt;'Tabelas auxiliares'!$B$236,T443&lt;&gt;'Tabelas auxiliares'!$B$237),"FOLHA DE PESSOAL",IF(X443='Tabelas auxiliares'!$A$237,"CUSTEIO",IF(X443='Tabelas auxiliares'!$A$236,"INVESTIMENTO","ERRO - VERIFICAR"))))</f>
        <v>CUSTEIO</v>
      </c>
      <c r="Z443" s="44">
        <v>31365.59</v>
      </c>
      <c r="AA443" s="44">
        <v>28943.02</v>
      </c>
      <c r="AB443" s="44">
        <v>2422.5700000000002</v>
      </c>
    </row>
    <row r="444" spans="1:29" x14ac:dyDescent="0.25">
      <c r="A444" t="s">
        <v>540</v>
      </c>
      <c r="B444" t="s">
        <v>343</v>
      </c>
      <c r="C444" t="s">
        <v>541</v>
      </c>
      <c r="D444" t="s">
        <v>77</v>
      </c>
      <c r="E444" t="s">
        <v>117</v>
      </c>
      <c r="F444" s="51" t="str">
        <f>IFERROR(VLOOKUP(D444,'Tabelas auxiliares'!$A$3:$B$61,2,FALSE),"")</f>
        <v>NTI - NÚCLEO DE TECNOLOGIA DA INFORMAÇÃO</v>
      </c>
      <c r="G444" s="51" t="str">
        <f>IFERROR(VLOOKUP($B444,'Tabelas auxiliares'!$A$65:$C$102,2,FALSE),"")</f>
        <v>Tecnologia da informação e comunicação</v>
      </c>
      <c r="H444" s="51" t="str">
        <f>IFERROR(VLOOKUP($B444,'Tabelas auxiliares'!$A$65:$C$102,3,FALSE),"")</f>
        <v>TELEFONIA / TI</v>
      </c>
      <c r="I444" t="s">
        <v>2677</v>
      </c>
      <c r="J444" t="s">
        <v>832</v>
      </c>
      <c r="K444" t="s">
        <v>2678</v>
      </c>
      <c r="L444" t="s">
        <v>2679</v>
      </c>
      <c r="M444" t="s">
        <v>2680</v>
      </c>
      <c r="N444" t="s">
        <v>166</v>
      </c>
      <c r="O444" t="s">
        <v>167</v>
      </c>
      <c r="P444" t="s">
        <v>200</v>
      </c>
      <c r="Q444" t="s">
        <v>168</v>
      </c>
      <c r="R444" t="s">
        <v>165</v>
      </c>
      <c r="S444" t="s">
        <v>119</v>
      </c>
      <c r="T444" t="s">
        <v>164</v>
      </c>
      <c r="U444" t="s">
        <v>118</v>
      </c>
      <c r="V444" t="s">
        <v>2646</v>
      </c>
      <c r="W444" t="s">
        <v>2647</v>
      </c>
      <c r="X444" s="51" t="str">
        <f t="shared" si="6"/>
        <v>3</v>
      </c>
      <c r="Y444" s="51" t="str">
        <f>IF(T444="","",IF(AND(T444&lt;&gt;'Tabelas auxiliares'!$B$236,T444&lt;&gt;'Tabelas auxiliares'!$B$237),"FOLHA DE PESSOAL",IF(X444='Tabelas auxiliares'!$A$237,"CUSTEIO",IF(X444='Tabelas auxiliares'!$A$236,"INVESTIMENTO","ERRO - VERIFICAR"))))</f>
        <v>CUSTEIO</v>
      </c>
      <c r="Z444" s="44">
        <v>40532.800000000003</v>
      </c>
      <c r="AA444" s="44">
        <v>27596.799999999999</v>
      </c>
      <c r="AC444" s="44">
        <v>12936</v>
      </c>
    </row>
    <row r="445" spans="1:29" x14ac:dyDescent="0.25">
      <c r="A445" t="s">
        <v>540</v>
      </c>
      <c r="B445" t="s">
        <v>343</v>
      </c>
      <c r="C445" t="s">
        <v>541</v>
      </c>
      <c r="D445" t="s">
        <v>77</v>
      </c>
      <c r="E445" t="s">
        <v>117</v>
      </c>
      <c r="F445" s="51" t="str">
        <f>IFERROR(VLOOKUP(D445,'Tabelas auxiliares'!$A$3:$B$61,2,FALSE),"")</f>
        <v>NTI - NÚCLEO DE TECNOLOGIA DA INFORMAÇÃO</v>
      </c>
      <c r="G445" s="51" t="str">
        <f>IFERROR(VLOOKUP($B445,'Tabelas auxiliares'!$A$65:$C$102,2,FALSE),"")</f>
        <v>Tecnologia da informação e comunicação</v>
      </c>
      <c r="H445" s="51" t="str">
        <f>IFERROR(VLOOKUP($B445,'Tabelas auxiliares'!$A$65:$C$102,3,FALSE),"")</f>
        <v>TELEFONIA / TI</v>
      </c>
      <c r="I445" t="s">
        <v>565</v>
      </c>
      <c r="J445" t="s">
        <v>2649</v>
      </c>
      <c r="K445" t="s">
        <v>2681</v>
      </c>
      <c r="L445" t="s">
        <v>2651</v>
      </c>
      <c r="M445" t="s">
        <v>2652</v>
      </c>
      <c r="N445" t="s">
        <v>166</v>
      </c>
      <c r="O445" t="s">
        <v>167</v>
      </c>
      <c r="P445" t="s">
        <v>200</v>
      </c>
      <c r="Q445" t="s">
        <v>168</v>
      </c>
      <c r="R445" t="s">
        <v>165</v>
      </c>
      <c r="S445" t="s">
        <v>119</v>
      </c>
      <c r="T445" t="s">
        <v>164</v>
      </c>
      <c r="U445" t="s">
        <v>118</v>
      </c>
      <c r="V445" t="s">
        <v>2653</v>
      </c>
      <c r="W445" t="s">
        <v>2654</v>
      </c>
      <c r="X445" s="51" t="str">
        <f t="shared" si="6"/>
        <v>3</v>
      </c>
      <c r="Y445" s="51" t="str">
        <f>IF(T445="","",IF(AND(T445&lt;&gt;'Tabelas auxiliares'!$B$236,T445&lt;&gt;'Tabelas auxiliares'!$B$237),"FOLHA DE PESSOAL",IF(X445='Tabelas auxiliares'!$A$237,"CUSTEIO",IF(X445='Tabelas auxiliares'!$A$236,"INVESTIMENTO","ERRO - VERIFICAR"))))</f>
        <v>CUSTEIO</v>
      </c>
      <c r="Z445" s="44">
        <v>99</v>
      </c>
      <c r="AA445" s="44">
        <v>33</v>
      </c>
      <c r="AC445" s="44">
        <v>66</v>
      </c>
    </row>
    <row r="446" spans="1:29" x14ac:dyDescent="0.25">
      <c r="A446" t="s">
        <v>540</v>
      </c>
      <c r="B446" t="s">
        <v>343</v>
      </c>
      <c r="C446" t="s">
        <v>541</v>
      </c>
      <c r="D446" t="s">
        <v>77</v>
      </c>
      <c r="E446" t="s">
        <v>117</v>
      </c>
      <c r="F446" s="51" t="str">
        <f>IFERROR(VLOOKUP(D446,'Tabelas auxiliares'!$A$3:$B$61,2,FALSE),"")</f>
        <v>NTI - NÚCLEO DE TECNOLOGIA DA INFORMAÇÃO</v>
      </c>
      <c r="G446" s="51" t="str">
        <f>IFERROR(VLOOKUP($B446,'Tabelas auxiliares'!$A$65:$C$102,2,FALSE),"")</f>
        <v>Tecnologia da informação e comunicação</v>
      </c>
      <c r="H446" s="51" t="str">
        <f>IFERROR(VLOOKUP($B446,'Tabelas auxiliares'!$A$65:$C$102,3,FALSE),"")</f>
        <v>TELEFONIA / TI</v>
      </c>
      <c r="I446" t="s">
        <v>565</v>
      </c>
      <c r="J446" t="s">
        <v>2649</v>
      </c>
      <c r="K446" t="s">
        <v>2682</v>
      </c>
      <c r="L446" t="s">
        <v>2651</v>
      </c>
      <c r="M446" t="s">
        <v>2652</v>
      </c>
      <c r="N446" t="s">
        <v>166</v>
      </c>
      <c r="O446" t="s">
        <v>167</v>
      </c>
      <c r="P446" t="s">
        <v>200</v>
      </c>
      <c r="Q446" t="s">
        <v>168</v>
      </c>
      <c r="R446" t="s">
        <v>165</v>
      </c>
      <c r="S446" t="s">
        <v>119</v>
      </c>
      <c r="T446" t="s">
        <v>164</v>
      </c>
      <c r="U446" t="s">
        <v>118</v>
      </c>
      <c r="V446" t="s">
        <v>1299</v>
      </c>
      <c r="W446" t="s">
        <v>1300</v>
      </c>
      <c r="X446" s="51" t="str">
        <f t="shared" si="6"/>
        <v>3</v>
      </c>
      <c r="Y446" s="51" t="str">
        <f>IF(T446="","",IF(AND(T446&lt;&gt;'Tabelas auxiliares'!$B$236,T446&lt;&gt;'Tabelas auxiliares'!$B$237),"FOLHA DE PESSOAL",IF(X446='Tabelas auxiliares'!$A$237,"CUSTEIO",IF(X446='Tabelas auxiliares'!$A$236,"INVESTIMENTO","ERRO - VERIFICAR"))))</f>
        <v>CUSTEIO</v>
      </c>
      <c r="Z446" s="44">
        <v>9179.1299999999992</v>
      </c>
      <c r="AA446" s="44">
        <v>3165.21</v>
      </c>
      <c r="AB446" s="44">
        <v>287.39999999999998</v>
      </c>
      <c r="AC446" s="44">
        <v>5726.52</v>
      </c>
    </row>
    <row r="447" spans="1:29" x14ac:dyDescent="0.25">
      <c r="A447" t="s">
        <v>540</v>
      </c>
      <c r="B447" t="s">
        <v>343</v>
      </c>
      <c r="C447" t="s">
        <v>541</v>
      </c>
      <c r="D447" t="s">
        <v>77</v>
      </c>
      <c r="E447" t="s">
        <v>117</v>
      </c>
      <c r="F447" s="51" t="str">
        <f>IFERROR(VLOOKUP(D447,'Tabelas auxiliares'!$A$3:$B$61,2,FALSE),"")</f>
        <v>NTI - NÚCLEO DE TECNOLOGIA DA INFORMAÇÃO</v>
      </c>
      <c r="G447" s="51" t="str">
        <f>IFERROR(VLOOKUP($B447,'Tabelas auxiliares'!$A$65:$C$102,2,FALSE),"")</f>
        <v>Tecnologia da informação e comunicação</v>
      </c>
      <c r="H447" s="51" t="str">
        <f>IFERROR(VLOOKUP($B447,'Tabelas auxiliares'!$A$65:$C$102,3,FALSE),"")</f>
        <v>TELEFONIA / TI</v>
      </c>
      <c r="I447" t="s">
        <v>2683</v>
      </c>
      <c r="J447" t="s">
        <v>1295</v>
      </c>
      <c r="K447" t="s">
        <v>2684</v>
      </c>
      <c r="L447" t="s">
        <v>1297</v>
      </c>
      <c r="M447" t="s">
        <v>1298</v>
      </c>
      <c r="N447" t="s">
        <v>166</v>
      </c>
      <c r="O447" t="s">
        <v>167</v>
      </c>
      <c r="P447" t="s">
        <v>200</v>
      </c>
      <c r="Q447" t="s">
        <v>168</v>
      </c>
      <c r="R447" t="s">
        <v>165</v>
      </c>
      <c r="S447" t="s">
        <v>119</v>
      </c>
      <c r="T447" t="s">
        <v>164</v>
      </c>
      <c r="U447" t="s">
        <v>118</v>
      </c>
      <c r="V447" t="s">
        <v>1299</v>
      </c>
      <c r="W447" t="s">
        <v>1300</v>
      </c>
      <c r="X447" s="51" t="str">
        <f t="shared" si="6"/>
        <v>3</v>
      </c>
      <c r="Y447" s="51" t="str">
        <f>IF(T447="","",IF(AND(T447&lt;&gt;'Tabelas auxiliares'!$B$236,T447&lt;&gt;'Tabelas auxiliares'!$B$237),"FOLHA DE PESSOAL",IF(X447='Tabelas auxiliares'!$A$237,"CUSTEIO",IF(X447='Tabelas auxiliares'!$A$236,"INVESTIMENTO","ERRO - VERIFICAR"))))</f>
        <v>CUSTEIO</v>
      </c>
      <c r="Z447" s="44">
        <v>1690.12</v>
      </c>
      <c r="AA447" s="44">
        <v>610.13</v>
      </c>
      <c r="AB447" s="44">
        <v>16.53</v>
      </c>
      <c r="AC447" s="44">
        <v>1063.46</v>
      </c>
    </row>
    <row r="448" spans="1:29" x14ac:dyDescent="0.25">
      <c r="A448" t="s">
        <v>540</v>
      </c>
      <c r="B448" t="s">
        <v>343</v>
      </c>
      <c r="C448" t="s">
        <v>541</v>
      </c>
      <c r="D448" t="s">
        <v>77</v>
      </c>
      <c r="E448" t="s">
        <v>117</v>
      </c>
      <c r="F448" s="51" t="str">
        <f>IFERROR(VLOOKUP(D448,'Tabelas auxiliares'!$A$3:$B$61,2,FALSE),"")</f>
        <v>NTI - NÚCLEO DE TECNOLOGIA DA INFORMAÇÃO</v>
      </c>
      <c r="G448" s="51" t="str">
        <f>IFERROR(VLOOKUP($B448,'Tabelas auxiliares'!$A$65:$C$102,2,FALSE),"")</f>
        <v>Tecnologia da informação e comunicação</v>
      </c>
      <c r="H448" s="51" t="str">
        <f>IFERROR(VLOOKUP($B448,'Tabelas auxiliares'!$A$65:$C$102,3,FALSE),"")</f>
        <v>TELEFONIA / TI</v>
      </c>
      <c r="I448" t="s">
        <v>563</v>
      </c>
      <c r="J448" t="s">
        <v>1301</v>
      </c>
      <c r="K448" t="s">
        <v>2685</v>
      </c>
      <c r="L448" t="s">
        <v>1303</v>
      </c>
      <c r="M448" t="s">
        <v>1304</v>
      </c>
      <c r="N448" t="s">
        <v>166</v>
      </c>
      <c r="O448" t="s">
        <v>167</v>
      </c>
      <c r="P448" t="s">
        <v>200</v>
      </c>
      <c r="Q448" t="s">
        <v>168</v>
      </c>
      <c r="R448" t="s">
        <v>165</v>
      </c>
      <c r="S448" t="s">
        <v>119</v>
      </c>
      <c r="T448" t="s">
        <v>164</v>
      </c>
      <c r="U448" t="s">
        <v>118</v>
      </c>
      <c r="V448" t="s">
        <v>1305</v>
      </c>
      <c r="W448" t="s">
        <v>1306</v>
      </c>
      <c r="X448" s="51" t="str">
        <f t="shared" si="6"/>
        <v>3</v>
      </c>
      <c r="Y448" s="51" t="str">
        <f>IF(T448="","",IF(AND(T448&lt;&gt;'Tabelas auxiliares'!$B$236,T448&lt;&gt;'Tabelas auxiliares'!$B$237),"FOLHA DE PESSOAL",IF(X448='Tabelas auxiliares'!$A$237,"CUSTEIO",IF(X448='Tabelas auxiliares'!$A$236,"INVESTIMENTO","ERRO - VERIFICAR"))))</f>
        <v>CUSTEIO</v>
      </c>
      <c r="Z448" s="44">
        <v>3070</v>
      </c>
      <c r="AB448" s="44">
        <v>1738.08</v>
      </c>
      <c r="AC448" s="44">
        <v>1331.92</v>
      </c>
    </row>
    <row r="449" spans="1:29" x14ac:dyDescent="0.25">
      <c r="A449" t="s">
        <v>540</v>
      </c>
      <c r="B449" t="s">
        <v>343</v>
      </c>
      <c r="C449" t="s">
        <v>541</v>
      </c>
      <c r="D449" t="s">
        <v>77</v>
      </c>
      <c r="E449" t="s">
        <v>117</v>
      </c>
      <c r="F449" s="51" t="str">
        <f>IFERROR(VLOOKUP(D449,'Tabelas auxiliares'!$A$3:$B$61,2,FALSE),"")</f>
        <v>NTI - NÚCLEO DE TECNOLOGIA DA INFORMAÇÃO</v>
      </c>
      <c r="G449" s="51" t="str">
        <f>IFERROR(VLOOKUP($B449,'Tabelas auxiliares'!$A$65:$C$102,2,FALSE),"")</f>
        <v>Tecnologia da informação e comunicação</v>
      </c>
      <c r="H449" s="51" t="str">
        <f>IFERROR(VLOOKUP($B449,'Tabelas auxiliares'!$A$65:$C$102,3,FALSE),"")</f>
        <v>TELEFONIA / TI</v>
      </c>
      <c r="I449" t="s">
        <v>2225</v>
      </c>
      <c r="J449" t="s">
        <v>2666</v>
      </c>
      <c r="K449" t="s">
        <v>2686</v>
      </c>
      <c r="L449" t="s">
        <v>2668</v>
      </c>
      <c r="M449" t="s">
        <v>2669</v>
      </c>
      <c r="N449" t="s">
        <v>166</v>
      </c>
      <c r="O449" t="s">
        <v>167</v>
      </c>
      <c r="P449" t="s">
        <v>200</v>
      </c>
      <c r="Q449" t="s">
        <v>168</v>
      </c>
      <c r="R449" t="s">
        <v>165</v>
      </c>
      <c r="S449" t="s">
        <v>543</v>
      </c>
      <c r="T449" t="s">
        <v>164</v>
      </c>
      <c r="U449" t="s">
        <v>118</v>
      </c>
      <c r="V449" t="s">
        <v>1305</v>
      </c>
      <c r="W449" t="s">
        <v>1306</v>
      </c>
      <c r="X449" s="51" t="str">
        <f t="shared" si="6"/>
        <v>3</v>
      </c>
      <c r="Y449" s="51" t="str">
        <f>IF(T449="","",IF(AND(T449&lt;&gt;'Tabelas auxiliares'!$B$236,T449&lt;&gt;'Tabelas auxiliares'!$B$237),"FOLHA DE PESSOAL",IF(X449='Tabelas auxiliares'!$A$237,"CUSTEIO",IF(X449='Tabelas auxiliares'!$A$236,"INVESTIMENTO","ERRO - VERIFICAR"))))</f>
        <v>CUSTEIO</v>
      </c>
      <c r="Z449" s="44">
        <v>46574.62</v>
      </c>
      <c r="AA449" s="44">
        <v>17314.71</v>
      </c>
      <c r="AB449" s="44">
        <v>5972.6</v>
      </c>
      <c r="AC449" s="44">
        <v>23287.31</v>
      </c>
    </row>
    <row r="450" spans="1:29" x14ac:dyDescent="0.25">
      <c r="A450" t="s">
        <v>540</v>
      </c>
      <c r="B450" t="s">
        <v>343</v>
      </c>
      <c r="C450" t="s">
        <v>541</v>
      </c>
      <c r="D450" t="s">
        <v>77</v>
      </c>
      <c r="E450" t="s">
        <v>117</v>
      </c>
      <c r="F450" s="51" t="str">
        <f>IFERROR(VLOOKUP(D450,'Tabelas auxiliares'!$A$3:$B$61,2,FALSE),"")</f>
        <v>NTI - NÚCLEO DE TECNOLOGIA DA INFORMAÇÃO</v>
      </c>
      <c r="G450" s="51" t="str">
        <f>IFERROR(VLOOKUP($B450,'Tabelas auxiliares'!$A$65:$C$102,2,FALSE),"")</f>
        <v>Tecnologia da informação e comunicação</v>
      </c>
      <c r="H450" s="51" t="str">
        <f>IFERROR(VLOOKUP($B450,'Tabelas auxiliares'!$A$65:$C$102,3,FALSE),"")</f>
        <v>TELEFONIA / TI</v>
      </c>
      <c r="I450" t="s">
        <v>1404</v>
      </c>
      <c r="J450" t="s">
        <v>2687</v>
      </c>
      <c r="K450" t="s">
        <v>2688</v>
      </c>
      <c r="L450" t="s">
        <v>2689</v>
      </c>
      <c r="M450" t="s">
        <v>2690</v>
      </c>
      <c r="N450" t="s">
        <v>166</v>
      </c>
      <c r="O450" t="s">
        <v>167</v>
      </c>
      <c r="P450" t="s">
        <v>200</v>
      </c>
      <c r="Q450" t="s">
        <v>168</v>
      </c>
      <c r="R450" t="s">
        <v>165</v>
      </c>
      <c r="S450" t="s">
        <v>119</v>
      </c>
      <c r="T450" t="s">
        <v>228</v>
      </c>
      <c r="U450" t="s">
        <v>2553</v>
      </c>
      <c r="V450" t="s">
        <v>2691</v>
      </c>
      <c r="W450" t="s">
        <v>2692</v>
      </c>
      <c r="X450" s="51" t="str">
        <f t="shared" si="6"/>
        <v>3</v>
      </c>
      <c r="Y450" s="51" t="str">
        <f>IF(T450="","",IF(AND(T450&lt;&gt;'Tabelas auxiliares'!$B$236,T450&lt;&gt;'Tabelas auxiliares'!$B$237),"FOLHA DE PESSOAL",IF(X450='Tabelas auxiliares'!$A$237,"CUSTEIO",IF(X450='Tabelas auxiliares'!$A$236,"INVESTIMENTO","ERRO - VERIFICAR"))))</f>
        <v>CUSTEIO</v>
      </c>
      <c r="Z450" s="44">
        <v>37291.620000000003</v>
      </c>
      <c r="AA450" s="44">
        <v>37291.620000000003</v>
      </c>
    </row>
    <row r="451" spans="1:29" x14ac:dyDescent="0.25">
      <c r="A451" t="s">
        <v>540</v>
      </c>
      <c r="B451" t="s">
        <v>343</v>
      </c>
      <c r="C451" t="s">
        <v>541</v>
      </c>
      <c r="D451" t="s">
        <v>77</v>
      </c>
      <c r="E451" t="s">
        <v>117</v>
      </c>
      <c r="F451" s="51" t="str">
        <f>IFERROR(VLOOKUP(D451,'Tabelas auxiliares'!$A$3:$B$61,2,FALSE),"")</f>
        <v>NTI - NÚCLEO DE TECNOLOGIA DA INFORMAÇÃO</v>
      </c>
      <c r="G451" s="51" t="str">
        <f>IFERROR(VLOOKUP($B451,'Tabelas auxiliares'!$A$65:$C$102,2,FALSE),"")</f>
        <v>Tecnologia da informação e comunicação</v>
      </c>
      <c r="H451" s="51" t="str">
        <f>IFERROR(VLOOKUP($B451,'Tabelas auxiliares'!$A$65:$C$102,3,FALSE),"")</f>
        <v>TELEFONIA / TI</v>
      </c>
      <c r="I451" t="s">
        <v>1413</v>
      </c>
      <c r="J451" t="s">
        <v>2693</v>
      </c>
      <c r="K451" t="s">
        <v>2694</v>
      </c>
      <c r="L451" t="s">
        <v>2695</v>
      </c>
      <c r="M451" t="s">
        <v>2696</v>
      </c>
      <c r="N451" t="s">
        <v>166</v>
      </c>
      <c r="O451" t="s">
        <v>167</v>
      </c>
      <c r="P451" t="s">
        <v>200</v>
      </c>
      <c r="Q451" t="s">
        <v>168</v>
      </c>
      <c r="R451" t="s">
        <v>165</v>
      </c>
      <c r="S451" t="s">
        <v>543</v>
      </c>
      <c r="T451" t="s">
        <v>164</v>
      </c>
      <c r="U451" t="s">
        <v>118</v>
      </c>
      <c r="V451" t="s">
        <v>1262</v>
      </c>
      <c r="W451" t="s">
        <v>1263</v>
      </c>
      <c r="X451" s="51" t="str">
        <f t="shared" si="6"/>
        <v>3</v>
      </c>
      <c r="Y451" s="51" t="str">
        <f>IF(T451="","",IF(AND(T451&lt;&gt;'Tabelas auxiliares'!$B$236,T451&lt;&gt;'Tabelas auxiliares'!$B$237),"FOLHA DE PESSOAL",IF(X451='Tabelas auxiliares'!$A$237,"CUSTEIO",IF(X451='Tabelas auxiliares'!$A$236,"INVESTIMENTO","ERRO - VERIFICAR"))))</f>
        <v>CUSTEIO</v>
      </c>
      <c r="Z451" s="44">
        <v>203755.5</v>
      </c>
      <c r="AA451" s="44">
        <v>203755.5</v>
      </c>
    </row>
    <row r="452" spans="1:29" x14ac:dyDescent="0.25">
      <c r="A452" t="s">
        <v>540</v>
      </c>
      <c r="B452" t="s">
        <v>343</v>
      </c>
      <c r="C452" t="s">
        <v>541</v>
      </c>
      <c r="D452" t="s">
        <v>77</v>
      </c>
      <c r="E452" t="s">
        <v>117</v>
      </c>
      <c r="F452" s="51" t="str">
        <f>IFERROR(VLOOKUP(D452,'Tabelas auxiliares'!$A$3:$B$61,2,FALSE),"")</f>
        <v>NTI - NÚCLEO DE TECNOLOGIA DA INFORMAÇÃO</v>
      </c>
      <c r="G452" s="51" t="str">
        <f>IFERROR(VLOOKUP($B452,'Tabelas auxiliares'!$A$65:$C$102,2,FALSE),"")</f>
        <v>Tecnologia da informação e comunicação</v>
      </c>
      <c r="H452" s="51" t="str">
        <f>IFERROR(VLOOKUP($B452,'Tabelas auxiliares'!$A$65:$C$102,3,FALSE),"")</f>
        <v>TELEFONIA / TI</v>
      </c>
      <c r="I452" t="s">
        <v>1413</v>
      </c>
      <c r="J452" t="s">
        <v>2693</v>
      </c>
      <c r="K452" t="s">
        <v>2697</v>
      </c>
      <c r="L452" t="s">
        <v>2695</v>
      </c>
      <c r="M452" t="s">
        <v>2698</v>
      </c>
      <c r="N452" t="s">
        <v>166</v>
      </c>
      <c r="O452" t="s">
        <v>167</v>
      </c>
      <c r="P452" t="s">
        <v>200</v>
      </c>
      <c r="Q452" t="s">
        <v>168</v>
      </c>
      <c r="R452" t="s">
        <v>165</v>
      </c>
      <c r="S452" t="s">
        <v>543</v>
      </c>
      <c r="T452" t="s">
        <v>164</v>
      </c>
      <c r="U452" t="s">
        <v>118</v>
      </c>
      <c r="V452" t="s">
        <v>1262</v>
      </c>
      <c r="W452" t="s">
        <v>1263</v>
      </c>
      <c r="X452" s="51" t="str">
        <f t="shared" ref="X452:X515" si="7">LEFT(V452,1)</f>
        <v>3</v>
      </c>
      <c r="Y452" s="51" t="str">
        <f>IF(T452="","",IF(AND(T452&lt;&gt;'Tabelas auxiliares'!$B$236,T452&lt;&gt;'Tabelas auxiliares'!$B$237),"FOLHA DE PESSOAL",IF(X452='Tabelas auxiliares'!$A$237,"CUSTEIO",IF(X452='Tabelas auxiliares'!$A$236,"INVESTIMENTO","ERRO - VERIFICAR"))))</f>
        <v>CUSTEIO</v>
      </c>
      <c r="Z452" s="44">
        <v>26448</v>
      </c>
      <c r="AA452" s="44">
        <v>26448</v>
      </c>
    </row>
    <row r="453" spans="1:29" x14ac:dyDescent="0.25">
      <c r="A453" t="s">
        <v>540</v>
      </c>
      <c r="B453" t="s">
        <v>343</v>
      </c>
      <c r="C453" t="s">
        <v>541</v>
      </c>
      <c r="D453" t="s">
        <v>77</v>
      </c>
      <c r="E453" t="s">
        <v>117</v>
      </c>
      <c r="F453" s="51" t="str">
        <f>IFERROR(VLOOKUP(D453,'Tabelas auxiliares'!$A$3:$B$61,2,FALSE),"")</f>
        <v>NTI - NÚCLEO DE TECNOLOGIA DA INFORMAÇÃO</v>
      </c>
      <c r="G453" s="51" t="str">
        <f>IFERROR(VLOOKUP($B453,'Tabelas auxiliares'!$A$65:$C$102,2,FALSE),"")</f>
        <v>Tecnologia da informação e comunicação</v>
      </c>
      <c r="H453" s="51" t="str">
        <f>IFERROR(VLOOKUP($B453,'Tabelas auxiliares'!$A$65:$C$102,3,FALSE),"")</f>
        <v>TELEFONIA / TI</v>
      </c>
      <c r="I453" t="s">
        <v>1413</v>
      </c>
      <c r="J453" t="s">
        <v>2693</v>
      </c>
      <c r="K453" t="s">
        <v>2699</v>
      </c>
      <c r="L453" t="s">
        <v>2695</v>
      </c>
      <c r="M453" t="s">
        <v>2700</v>
      </c>
      <c r="N453" t="s">
        <v>166</v>
      </c>
      <c r="O453" t="s">
        <v>167</v>
      </c>
      <c r="P453" t="s">
        <v>200</v>
      </c>
      <c r="Q453" t="s">
        <v>168</v>
      </c>
      <c r="R453" t="s">
        <v>165</v>
      </c>
      <c r="S453" t="s">
        <v>543</v>
      </c>
      <c r="T453" t="s">
        <v>164</v>
      </c>
      <c r="U453" t="s">
        <v>118</v>
      </c>
      <c r="V453" t="s">
        <v>1262</v>
      </c>
      <c r="W453" t="s">
        <v>1263</v>
      </c>
      <c r="X453" s="51" t="str">
        <f t="shared" si="7"/>
        <v>3</v>
      </c>
      <c r="Y453" s="51" t="str">
        <f>IF(T453="","",IF(AND(T453&lt;&gt;'Tabelas auxiliares'!$B$236,T453&lt;&gt;'Tabelas auxiliares'!$B$237),"FOLHA DE PESSOAL",IF(X453='Tabelas auxiliares'!$A$237,"CUSTEIO",IF(X453='Tabelas auxiliares'!$A$236,"INVESTIMENTO","ERRO - VERIFICAR"))))</f>
        <v>CUSTEIO</v>
      </c>
      <c r="Z453" s="44">
        <v>36016</v>
      </c>
      <c r="AA453" s="44">
        <v>36016</v>
      </c>
    </row>
    <row r="454" spans="1:29" x14ac:dyDescent="0.25">
      <c r="A454" t="s">
        <v>540</v>
      </c>
      <c r="B454" t="s">
        <v>343</v>
      </c>
      <c r="C454" t="s">
        <v>541</v>
      </c>
      <c r="D454" t="s">
        <v>77</v>
      </c>
      <c r="E454" t="s">
        <v>117</v>
      </c>
      <c r="F454" s="51" t="str">
        <f>IFERROR(VLOOKUP(D454,'Tabelas auxiliares'!$A$3:$B$61,2,FALSE),"")</f>
        <v>NTI - NÚCLEO DE TECNOLOGIA DA INFORMAÇÃO</v>
      </c>
      <c r="G454" s="51" t="str">
        <f>IFERROR(VLOOKUP($B454,'Tabelas auxiliares'!$A$65:$C$102,2,FALSE),"")</f>
        <v>Tecnologia da informação e comunicação</v>
      </c>
      <c r="H454" s="51" t="str">
        <f>IFERROR(VLOOKUP($B454,'Tabelas auxiliares'!$A$65:$C$102,3,FALSE),"")</f>
        <v>TELEFONIA / TI</v>
      </c>
      <c r="I454" t="s">
        <v>1805</v>
      </c>
      <c r="J454" t="s">
        <v>2693</v>
      </c>
      <c r="K454" t="s">
        <v>2701</v>
      </c>
      <c r="L454" t="s">
        <v>2702</v>
      </c>
      <c r="M454" t="s">
        <v>2703</v>
      </c>
      <c r="N454" t="s">
        <v>166</v>
      </c>
      <c r="O454" t="s">
        <v>167</v>
      </c>
      <c r="P454" t="s">
        <v>200</v>
      </c>
      <c r="Q454" t="s">
        <v>168</v>
      </c>
      <c r="R454" t="s">
        <v>165</v>
      </c>
      <c r="S454" t="s">
        <v>119</v>
      </c>
      <c r="T454" t="s">
        <v>164</v>
      </c>
      <c r="U454" t="s">
        <v>118</v>
      </c>
      <c r="V454" t="s">
        <v>1262</v>
      </c>
      <c r="W454" t="s">
        <v>1263</v>
      </c>
      <c r="X454" s="51" t="str">
        <f t="shared" si="7"/>
        <v>3</v>
      </c>
      <c r="Y454" s="51" t="str">
        <f>IF(T454="","",IF(AND(T454&lt;&gt;'Tabelas auxiliares'!$B$236,T454&lt;&gt;'Tabelas auxiliares'!$B$237),"FOLHA DE PESSOAL",IF(X454='Tabelas auxiliares'!$A$237,"CUSTEIO",IF(X454='Tabelas auxiliares'!$A$236,"INVESTIMENTO","ERRO - VERIFICAR"))))</f>
        <v>CUSTEIO</v>
      </c>
      <c r="Z454" s="44">
        <v>71500</v>
      </c>
      <c r="AC454" s="44">
        <v>71500</v>
      </c>
    </row>
    <row r="455" spans="1:29" x14ac:dyDescent="0.25">
      <c r="A455" t="s">
        <v>540</v>
      </c>
      <c r="B455" t="s">
        <v>343</v>
      </c>
      <c r="C455" t="s">
        <v>541</v>
      </c>
      <c r="D455" t="s">
        <v>77</v>
      </c>
      <c r="E455" t="s">
        <v>117</v>
      </c>
      <c r="F455" s="51" t="str">
        <f>IFERROR(VLOOKUP(D455,'Tabelas auxiliares'!$A$3:$B$61,2,FALSE),"")</f>
        <v>NTI - NÚCLEO DE TECNOLOGIA DA INFORMAÇÃO</v>
      </c>
      <c r="G455" s="51" t="str">
        <f>IFERROR(VLOOKUP($B455,'Tabelas auxiliares'!$A$65:$C$102,2,FALSE),"")</f>
        <v>Tecnologia da informação e comunicação</v>
      </c>
      <c r="H455" s="51" t="str">
        <f>IFERROR(VLOOKUP($B455,'Tabelas auxiliares'!$A$65:$C$102,3,FALSE),"")</f>
        <v>TELEFONIA / TI</v>
      </c>
      <c r="I455" t="s">
        <v>1470</v>
      </c>
      <c r="J455" t="s">
        <v>2704</v>
      </c>
      <c r="K455" t="s">
        <v>2705</v>
      </c>
      <c r="L455" t="s">
        <v>2706</v>
      </c>
      <c r="M455" t="s">
        <v>2696</v>
      </c>
      <c r="N455" t="s">
        <v>166</v>
      </c>
      <c r="O455" t="s">
        <v>167</v>
      </c>
      <c r="P455" t="s">
        <v>200</v>
      </c>
      <c r="Q455" t="s">
        <v>168</v>
      </c>
      <c r="R455" t="s">
        <v>165</v>
      </c>
      <c r="S455" t="s">
        <v>723</v>
      </c>
      <c r="T455" t="s">
        <v>164</v>
      </c>
      <c r="U455" t="s">
        <v>118</v>
      </c>
      <c r="V455" t="s">
        <v>1656</v>
      </c>
      <c r="W455" t="s">
        <v>1657</v>
      </c>
      <c r="X455" s="51" t="str">
        <f t="shared" si="7"/>
        <v>4</v>
      </c>
      <c r="Y455" s="51" t="str">
        <f>IF(T455="","",IF(AND(T455&lt;&gt;'Tabelas auxiliares'!$B$236,T455&lt;&gt;'Tabelas auxiliares'!$B$237),"FOLHA DE PESSOAL",IF(X455='Tabelas auxiliares'!$A$237,"CUSTEIO",IF(X455='Tabelas auxiliares'!$A$236,"INVESTIMENTO","ERRO - VERIFICAR"))))</f>
        <v>INVESTIMENTO</v>
      </c>
      <c r="Z455" s="44">
        <v>29716.799999999999</v>
      </c>
      <c r="AA455" s="44">
        <v>29716.799999999999</v>
      </c>
    </row>
    <row r="456" spans="1:29" x14ac:dyDescent="0.25">
      <c r="A456" t="s">
        <v>540</v>
      </c>
      <c r="B456" t="s">
        <v>343</v>
      </c>
      <c r="C456" t="s">
        <v>541</v>
      </c>
      <c r="D456" t="s">
        <v>151</v>
      </c>
      <c r="E456" t="s">
        <v>117</v>
      </c>
      <c r="F456" s="51" t="str">
        <f>IFERROR(VLOOKUP(D456,'Tabelas auxiliares'!$A$3:$B$61,2,FALSE),"")</f>
        <v>NTI - EQUIPAMENTO DE INFORMÁTICA * D.U.C</v>
      </c>
      <c r="G456" s="51" t="str">
        <f>IFERROR(VLOOKUP($B456,'Tabelas auxiliares'!$A$65:$C$102,2,FALSE),"")</f>
        <v>Tecnologia da informação e comunicação</v>
      </c>
      <c r="H456" s="51" t="str">
        <f>IFERROR(VLOOKUP($B456,'Tabelas auxiliares'!$A$65:$C$102,3,FALSE),"")</f>
        <v>TELEFONIA / TI</v>
      </c>
      <c r="I456" t="s">
        <v>2707</v>
      </c>
      <c r="J456" t="s">
        <v>2708</v>
      </c>
      <c r="K456" t="s">
        <v>2709</v>
      </c>
      <c r="L456" t="s">
        <v>2710</v>
      </c>
      <c r="M456" t="s">
        <v>2711</v>
      </c>
      <c r="N456" t="s">
        <v>1005</v>
      </c>
      <c r="O456" t="s">
        <v>167</v>
      </c>
      <c r="P456" t="s">
        <v>1006</v>
      </c>
      <c r="Q456" t="s">
        <v>168</v>
      </c>
      <c r="R456" t="s">
        <v>165</v>
      </c>
      <c r="S456" t="s">
        <v>543</v>
      </c>
      <c r="T456" t="s">
        <v>164</v>
      </c>
      <c r="U456" t="s">
        <v>1603</v>
      </c>
      <c r="V456" t="s">
        <v>2631</v>
      </c>
      <c r="W456" t="s">
        <v>2632</v>
      </c>
      <c r="X456" s="51" t="str">
        <f t="shared" si="7"/>
        <v>4</v>
      </c>
      <c r="Y456" s="51" t="str">
        <f>IF(T456="","",IF(AND(T456&lt;&gt;'Tabelas auxiliares'!$B$236,T456&lt;&gt;'Tabelas auxiliares'!$B$237),"FOLHA DE PESSOAL",IF(X456='Tabelas auxiliares'!$A$237,"CUSTEIO",IF(X456='Tabelas auxiliares'!$A$236,"INVESTIMENTO","ERRO - VERIFICAR"))))</f>
        <v>INVESTIMENTO</v>
      </c>
      <c r="Z456" s="44">
        <v>47100</v>
      </c>
      <c r="AA456" s="44">
        <v>47100</v>
      </c>
    </row>
    <row r="457" spans="1:29" x14ac:dyDescent="0.25">
      <c r="A457" t="s">
        <v>540</v>
      </c>
      <c r="B457" t="s">
        <v>343</v>
      </c>
      <c r="C457" t="s">
        <v>541</v>
      </c>
      <c r="D457" t="s">
        <v>151</v>
      </c>
      <c r="E457" t="s">
        <v>117</v>
      </c>
      <c r="F457" s="51" t="str">
        <f>IFERROR(VLOOKUP(D457,'Tabelas auxiliares'!$A$3:$B$61,2,FALSE),"")</f>
        <v>NTI - EQUIPAMENTO DE INFORMÁTICA * D.U.C</v>
      </c>
      <c r="G457" s="51" t="str">
        <f>IFERROR(VLOOKUP($B457,'Tabelas auxiliares'!$A$65:$C$102,2,FALSE),"")</f>
        <v>Tecnologia da informação e comunicação</v>
      </c>
      <c r="H457" s="51" t="str">
        <f>IFERROR(VLOOKUP($B457,'Tabelas auxiliares'!$A$65:$C$102,3,FALSE),"")</f>
        <v>TELEFONIA / TI</v>
      </c>
      <c r="I457" t="s">
        <v>2712</v>
      </c>
      <c r="J457" t="s">
        <v>2713</v>
      </c>
      <c r="K457" t="s">
        <v>2714</v>
      </c>
      <c r="L457" t="s">
        <v>2715</v>
      </c>
      <c r="M457" t="s">
        <v>2716</v>
      </c>
      <c r="N457" t="s">
        <v>1005</v>
      </c>
      <c r="O457" t="s">
        <v>167</v>
      </c>
      <c r="P457" t="s">
        <v>1006</v>
      </c>
      <c r="Q457" t="s">
        <v>168</v>
      </c>
      <c r="R457" t="s">
        <v>165</v>
      </c>
      <c r="S457" t="s">
        <v>119</v>
      </c>
      <c r="T457" t="s">
        <v>164</v>
      </c>
      <c r="U457" t="s">
        <v>1603</v>
      </c>
      <c r="V457" t="s">
        <v>2631</v>
      </c>
      <c r="W457" t="s">
        <v>2632</v>
      </c>
      <c r="X457" s="51" t="str">
        <f t="shared" si="7"/>
        <v>4</v>
      </c>
      <c r="Y457" s="51" t="str">
        <f>IF(T457="","",IF(AND(T457&lt;&gt;'Tabelas auxiliares'!$B$236,T457&lt;&gt;'Tabelas auxiliares'!$B$237),"FOLHA DE PESSOAL",IF(X457='Tabelas auxiliares'!$A$237,"CUSTEIO",IF(X457='Tabelas auxiliares'!$A$236,"INVESTIMENTO","ERRO - VERIFICAR"))))</f>
        <v>INVESTIMENTO</v>
      </c>
      <c r="Z457" s="44">
        <v>49798</v>
      </c>
      <c r="AA457" s="44">
        <v>49798</v>
      </c>
    </row>
    <row r="458" spans="1:29" x14ac:dyDescent="0.25">
      <c r="A458" t="s">
        <v>540</v>
      </c>
      <c r="B458" t="s">
        <v>343</v>
      </c>
      <c r="C458" t="s">
        <v>541</v>
      </c>
      <c r="D458" t="s">
        <v>151</v>
      </c>
      <c r="E458" t="s">
        <v>117</v>
      </c>
      <c r="F458" s="51" t="str">
        <f>IFERROR(VLOOKUP(D458,'Tabelas auxiliares'!$A$3:$B$61,2,FALSE),"")</f>
        <v>NTI - EQUIPAMENTO DE INFORMÁTICA * D.U.C</v>
      </c>
      <c r="G458" s="51" t="str">
        <f>IFERROR(VLOOKUP($B458,'Tabelas auxiliares'!$A$65:$C$102,2,FALSE),"")</f>
        <v>Tecnologia da informação e comunicação</v>
      </c>
      <c r="H458" s="51" t="str">
        <f>IFERROR(VLOOKUP($B458,'Tabelas auxiliares'!$A$65:$C$102,3,FALSE),"")</f>
        <v>TELEFONIA / TI</v>
      </c>
      <c r="I458" t="s">
        <v>2712</v>
      </c>
      <c r="J458" t="s">
        <v>2713</v>
      </c>
      <c r="K458" t="s">
        <v>2717</v>
      </c>
      <c r="L458" t="s">
        <v>2718</v>
      </c>
      <c r="M458" t="s">
        <v>2716</v>
      </c>
      <c r="N458" t="s">
        <v>1005</v>
      </c>
      <c r="O458" t="s">
        <v>167</v>
      </c>
      <c r="P458" t="s">
        <v>1006</v>
      </c>
      <c r="Q458" t="s">
        <v>168</v>
      </c>
      <c r="R458" t="s">
        <v>165</v>
      </c>
      <c r="S458" t="s">
        <v>543</v>
      </c>
      <c r="T458" t="s">
        <v>164</v>
      </c>
      <c r="U458" t="s">
        <v>1603</v>
      </c>
      <c r="V458" t="s">
        <v>2631</v>
      </c>
      <c r="W458" t="s">
        <v>2632</v>
      </c>
      <c r="X458" s="51" t="str">
        <f t="shared" si="7"/>
        <v>4</v>
      </c>
      <c r="Y458" s="51" t="str">
        <f>IF(T458="","",IF(AND(T458&lt;&gt;'Tabelas auxiliares'!$B$236,T458&lt;&gt;'Tabelas auxiliares'!$B$237),"FOLHA DE PESSOAL",IF(X458='Tabelas auxiliares'!$A$237,"CUSTEIO",IF(X458='Tabelas auxiliares'!$A$236,"INVESTIMENTO","ERRO - VERIFICAR"))))</f>
        <v>INVESTIMENTO</v>
      </c>
      <c r="Z458" s="44">
        <v>71140</v>
      </c>
      <c r="AA458" s="44">
        <v>71140</v>
      </c>
    </row>
    <row r="459" spans="1:29" x14ac:dyDescent="0.25">
      <c r="A459" t="s">
        <v>540</v>
      </c>
      <c r="B459" t="s">
        <v>343</v>
      </c>
      <c r="C459" t="s">
        <v>541</v>
      </c>
      <c r="D459" t="s">
        <v>151</v>
      </c>
      <c r="E459" t="s">
        <v>117</v>
      </c>
      <c r="F459" s="51" t="str">
        <f>IFERROR(VLOOKUP(D459,'Tabelas auxiliares'!$A$3:$B$61,2,FALSE),"")</f>
        <v>NTI - EQUIPAMENTO DE INFORMÁTICA * D.U.C</v>
      </c>
      <c r="G459" s="51" t="str">
        <f>IFERROR(VLOOKUP($B459,'Tabelas auxiliares'!$A$65:$C$102,2,FALSE),"")</f>
        <v>Tecnologia da informação e comunicação</v>
      </c>
      <c r="H459" s="51" t="str">
        <f>IFERROR(VLOOKUP($B459,'Tabelas auxiliares'!$A$65:$C$102,3,FALSE),"")</f>
        <v>TELEFONIA / TI</v>
      </c>
      <c r="I459" t="s">
        <v>1467</v>
      </c>
      <c r="J459" t="s">
        <v>2708</v>
      </c>
      <c r="K459" t="s">
        <v>2719</v>
      </c>
      <c r="L459" t="s">
        <v>2720</v>
      </c>
      <c r="M459" t="s">
        <v>1655</v>
      </c>
      <c r="N459" t="s">
        <v>1005</v>
      </c>
      <c r="O459" t="s">
        <v>167</v>
      </c>
      <c r="P459" t="s">
        <v>1006</v>
      </c>
      <c r="Q459" t="s">
        <v>168</v>
      </c>
      <c r="R459" t="s">
        <v>165</v>
      </c>
      <c r="S459" t="s">
        <v>119</v>
      </c>
      <c r="T459" t="s">
        <v>164</v>
      </c>
      <c r="U459" t="s">
        <v>1603</v>
      </c>
      <c r="V459" t="s">
        <v>2631</v>
      </c>
      <c r="W459" t="s">
        <v>2632</v>
      </c>
      <c r="X459" s="51" t="str">
        <f t="shared" si="7"/>
        <v>4</v>
      </c>
      <c r="Y459" s="51" t="str">
        <f>IF(T459="","",IF(AND(T459&lt;&gt;'Tabelas auxiliares'!$B$236,T459&lt;&gt;'Tabelas auxiliares'!$B$237),"FOLHA DE PESSOAL",IF(X459='Tabelas auxiliares'!$A$237,"CUSTEIO",IF(X459='Tabelas auxiliares'!$A$236,"INVESTIMENTO","ERRO - VERIFICAR"))))</f>
        <v>INVESTIMENTO</v>
      </c>
      <c r="Z459" s="44">
        <v>72000</v>
      </c>
      <c r="AB459" s="44">
        <v>4212</v>
      </c>
      <c r="AC459" s="44">
        <v>67788</v>
      </c>
    </row>
    <row r="460" spans="1:29" x14ac:dyDescent="0.25">
      <c r="A460" t="s">
        <v>540</v>
      </c>
      <c r="B460" t="s">
        <v>343</v>
      </c>
      <c r="C460" t="s">
        <v>541</v>
      </c>
      <c r="D460" t="s">
        <v>151</v>
      </c>
      <c r="E460" t="s">
        <v>117</v>
      </c>
      <c r="F460" s="51" t="str">
        <f>IFERROR(VLOOKUP(D460,'Tabelas auxiliares'!$A$3:$B$61,2,FALSE),"")</f>
        <v>NTI - EQUIPAMENTO DE INFORMÁTICA * D.U.C</v>
      </c>
      <c r="G460" s="51" t="str">
        <f>IFERROR(VLOOKUP($B460,'Tabelas auxiliares'!$A$65:$C$102,2,FALSE),"")</f>
        <v>Tecnologia da informação e comunicação</v>
      </c>
      <c r="H460" s="51" t="str">
        <f>IFERROR(VLOOKUP($B460,'Tabelas auxiliares'!$A$65:$C$102,3,FALSE),"")</f>
        <v>TELEFONIA / TI</v>
      </c>
      <c r="I460" t="s">
        <v>1467</v>
      </c>
      <c r="J460" t="s">
        <v>2708</v>
      </c>
      <c r="K460" t="s">
        <v>2721</v>
      </c>
      <c r="L460" t="s">
        <v>2720</v>
      </c>
      <c r="M460" t="s">
        <v>2722</v>
      </c>
      <c r="N460" t="s">
        <v>1005</v>
      </c>
      <c r="O460" t="s">
        <v>167</v>
      </c>
      <c r="P460" t="s">
        <v>1006</v>
      </c>
      <c r="Q460" t="s">
        <v>168</v>
      </c>
      <c r="R460" t="s">
        <v>165</v>
      </c>
      <c r="S460" t="s">
        <v>119</v>
      </c>
      <c r="T460" t="s">
        <v>164</v>
      </c>
      <c r="U460" t="s">
        <v>1603</v>
      </c>
      <c r="V460" t="s">
        <v>2631</v>
      </c>
      <c r="W460" t="s">
        <v>2632</v>
      </c>
      <c r="X460" s="51" t="str">
        <f t="shared" si="7"/>
        <v>4</v>
      </c>
      <c r="Y460" s="51" t="str">
        <f>IF(T460="","",IF(AND(T460&lt;&gt;'Tabelas auxiliares'!$B$236,T460&lt;&gt;'Tabelas auxiliares'!$B$237),"FOLHA DE PESSOAL",IF(X460='Tabelas auxiliares'!$A$237,"CUSTEIO",IF(X460='Tabelas auxiliares'!$A$236,"INVESTIMENTO","ERRO - VERIFICAR"))))</f>
        <v>INVESTIMENTO</v>
      </c>
      <c r="Z460" s="44">
        <v>6430</v>
      </c>
      <c r="AC460" s="44">
        <v>6430</v>
      </c>
    </row>
    <row r="461" spans="1:29" x14ac:dyDescent="0.25">
      <c r="A461" t="s">
        <v>540</v>
      </c>
      <c r="B461" t="s">
        <v>343</v>
      </c>
      <c r="C461" t="s">
        <v>541</v>
      </c>
      <c r="D461" t="s">
        <v>151</v>
      </c>
      <c r="E461" t="s">
        <v>117</v>
      </c>
      <c r="F461" s="51" t="str">
        <f>IFERROR(VLOOKUP(D461,'Tabelas auxiliares'!$A$3:$B$61,2,FALSE),"")</f>
        <v>NTI - EQUIPAMENTO DE INFORMÁTICA * D.U.C</v>
      </c>
      <c r="G461" s="51" t="str">
        <f>IFERROR(VLOOKUP($B461,'Tabelas auxiliares'!$A$65:$C$102,2,FALSE),"")</f>
        <v>Tecnologia da informação e comunicação</v>
      </c>
      <c r="H461" s="51" t="str">
        <f>IFERROR(VLOOKUP($B461,'Tabelas auxiliares'!$A$65:$C$102,3,FALSE),"")</f>
        <v>TELEFONIA / TI</v>
      </c>
      <c r="I461" t="s">
        <v>1967</v>
      </c>
      <c r="J461" t="s">
        <v>2723</v>
      </c>
      <c r="K461" t="s">
        <v>2724</v>
      </c>
      <c r="L461" t="s">
        <v>2725</v>
      </c>
      <c r="M461" t="s">
        <v>2726</v>
      </c>
      <c r="N461" t="s">
        <v>1005</v>
      </c>
      <c r="O461" t="s">
        <v>167</v>
      </c>
      <c r="P461" t="s">
        <v>1006</v>
      </c>
      <c r="Q461" t="s">
        <v>168</v>
      </c>
      <c r="R461" t="s">
        <v>165</v>
      </c>
      <c r="S461" t="s">
        <v>119</v>
      </c>
      <c r="T461" t="s">
        <v>164</v>
      </c>
      <c r="U461" t="s">
        <v>1603</v>
      </c>
      <c r="V461" t="s">
        <v>2631</v>
      </c>
      <c r="W461" t="s">
        <v>2632</v>
      </c>
      <c r="X461" s="51" t="str">
        <f t="shared" si="7"/>
        <v>4</v>
      </c>
      <c r="Y461" s="51" t="str">
        <f>IF(T461="","",IF(AND(T461&lt;&gt;'Tabelas auxiliares'!$B$236,T461&lt;&gt;'Tabelas auxiliares'!$B$237),"FOLHA DE PESSOAL",IF(X461='Tabelas auxiliares'!$A$237,"CUSTEIO",IF(X461='Tabelas auxiliares'!$A$236,"INVESTIMENTO","ERRO - VERIFICAR"))))</f>
        <v>INVESTIMENTO</v>
      </c>
      <c r="Z461" s="44">
        <v>43086</v>
      </c>
      <c r="AA461" s="44">
        <v>43086</v>
      </c>
    </row>
    <row r="462" spans="1:29" x14ac:dyDescent="0.25">
      <c r="A462" t="s">
        <v>540</v>
      </c>
      <c r="B462" t="s">
        <v>343</v>
      </c>
      <c r="C462" t="s">
        <v>541</v>
      </c>
      <c r="D462" t="s">
        <v>151</v>
      </c>
      <c r="E462" t="s">
        <v>117</v>
      </c>
      <c r="F462" s="51" t="str">
        <f>IFERROR(VLOOKUP(D462,'Tabelas auxiliares'!$A$3:$B$61,2,FALSE),"")</f>
        <v>NTI - EQUIPAMENTO DE INFORMÁTICA * D.U.C</v>
      </c>
      <c r="G462" s="51" t="str">
        <f>IFERROR(VLOOKUP($B462,'Tabelas auxiliares'!$A$65:$C$102,2,FALSE),"")</f>
        <v>Tecnologia da informação e comunicação</v>
      </c>
      <c r="H462" s="51" t="str">
        <f>IFERROR(VLOOKUP($B462,'Tabelas auxiliares'!$A$65:$C$102,3,FALSE),"")</f>
        <v>TELEFONIA / TI</v>
      </c>
      <c r="I462" t="s">
        <v>1967</v>
      </c>
      <c r="J462" t="s">
        <v>2723</v>
      </c>
      <c r="K462" t="s">
        <v>2727</v>
      </c>
      <c r="L462" t="s">
        <v>2728</v>
      </c>
      <c r="M462" t="s">
        <v>2726</v>
      </c>
      <c r="N462" t="s">
        <v>166</v>
      </c>
      <c r="O462" t="s">
        <v>167</v>
      </c>
      <c r="P462" t="s">
        <v>200</v>
      </c>
      <c r="Q462" t="s">
        <v>168</v>
      </c>
      <c r="R462" t="s">
        <v>165</v>
      </c>
      <c r="S462" t="s">
        <v>723</v>
      </c>
      <c r="T462" t="s">
        <v>164</v>
      </c>
      <c r="U462" t="s">
        <v>118</v>
      </c>
      <c r="V462" t="s">
        <v>2631</v>
      </c>
      <c r="W462" t="s">
        <v>2632</v>
      </c>
      <c r="X462" s="51" t="str">
        <f t="shared" si="7"/>
        <v>4</v>
      </c>
      <c r="Y462" s="51" t="str">
        <f>IF(T462="","",IF(AND(T462&lt;&gt;'Tabelas auxiliares'!$B$236,T462&lt;&gt;'Tabelas auxiliares'!$B$237),"FOLHA DE PESSOAL",IF(X462='Tabelas auxiliares'!$A$237,"CUSTEIO",IF(X462='Tabelas auxiliares'!$A$236,"INVESTIMENTO","ERRO - VERIFICAR"))))</f>
        <v>INVESTIMENTO</v>
      </c>
      <c r="Z462" s="44">
        <v>86172</v>
      </c>
      <c r="AA462" s="44">
        <v>86172</v>
      </c>
    </row>
    <row r="463" spans="1:29" x14ac:dyDescent="0.25">
      <c r="A463" t="s">
        <v>540</v>
      </c>
      <c r="B463" t="s">
        <v>343</v>
      </c>
      <c r="C463" t="s">
        <v>541</v>
      </c>
      <c r="D463" t="s">
        <v>151</v>
      </c>
      <c r="E463" t="s">
        <v>117</v>
      </c>
      <c r="F463" s="51" t="str">
        <f>IFERROR(VLOOKUP(D463,'Tabelas auxiliares'!$A$3:$B$61,2,FALSE),"")</f>
        <v>NTI - EQUIPAMENTO DE INFORMÁTICA * D.U.C</v>
      </c>
      <c r="G463" s="51" t="str">
        <f>IFERROR(VLOOKUP($B463,'Tabelas auxiliares'!$A$65:$C$102,2,FALSE),"")</f>
        <v>Tecnologia da informação e comunicação</v>
      </c>
      <c r="H463" s="51" t="str">
        <f>IFERROR(VLOOKUP($B463,'Tabelas auxiliares'!$A$65:$C$102,3,FALSE),"")</f>
        <v>TELEFONIA / TI</v>
      </c>
      <c r="I463" t="s">
        <v>1592</v>
      </c>
      <c r="J463" t="s">
        <v>2708</v>
      </c>
      <c r="K463" t="s">
        <v>2729</v>
      </c>
      <c r="L463" t="s">
        <v>2710</v>
      </c>
      <c r="M463" t="s">
        <v>2730</v>
      </c>
      <c r="N463" t="s">
        <v>1005</v>
      </c>
      <c r="O463" t="s">
        <v>167</v>
      </c>
      <c r="P463" t="s">
        <v>1006</v>
      </c>
      <c r="Q463" t="s">
        <v>168</v>
      </c>
      <c r="R463" t="s">
        <v>165</v>
      </c>
      <c r="S463" t="s">
        <v>543</v>
      </c>
      <c r="T463" t="s">
        <v>164</v>
      </c>
      <c r="U463" t="s">
        <v>1603</v>
      </c>
      <c r="V463" t="s">
        <v>2631</v>
      </c>
      <c r="W463" t="s">
        <v>2632</v>
      </c>
      <c r="X463" s="51" t="str">
        <f t="shared" si="7"/>
        <v>4</v>
      </c>
      <c r="Y463" s="51" t="str">
        <f>IF(T463="","",IF(AND(T463&lt;&gt;'Tabelas auxiliares'!$B$236,T463&lt;&gt;'Tabelas auxiliares'!$B$237),"FOLHA DE PESSOAL",IF(X463='Tabelas auxiliares'!$A$237,"CUSTEIO",IF(X463='Tabelas auxiliares'!$A$236,"INVESTIMENTO","ERRO - VERIFICAR"))))</f>
        <v>INVESTIMENTO</v>
      </c>
      <c r="Z463" s="44">
        <v>9126</v>
      </c>
      <c r="AB463" s="44">
        <v>533.87</v>
      </c>
      <c r="AC463" s="44">
        <v>8592.1299999999992</v>
      </c>
    </row>
    <row r="464" spans="1:29" x14ac:dyDescent="0.25">
      <c r="A464" t="s">
        <v>540</v>
      </c>
      <c r="B464" t="s">
        <v>343</v>
      </c>
      <c r="C464" t="s">
        <v>541</v>
      </c>
      <c r="D464" t="s">
        <v>151</v>
      </c>
      <c r="E464" t="s">
        <v>117</v>
      </c>
      <c r="F464" s="51" t="str">
        <f>IFERROR(VLOOKUP(D464,'Tabelas auxiliares'!$A$3:$B$61,2,FALSE),"")</f>
        <v>NTI - EQUIPAMENTO DE INFORMÁTICA * D.U.C</v>
      </c>
      <c r="G464" s="51" t="str">
        <f>IFERROR(VLOOKUP($B464,'Tabelas auxiliares'!$A$65:$C$102,2,FALSE),"")</f>
        <v>Tecnologia da informação e comunicação</v>
      </c>
      <c r="H464" s="51" t="str">
        <f>IFERROR(VLOOKUP($B464,'Tabelas auxiliares'!$A$65:$C$102,3,FALSE),"")</f>
        <v>TELEFONIA / TI</v>
      </c>
      <c r="I464" t="s">
        <v>1592</v>
      </c>
      <c r="J464" t="s">
        <v>2708</v>
      </c>
      <c r="K464" t="s">
        <v>2731</v>
      </c>
      <c r="L464" t="s">
        <v>2710</v>
      </c>
      <c r="M464" t="s">
        <v>2730</v>
      </c>
      <c r="N464" t="s">
        <v>166</v>
      </c>
      <c r="O464" t="s">
        <v>167</v>
      </c>
      <c r="P464" t="s">
        <v>200</v>
      </c>
      <c r="Q464" t="s">
        <v>168</v>
      </c>
      <c r="R464" t="s">
        <v>165</v>
      </c>
      <c r="S464" t="s">
        <v>723</v>
      </c>
      <c r="T464" t="s">
        <v>164</v>
      </c>
      <c r="U464" t="s">
        <v>118</v>
      </c>
      <c r="V464" t="s">
        <v>2631</v>
      </c>
      <c r="W464" t="s">
        <v>2632</v>
      </c>
      <c r="X464" s="51" t="str">
        <f t="shared" si="7"/>
        <v>4</v>
      </c>
      <c r="Y464" s="51" t="str">
        <f>IF(T464="","",IF(AND(T464&lt;&gt;'Tabelas auxiliares'!$B$236,T464&lt;&gt;'Tabelas auxiliares'!$B$237),"FOLHA DE PESSOAL",IF(X464='Tabelas auxiliares'!$A$237,"CUSTEIO",IF(X464='Tabelas auxiliares'!$A$236,"INVESTIMENTO","ERRO - VERIFICAR"))))</f>
        <v>INVESTIMENTO</v>
      </c>
      <c r="Z464" s="44">
        <v>46644</v>
      </c>
      <c r="AB464" s="44">
        <v>2728.67</v>
      </c>
      <c r="AC464" s="44">
        <v>43915.33</v>
      </c>
    </row>
    <row r="465" spans="1:29" x14ac:dyDescent="0.25">
      <c r="A465" t="s">
        <v>540</v>
      </c>
      <c r="B465" t="s">
        <v>343</v>
      </c>
      <c r="C465" t="s">
        <v>541</v>
      </c>
      <c r="D465" t="s">
        <v>151</v>
      </c>
      <c r="E465" t="s">
        <v>117</v>
      </c>
      <c r="F465" s="51" t="str">
        <f>IFERROR(VLOOKUP(D465,'Tabelas auxiliares'!$A$3:$B$61,2,FALSE),"")</f>
        <v>NTI - EQUIPAMENTO DE INFORMÁTICA * D.U.C</v>
      </c>
      <c r="G465" s="51" t="str">
        <f>IFERROR(VLOOKUP($B465,'Tabelas auxiliares'!$A$65:$C$102,2,FALSE),"")</f>
        <v>Tecnologia da informação e comunicação</v>
      </c>
      <c r="H465" s="51" t="str">
        <f>IFERROR(VLOOKUP($B465,'Tabelas auxiliares'!$A$65:$C$102,3,FALSE),"")</f>
        <v>TELEFONIA / TI</v>
      </c>
      <c r="I465" t="s">
        <v>1592</v>
      </c>
      <c r="J465" t="s">
        <v>2708</v>
      </c>
      <c r="K465" t="s">
        <v>2732</v>
      </c>
      <c r="L465" t="s">
        <v>2710</v>
      </c>
      <c r="M465" t="s">
        <v>2722</v>
      </c>
      <c r="N465" t="s">
        <v>1005</v>
      </c>
      <c r="O465" t="s">
        <v>167</v>
      </c>
      <c r="P465" t="s">
        <v>1006</v>
      </c>
      <c r="Q465" t="s">
        <v>168</v>
      </c>
      <c r="R465" t="s">
        <v>165</v>
      </c>
      <c r="S465" t="s">
        <v>119</v>
      </c>
      <c r="T465" t="s">
        <v>164</v>
      </c>
      <c r="U465" t="s">
        <v>1603</v>
      </c>
      <c r="V465" t="s">
        <v>2631</v>
      </c>
      <c r="W465" t="s">
        <v>2632</v>
      </c>
      <c r="X465" s="51" t="str">
        <f t="shared" si="7"/>
        <v>4</v>
      </c>
      <c r="Y465" s="51" t="str">
        <f>IF(T465="","",IF(AND(T465&lt;&gt;'Tabelas auxiliares'!$B$236,T465&lt;&gt;'Tabelas auxiliares'!$B$237),"FOLHA DE PESSOAL",IF(X465='Tabelas auxiliares'!$A$237,"CUSTEIO",IF(X465='Tabelas auxiliares'!$A$236,"INVESTIMENTO","ERRO - VERIFICAR"))))</f>
        <v>INVESTIMENTO</v>
      </c>
      <c r="Z465" s="44">
        <v>30864</v>
      </c>
      <c r="AA465" s="44">
        <v>30864</v>
      </c>
    </row>
    <row r="466" spans="1:29" x14ac:dyDescent="0.25">
      <c r="A466" t="s">
        <v>540</v>
      </c>
      <c r="B466" t="s">
        <v>343</v>
      </c>
      <c r="C466" t="s">
        <v>541</v>
      </c>
      <c r="D466" t="s">
        <v>151</v>
      </c>
      <c r="E466" t="s">
        <v>117</v>
      </c>
      <c r="F466" s="51" t="str">
        <f>IFERROR(VLOOKUP(D466,'Tabelas auxiliares'!$A$3:$B$61,2,FALSE),"")</f>
        <v>NTI - EQUIPAMENTO DE INFORMÁTICA * D.U.C</v>
      </c>
      <c r="G466" s="51" t="str">
        <f>IFERROR(VLOOKUP($B466,'Tabelas auxiliares'!$A$65:$C$102,2,FALSE),"")</f>
        <v>Tecnologia da informação e comunicação</v>
      </c>
      <c r="H466" s="51" t="str">
        <f>IFERROR(VLOOKUP($B466,'Tabelas auxiliares'!$A$65:$C$102,3,FALSE),"")</f>
        <v>TELEFONIA / TI</v>
      </c>
      <c r="I466" t="s">
        <v>1592</v>
      </c>
      <c r="J466" t="s">
        <v>2708</v>
      </c>
      <c r="K466" t="s">
        <v>2733</v>
      </c>
      <c r="L466" t="s">
        <v>2710</v>
      </c>
      <c r="M466" t="s">
        <v>2722</v>
      </c>
      <c r="N466" t="s">
        <v>166</v>
      </c>
      <c r="O466" t="s">
        <v>167</v>
      </c>
      <c r="P466" t="s">
        <v>200</v>
      </c>
      <c r="Q466" t="s">
        <v>168</v>
      </c>
      <c r="R466" t="s">
        <v>165</v>
      </c>
      <c r="S466" t="s">
        <v>723</v>
      </c>
      <c r="T466" t="s">
        <v>164</v>
      </c>
      <c r="U466" t="s">
        <v>118</v>
      </c>
      <c r="V466" t="s">
        <v>2631</v>
      </c>
      <c r="W466" t="s">
        <v>2632</v>
      </c>
      <c r="X466" s="51" t="str">
        <f t="shared" si="7"/>
        <v>4</v>
      </c>
      <c r="Y466" s="51" t="str">
        <f>IF(T466="","",IF(AND(T466&lt;&gt;'Tabelas auxiliares'!$B$236,T466&lt;&gt;'Tabelas auxiliares'!$B$237),"FOLHA DE PESSOAL",IF(X466='Tabelas auxiliares'!$A$237,"CUSTEIO",IF(X466='Tabelas auxiliares'!$A$236,"INVESTIMENTO","ERRO - VERIFICAR"))))</f>
        <v>INVESTIMENTO</v>
      </c>
      <c r="Z466" s="44">
        <v>1286</v>
      </c>
      <c r="AA466" s="44">
        <v>1286</v>
      </c>
    </row>
    <row r="467" spans="1:29" x14ac:dyDescent="0.25">
      <c r="A467" t="s">
        <v>540</v>
      </c>
      <c r="B467" t="s">
        <v>343</v>
      </c>
      <c r="C467" t="s">
        <v>541</v>
      </c>
      <c r="D467" t="s">
        <v>83</v>
      </c>
      <c r="E467" t="s">
        <v>117</v>
      </c>
      <c r="F467" s="51" t="str">
        <f>IFERROR(VLOOKUP(D467,'Tabelas auxiliares'!$A$3:$B$61,2,FALSE),"")</f>
        <v>NETEL - NÚCLEO EDUCACIONAL DE TECNOLOGIAS E LÍNGUAS</v>
      </c>
      <c r="G467" s="51" t="str">
        <f>IFERROR(VLOOKUP($B467,'Tabelas auxiliares'!$A$65:$C$102,2,FALSE),"")</f>
        <v>Tecnologia da informação e comunicação</v>
      </c>
      <c r="H467" s="51" t="str">
        <f>IFERROR(VLOOKUP($B467,'Tabelas auxiliares'!$A$65:$C$102,3,FALSE),"")</f>
        <v>TELEFONIA / TI</v>
      </c>
      <c r="I467" t="s">
        <v>2734</v>
      </c>
      <c r="J467" t="s">
        <v>2735</v>
      </c>
      <c r="K467" t="s">
        <v>2736</v>
      </c>
      <c r="L467" t="s">
        <v>2737</v>
      </c>
      <c r="M467" t="s">
        <v>2738</v>
      </c>
      <c r="N467" t="s">
        <v>1005</v>
      </c>
      <c r="O467" t="s">
        <v>167</v>
      </c>
      <c r="P467" t="s">
        <v>1006</v>
      </c>
      <c r="Q467" t="s">
        <v>168</v>
      </c>
      <c r="R467" t="s">
        <v>165</v>
      </c>
      <c r="S467" t="s">
        <v>2052</v>
      </c>
      <c r="T467" t="s">
        <v>164</v>
      </c>
      <c r="U467" t="s">
        <v>1603</v>
      </c>
      <c r="V467" t="s">
        <v>2739</v>
      </c>
      <c r="W467" t="s">
        <v>2740</v>
      </c>
      <c r="X467" s="51" t="str">
        <f t="shared" si="7"/>
        <v>4</v>
      </c>
      <c r="Y467" s="51" t="str">
        <f>IF(T467="","",IF(AND(T467&lt;&gt;'Tabelas auxiliares'!$B$236,T467&lt;&gt;'Tabelas auxiliares'!$B$237),"FOLHA DE PESSOAL",IF(X467='Tabelas auxiliares'!$A$237,"CUSTEIO",IF(X467='Tabelas auxiliares'!$A$236,"INVESTIMENTO","ERRO - VERIFICAR"))))</f>
        <v>INVESTIMENTO</v>
      </c>
      <c r="Z467" s="44">
        <v>750</v>
      </c>
      <c r="AA467" s="44">
        <v>750</v>
      </c>
    </row>
    <row r="468" spans="1:29" x14ac:dyDescent="0.25">
      <c r="A468" t="s">
        <v>540</v>
      </c>
      <c r="B468" t="s">
        <v>343</v>
      </c>
      <c r="C468" t="s">
        <v>718</v>
      </c>
      <c r="D468" t="s">
        <v>41</v>
      </c>
      <c r="E468" t="s">
        <v>117</v>
      </c>
      <c r="F468" s="51" t="str">
        <f>IFERROR(VLOOKUP(D468,'Tabelas auxiliares'!$A$3:$B$61,2,FALSE),"")</f>
        <v>CECS - CENTRO DE ENG., MODELAGEM E CIÊNCIAS SOCIAIS APLICADAS</v>
      </c>
      <c r="G468" s="51" t="str">
        <f>IFERROR(VLOOKUP($B468,'Tabelas auxiliares'!$A$65:$C$102,2,FALSE),"")</f>
        <v>Tecnologia da informação e comunicação</v>
      </c>
      <c r="H468" s="51" t="str">
        <f>IFERROR(VLOOKUP($B468,'Tabelas auxiliares'!$A$65:$C$102,3,FALSE),"")</f>
        <v>TELEFONIA / TI</v>
      </c>
      <c r="I468" t="s">
        <v>1413</v>
      </c>
      <c r="J468" t="s">
        <v>2741</v>
      </c>
      <c r="K468" t="s">
        <v>2742</v>
      </c>
      <c r="L468" t="s">
        <v>2743</v>
      </c>
      <c r="M468" t="s">
        <v>2744</v>
      </c>
      <c r="N468" t="s">
        <v>166</v>
      </c>
      <c r="O468" t="s">
        <v>167</v>
      </c>
      <c r="P468" t="s">
        <v>200</v>
      </c>
      <c r="Q468" t="s">
        <v>168</v>
      </c>
      <c r="R468" t="s">
        <v>165</v>
      </c>
      <c r="S468" t="s">
        <v>119</v>
      </c>
      <c r="T468" t="s">
        <v>164</v>
      </c>
      <c r="U468" t="s">
        <v>118</v>
      </c>
      <c r="V468" t="s">
        <v>1311</v>
      </c>
      <c r="W468" t="s">
        <v>1312</v>
      </c>
      <c r="X468" s="51" t="str">
        <f t="shared" si="7"/>
        <v>3</v>
      </c>
      <c r="Y468" s="51" t="str">
        <f>IF(T468="","",IF(AND(T468&lt;&gt;'Tabelas auxiliares'!$B$236,T468&lt;&gt;'Tabelas auxiliares'!$B$237),"FOLHA DE PESSOAL",IF(X468='Tabelas auxiliares'!$A$237,"CUSTEIO",IF(X468='Tabelas auxiliares'!$A$236,"INVESTIMENTO","ERRO - VERIFICAR"))))</f>
        <v>CUSTEIO</v>
      </c>
      <c r="Z468" s="44">
        <v>35000</v>
      </c>
      <c r="AA468" s="44">
        <v>35000</v>
      </c>
    </row>
    <row r="469" spans="1:29" x14ac:dyDescent="0.25">
      <c r="A469" t="s">
        <v>540</v>
      </c>
      <c r="B469" t="s">
        <v>1396</v>
      </c>
      <c r="C469" t="s">
        <v>1384</v>
      </c>
      <c r="D469" t="s">
        <v>49</v>
      </c>
      <c r="E469" t="s">
        <v>117</v>
      </c>
      <c r="F469" s="51" t="str">
        <f>IFERROR(VLOOKUP(D469,'Tabelas auxiliares'!$A$3:$B$61,2,FALSE),"")</f>
        <v>CCNH - CENTRO DE CIÊNCIAS NATURAIS E HUMANAS</v>
      </c>
      <c r="G469" s="51" t="str">
        <f>IFERROR(VLOOKUP($B469,'Tabelas auxiliares'!$A$65:$C$102,2,FALSE),"")</f>
        <v/>
      </c>
      <c r="H469" s="51" t="str">
        <f>IFERROR(VLOOKUP($B469,'Tabelas auxiliares'!$A$65:$C$102,3,FALSE),"")</f>
        <v/>
      </c>
      <c r="I469" t="s">
        <v>1792</v>
      </c>
      <c r="J469" t="s">
        <v>2745</v>
      </c>
      <c r="K469" t="s">
        <v>2746</v>
      </c>
      <c r="L469" t="s">
        <v>2747</v>
      </c>
      <c r="M469" t="s">
        <v>2748</v>
      </c>
      <c r="N469" t="s">
        <v>1005</v>
      </c>
      <c r="O469" t="s">
        <v>167</v>
      </c>
      <c r="P469" t="s">
        <v>1006</v>
      </c>
      <c r="Q469" t="s">
        <v>168</v>
      </c>
      <c r="R469" t="s">
        <v>165</v>
      </c>
      <c r="S469" t="s">
        <v>543</v>
      </c>
      <c r="T469" t="s">
        <v>164</v>
      </c>
      <c r="U469" t="s">
        <v>1603</v>
      </c>
      <c r="V469" t="s">
        <v>2749</v>
      </c>
      <c r="W469" t="s">
        <v>2750</v>
      </c>
      <c r="X469" s="51" t="str">
        <f t="shared" si="7"/>
        <v>4</v>
      </c>
      <c r="Y469" s="51" t="str">
        <f>IF(T469="","",IF(AND(T469&lt;&gt;'Tabelas auxiliares'!$B$236,T469&lt;&gt;'Tabelas auxiliares'!$B$237),"FOLHA DE PESSOAL",IF(X469='Tabelas auxiliares'!$A$237,"CUSTEIO",IF(X469='Tabelas auxiliares'!$A$236,"INVESTIMENTO","ERRO - VERIFICAR"))))</f>
        <v>INVESTIMENTO</v>
      </c>
      <c r="Z469" s="44">
        <v>3750</v>
      </c>
      <c r="AC469" s="44">
        <v>3750</v>
      </c>
    </row>
    <row r="470" spans="1:29" x14ac:dyDescent="0.25">
      <c r="A470" t="s">
        <v>540</v>
      </c>
      <c r="B470" t="s">
        <v>1396</v>
      </c>
      <c r="C470" t="s">
        <v>541</v>
      </c>
      <c r="D470" t="s">
        <v>77</v>
      </c>
      <c r="E470" t="s">
        <v>117</v>
      </c>
      <c r="F470" s="51" t="str">
        <f>IFERROR(VLOOKUP(D470,'Tabelas auxiliares'!$A$3:$B$61,2,FALSE),"")</f>
        <v>NTI - NÚCLEO DE TECNOLOGIA DA INFORMAÇÃO</v>
      </c>
      <c r="G470" s="51" t="str">
        <f>IFERROR(VLOOKUP($B470,'Tabelas auxiliares'!$A$65:$C$102,2,FALSE),"")</f>
        <v/>
      </c>
      <c r="H470" s="51" t="str">
        <f>IFERROR(VLOOKUP($B470,'Tabelas auxiliares'!$A$65:$C$102,3,FALSE),"")</f>
        <v/>
      </c>
      <c r="I470" t="s">
        <v>1792</v>
      </c>
      <c r="J470" t="s">
        <v>2751</v>
      </c>
      <c r="K470" t="s">
        <v>2752</v>
      </c>
      <c r="L470" t="s">
        <v>1894</v>
      </c>
      <c r="M470" t="s">
        <v>1895</v>
      </c>
      <c r="N470" t="s">
        <v>166</v>
      </c>
      <c r="O470" t="s">
        <v>167</v>
      </c>
      <c r="P470" t="s">
        <v>200</v>
      </c>
      <c r="Q470" t="s">
        <v>168</v>
      </c>
      <c r="R470" t="s">
        <v>165</v>
      </c>
      <c r="S470" t="s">
        <v>543</v>
      </c>
      <c r="T470" t="s">
        <v>164</v>
      </c>
      <c r="U470" t="s">
        <v>118</v>
      </c>
      <c r="V470" t="s">
        <v>1311</v>
      </c>
      <c r="W470" t="s">
        <v>1312</v>
      </c>
      <c r="X470" s="51" t="str">
        <f t="shared" si="7"/>
        <v>3</v>
      </c>
      <c r="Y470" s="51" t="str">
        <f>IF(T470="","",IF(AND(T470&lt;&gt;'Tabelas auxiliares'!$B$236,T470&lt;&gt;'Tabelas auxiliares'!$B$237),"FOLHA DE PESSOAL",IF(X470='Tabelas auxiliares'!$A$237,"CUSTEIO",IF(X470='Tabelas auxiliares'!$A$236,"INVESTIMENTO","ERRO - VERIFICAR"))))</f>
        <v>CUSTEIO</v>
      </c>
      <c r="Z470" s="44">
        <v>319865.37</v>
      </c>
      <c r="AB470" s="44">
        <v>319865.37</v>
      </c>
    </row>
    <row r="471" spans="1:29" x14ac:dyDescent="0.25">
      <c r="A471" t="s">
        <v>540</v>
      </c>
      <c r="B471" t="s">
        <v>1396</v>
      </c>
      <c r="C471" t="s">
        <v>541</v>
      </c>
      <c r="D471" t="s">
        <v>77</v>
      </c>
      <c r="E471" t="s">
        <v>117</v>
      </c>
      <c r="F471" s="51" t="str">
        <f>IFERROR(VLOOKUP(D471,'Tabelas auxiliares'!$A$3:$B$61,2,FALSE),"")</f>
        <v>NTI - NÚCLEO DE TECNOLOGIA DA INFORMAÇÃO</v>
      </c>
      <c r="G471" s="51" t="str">
        <f>IFERROR(VLOOKUP($B471,'Tabelas auxiliares'!$A$65:$C$102,2,FALSE),"")</f>
        <v/>
      </c>
      <c r="H471" s="51" t="str">
        <f>IFERROR(VLOOKUP($B471,'Tabelas auxiliares'!$A$65:$C$102,3,FALSE),"")</f>
        <v/>
      </c>
      <c r="I471" t="s">
        <v>1792</v>
      </c>
      <c r="J471" t="s">
        <v>2751</v>
      </c>
      <c r="K471" t="s">
        <v>2753</v>
      </c>
      <c r="L471" t="s">
        <v>1894</v>
      </c>
      <c r="M471" t="s">
        <v>1895</v>
      </c>
      <c r="N471" t="s">
        <v>166</v>
      </c>
      <c r="O471" t="s">
        <v>167</v>
      </c>
      <c r="P471" t="s">
        <v>200</v>
      </c>
      <c r="Q471" t="s">
        <v>168</v>
      </c>
      <c r="R471" t="s">
        <v>165</v>
      </c>
      <c r="S471" t="s">
        <v>119</v>
      </c>
      <c r="T471" t="s">
        <v>228</v>
      </c>
      <c r="U471" t="s">
        <v>1794</v>
      </c>
      <c r="V471" t="s">
        <v>1311</v>
      </c>
      <c r="W471" t="s">
        <v>1312</v>
      </c>
      <c r="X471" s="51" t="str">
        <f t="shared" si="7"/>
        <v>3</v>
      </c>
      <c r="Y471" s="51" t="str">
        <f>IF(T471="","",IF(AND(T471&lt;&gt;'Tabelas auxiliares'!$B$236,T471&lt;&gt;'Tabelas auxiliares'!$B$237),"FOLHA DE PESSOAL",IF(X471='Tabelas auxiliares'!$A$237,"CUSTEIO",IF(X471='Tabelas auxiliares'!$A$236,"INVESTIMENTO","ERRO - VERIFICAR"))))</f>
        <v>CUSTEIO</v>
      </c>
      <c r="Z471" s="44">
        <v>162834.63</v>
      </c>
      <c r="AB471" s="44">
        <v>162834.63</v>
      </c>
    </row>
    <row r="472" spans="1:29" x14ac:dyDescent="0.25">
      <c r="A472" t="s">
        <v>540</v>
      </c>
      <c r="B472" t="s">
        <v>1396</v>
      </c>
      <c r="C472" t="s">
        <v>541</v>
      </c>
      <c r="D472" t="s">
        <v>77</v>
      </c>
      <c r="E472" t="s">
        <v>117</v>
      </c>
      <c r="F472" s="51" t="str">
        <f>IFERROR(VLOOKUP(D472,'Tabelas auxiliares'!$A$3:$B$61,2,FALSE),"")</f>
        <v>NTI - NÚCLEO DE TECNOLOGIA DA INFORMAÇÃO</v>
      </c>
      <c r="G472" s="51" t="str">
        <f>IFERROR(VLOOKUP($B472,'Tabelas auxiliares'!$A$65:$C$102,2,FALSE),"")</f>
        <v/>
      </c>
      <c r="H472" s="51" t="str">
        <f>IFERROR(VLOOKUP($B472,'Tabelas auxiliares'!$A$65:$C$102,3,FALSE),"")</f>
        <v/>
      </c>
      <c r="I472" t="s">
        <v>1413</v>
      </c>
      <c r="J472" t="s">
        <v>2754</v>
      </c>
      <c r="K472" t="s">
        <v>2755</v>
      </c>
      <c r="L472" t="s">
        <v>2756</v>
      </c>
      <c r="M472" t="s">
        <v>2757</v>
      </c>
      <c r="N472" t="s">
        <v>166</v>
      </c>
      <c r="O472" t="s">
        <v>167</v>
      </c>
      <c r="P472" t="s">
        <v>200</v>
      </c>
      <c r="Q472" t="s">
        <v>168</v>
      </c>
      <c r="R472" t="s">
        <v>165</v>
      </c>
      <c r="S472" t="s">
        <v>543</v>
      </c>
      <c r="T472" t="s">
        <v>164</v>
      </c>
      <c r="U472" t="s">
        <v>118</v>
      </c>
      <c r="V472" t="s">
        <v>1712</v>
      </c>
      <c r="W472" t="s">
        <v>1713</v>
      </c>
      <c r="X472" s="51" t="str">
        <f t="shared" si="7"/>
        <v>3</v>
      </c>
      <c r="Y472" s="51" t="str">
        <f>IF(T472="","",IF(AND(T472&lt;&gt;'Tabelas auxiliares'!$B$236,T472&lt;&gt;'Tabelas auxiliares'!$B$237),"FOLHA DE PESSOAL",IF(X472='Tabelas auxiliares'!$A$237,"CUSTEIO",IF(X472='Tabelas auxiliares'!$A$236,"INVESTIMENTO","ERRO - VERIFICAR"))))</f>
        <v>CUSTEIO</v>
      </c>
      <c r="Z472" s="44">
        <v>11000</v>
      </c>
      <c r="AC472" s="44">
        <v>11000</v>
      </c>
    </row>
    <row r="473" spans="1:29" x14ac:dyDescent="0.25">
      <c r="A473" t="s">
        <v>540</v>
      </c>
      <c r="B473" t="s">
        <v>346</v>
      </c>
      <c r="C473" t="s">
        <v>541</v>
      </c>
      <c r="D473" t="s">
        <v>35</v>
      </c>
      <c r="E473" t="s">
        <v>117</v>
      </c>
      <c r="F473" s="51" t="str">
        <f>IFERROR(VLOOKUP(D473,'Tabelas auxiliares'!$A$3:$B$61,2,FALSE),"")</f>
        <v>PU - PREFEITURA UNIVERSITÁRIA</v>
      </c>
      <c r="G473" s="51" t="str">
        <f>IFERROR(VLOOKUP($B473,'Tabelas auxiliares'!$A$65:$C$102,2,FALSE),"")</f>
        <v>Obrigações tributárias e serviços financeiros</v>
      </c>
      <c r="H473" s="51" t="str">
        <f>IFERROR(VLOOKUP($B473,'Tabelas auxiliares'!$A$65:$C$102,3,FALSE),"")</f>
        <v xml:space="preserve">OBRIGAÇÕES TRIBUTÁRIAS / SEGURO COLETIVO PARA ALUNOS / SEGURO ESTAGIÁRIOS / SEGURO CARROS OFICIAIS / SEGURO PREDIAL / IMPORTAÇÃO (TAXAS/SEGURO) </v>
      </c>
      <c r="I473" t="s">
        <v>2758</v>
      </c>
      <c r="J473" t="s">
        <v>2759</v>
      </c>
      <c r="K473" t="s">
        <v>2760</v>
      </c>
      <c r="L473" t="s">
        <v>2761</v>
      </c>
      <c r="M473" t="s">
        <v>2762</v>
      </c>
      <c r="N473" t="s">
        <v>166</v>
      </c>
      <c r="O473" t="s">
        <v>2763</v>
      </c>
      <c r="P473" t="s">
        <v>2764</v>
      </c>
      <c r="Q473" t="s">
        <v>168</v>
      </c>
      <c r="R473" t="s">
        <v>165</v>
      </c>
      <c r="S473" t="s">
        <v>543</v>
      </c>
      <c r="T473" t="s">
        <v>164</v>
      </c>
      <c r="U473" t="s">
        <v>2765</v>
      </c>
      <c r="V473" t="s">
        <v>467</v>
      </c>
      <c r="W473" t="s">
        <v>448</v>
      </c>
      <c r="X473" s="51" t="str">
        <f t="shared" si="7"/>
        <v>3</v>
      </c>
      <c r="Y473" s="51" t="str">
        <f>IF(T473="","",IF(AND(T473&lt;&gt;'Tabelas auxiliares'!$B$236,T473&lt;&gt;'Tabelas auxiliares'!$B$237),"FOLHA DE PESSOAL",IF(X473='Tabelas auxiliares'!$A$237,"CUSTEIO",IF(X473='Tabelas auxiliares'!$A$236,"INVESTIMENTO","ERRO - VERIFICAR"))))</f>
        <v>CUSTEIO</v>
      </c>
      <c r="Z473" s="44">
        <v>4365.8100000000004</v>
      </c>
      <c r="AA473" s="44">
        <v>4365.8100000000004</v>
      </c>
    </row>
    <row r="474" spans="1:29" x14ac:dyDescent="0.25">
      <c r="A474" t="s">
        <v>540</v>
      </c>
      <c r="B474" t="s">
        <v>346</v>
      </c>
      <c r="C474" t="s">
        <v>541</v>
      </c>
      <c r="D474" t="s">
        <v>35</v>
      </c>
      <c r="E474" t="s">
        <v>117</v>
      </c>
      <c r="F474" s="51" t="str">
        <f>IFERROR(VLOOKUP(D474,'Tabelas auxiliares'!$A$3:$B$61,2,FALSE),"")</f>
        <v>PU - PREFEITURA UNIVERSITÁRIA</v>
      </c>
      <c r="G474" s="51" t="str">
        <f>IFERROR(VLOOKUP($B474,'Tabelas auxiliares'!$A$65:$C$102,2,FALSE),"")</f>
        <v>Obrigações tributárias e serviços financeiros</v>
      </c>
      <c r="H474" s="51" t="str">
        <f>IFERROR(VLOOKUP($B474,'Tabelas auxiliares'!$A$65:$C$102,3,FALSE),"")</f>
        <v xml:space="preserve">OBRIGAÇÕES TRIBUTÁRIAS / SEGURO COLETIVO PARA ALUNOS / SEGURO ESTAGIÁRIOS / SEGURO CARROS OFICIAIS / SEGURO PREDIAL / IMPORTAÇÃO (TAXAS/SEGURO) </v>
      </c>
      <c r="I474" t="s">
        <v>2766</v>
      </c>
      <c r="J474" t="s">
        <v>2767</v>
      </c>
      <c r="K474" t="s">
        <v>2768</v>
      </c>
      <c r="L474" t="s">
        <v>2769</v>
      </c>
      <c r="M474" t="s">
        <v>2762</v>
      </c>
      <c r="N474" t="s">
        <v>166</v>
      </c>
      <c r="O474" t="s">
        <v>167</v>
      </c>
      <c r="P474" t="s">
        <v>200</v>
      </c>
      <c r="Q474" t="s">
        <v>168</v>
      </c>
      <c r="R474" t="s">
        <v>165</v>
      </c>
      <c r="S474" t="s">
        <v>119</v>
      </c>
      <c r="T474" t="s">
        <v>164</v>
      </c>
      <c r="U474" t="s">
        <v>118</v>
      </c>
      <c r="V474" t="s">
        <v>467</v>
      </c>
      <c r="W474" t="s">
        <v>448</v>
      </c>
      <c r="X474" s="51" t="str">
        <f t="shared" si="7"/>
        <v>3</v>
      </c>
      <c r="Y474" s="51" t="str">
        <f>IF(T474="","",IF(AND(T474&lt;&gt;'Tabelas auxiliares'!$B$236,T474&lt;&gt;'Tabelas auxiliares'!$B$237),"FOLHA DE PESSOAL",IF(X474='Tabelas auxiliares'!$A$237,"CUSTEIO",IF(X474='Tabelas auxiliares'!$A$236,"INVESTIMENTO","ERRO - VERIFICAR"))))</f>
        <v>CUSTEIO</v>
      </c>
      <c r="Z474" s="44">
        <v>17479.21</v>
      </c>
      <c r="AA474" s="44">
        <v>17479.21</v>
      </c>
    </row>
    <row r="475" spans="1:29" x14ac:dyDescent="0.25">
      <c r="A475" t="s">
        <v>540</v>
      </c>
      <c r="B475" t="s">
        <v>346</v>
      </c>
      <c r="C475" t="s">
        <v>541</v>
      </c>
      <c r="D475" t="s">
        <v>35</v>
      </c>
      <c r="E475" t="s">
        <v>117</v>
      </c>
      <c r="F475" s="51" t="str">
        <f>IFERROR(VLOOKUP(D475,'Tabelas auxiliares'!$A$3:$B$61,2,FALSE),"")</f>
        <v>PU - PREFEITURA UNIVERSITÁRIA</v>
      </c>
      <c r="G475" s="51" t="str">
        <f>IFERROR(VLOOKUP($B475,'Tabelas auxiliares'!$A$65:$C$102,2,FALSE),"")</f>
        <v>Obrigações tributárias e serviços financeiros</v>
      </c>
      <c r="H475" s="51" t="str">
        <f>IFERROR(VLOOKUP($B475,'Tabelas auxiliares'!$A$65:$C$102,3,FALSE),"")</f>
        <v xml:space="preserve">OBRIGAÇÕES TRIBUTÁRIAS / SEGURO COLETIVO PARA ALUNOS / SEGURO ESTAGIÁRIOS / SEGURO CARROS OFICIAIS / SEGURO PREDIAL / IMPORTAÇÃO (TAXAS/SEGURO) </v>
      </c>
      <c r="I475" t="s">
        <v>2770</v>
      </c>
      <c r="J475" t="s">
        <v>2771</v>
      </c>
      <c r="K475" t="s">
        <v>2772</v>
      </c>
      <c r="L475" t="s">
        <v>2773</v>
      </c>
      <c r="M475" t="s">
        <v>2774</v>
      </c>
      <c r="N475" t="s">
        <v>166</v>
      </c>
      <c r="O475" t="s">
        <v>167</v>
      </c>
      <c r="P475" t="s">
        <v>200</v>
      </c>
      <c r="Q475" t="s">
        <v>168</v>
      </c>
      <c r="R475" t="s">
        <v>165</v>
      </c>
      <c r="S475" t="s">
        <v>543</v>
      </c>
      <c r="T475" t="s">
        <v>164</v>
      </c>
      <c r="U475" t="s">
        <v>118</v>
      </c>
      <c r="V475" t="s">
        <v>467</v>
      </c>
      <c r="W475" t="s">
        <v>448</v>
      </c>
      <c r="X475" s="51" t="str">
        <f t="shared" si="7"/>
        <v>3</v>
      </c>
      <c r="Y475" s="51" t="str">
        <f>IF(T475="","",IF(AND(T475&lt;&gt;'Tabelas auxiliares'!$B$236,T475&lt;&gt;'Tabelas auxiliares'!$B$237),"FOLHA DE PESSOAL",IF(X475='Tabelas auxiliares'!$A$237,"CUSTEIO",IF(X475='Tabelas auxiliares'!$A$236,"INVESTIMENTO","ERRO - VERIFICAR"))))</f>
        <v>CUSTEIO</v>
      </c>
      <c r="Z475" s="44">
        <v>51.26</v>
      </c>
      <c r="AA475" s="44">
        <v>51.26</v>
      </c>
    </row>
    <row r="476" spans="1:29" x14ac:dyDescent="0.25">
      <c r="A476" t="s">
        <v>540</v>
      </c>
      <c r="B476" t="s">
        <v>346</v>
      </c>
      <c r="C476" t="s">
        <v>541</v>
      </c>
      <c r="D476" t="s">
        <v>35</v>
      </c>
      <c r="E476" t="s">
        <v>117</v>
      </c>
      <c r="F476" s="51" t="str">
        <f>IFERROR(VLOOKUP(D476,'Tabelas auxiliares'!$A$3:$B$61,2,FALSE),"")</f>
        <v>PU - PREFEITURA UNIVERSITÁRIA</v>
      </c>
      <c r="G476" s="51" t="str">
        <f>IFERROR(VLOOKUP($B476,'Tabelas auxiliares'!$A$65:$C$102,2,FALSE),"")</f>
        <v>Obrigações tributárias e serviços financeiros</v>
      </c>
      <c r="H476" s="51" t="str">
        <f>IFERROR(VLOOKUP($B476,'Tabelas auxiliares'!$A$65:$C$102,3,FALSE),"")</f>
        <v xml:space="preserve">OBRIGAÇÕES TRIBUTÁRIAS / SEGURO COLETIVO PARA ALUNOS / SEGURO ESTAGIÁRIOS / SEGURO CARROS OFICIAIS / SEGURO PREDIAL / IMPORTAÇÃO (TAXAS/SEGURO) </v>
      </c>
      <c r="I476" t="s">
        <v>1592</v>
      </c>
      <c r="J476" t="s">
        <v>2775</v>
      </c>
      <c r="K476" t="s">
        <v>2776</v>
      </c>
      <c r="L476" t="s">
        <v>2777</v>
      </c>
      <c r="M476" t="s">
        <v>2778</v>
      </c>
      <c r="N476" t="s">
        <v>166</v>
      </c>
      <c r="O476" t="s">
        <v>167</v>
      </c>
      <c r="P476" t="s">
        <v>200</v>
      </c>
      <c r="Q476" t="s">
        <v>168</v>
      </c>
      <c r="R476" t="s">
        <v>165</v>
      </c>
      <c r="S476" t="s">
        <v>119</v>
      </c>
      <c r="T476" t="s">
        <v>164</v>
      </c>
      <c r="U476" t="s">
        <v>118</v>
      </c>
      <c r="V476" t="s">
        <v>467</v>
      </c>
      <c r="W476" t="s">
        <v>448</v>
      </c>
      <c r="X476" s="51" t="str">
        <f t="shared" si="7"/>
        <v>3</v>
      </c>
      <c r="Y476" s="51" t="str">
        <f>IF(T476="","",IF(AND(T476&lt;&gt;'Tabelas auxiliares'!$B$236,T476&lt;&gt;'Tabelas auxiliares'!$B$237),"FOLHA DE PESSOAL",IF(X476='Tabelas auxiliares'!$A$237,"CUSTEIO",IF(X476='Tabelas auxiliares'!$A$236,"INVESTIMENTO","ERRO - VERIFICAR"))))</f>
        <v>CUSTEIO</v>
      </c>
      <c r="Z476" s="44">
        <v>32670</v>
      </c>
      <c r="AA476" s="44">
        <v>32670</v>
      </c>
    </row>
    <row r="477" spans="1:29" x14ac:dyDescent="0.25">
      <c r="A477" t="s">
        <v>540</v>
      </c>
      <c r="B477" t="s">
        <v>346</v>
      </c>
      <c r="C477" t="s">
        <v>541</v>
      </c>
      <c r="D477" t="s">
        <v>35</v>
      </c>
      <c r="E477" t="s">
        <v>117</v>
      </c>
      <c r="F477" s="51" t="str">
        <f>IFERROR(VLOOKUP(D477,'Tabelas auxiliares'!$A$3:$B$61,2,FALSE),"")</f>
        <v>PU - PREFEITURA UNIVERSITÁRIA</v>
      </c>
      <c r="G477" s="51" t="str">
        <f>IFERROR(VLOOKUP($B477,'Tabelas auxiliares'!$A$65:$C$102,2,FALSE),"")</f>
        <v>Obrigações tributárias e serviços financeiros</v>
      </c>
      <c r="H477" s="51" t="str">
        <f>IFERROR(VLOOKUP($B477,'Tabelas auxiliares'!$A$65:$C$102,3,FALSE),"")</f>
        <v xml:space="preserve">OBRIGAÇÕES TRIBUTÁRIAS / SEGURO COLETIVO PARA ALUNOS / SEGURO ESTAGIÁRIOS / SEGURO CARROS OFICIAIS / SEGURO PREDIAL / IMPORTAÇÃO (TAXAS/SEGURO) </v>
      </c>
      <c r="I477" t="s">
        <v>1592</v>
      </c>
      <c r="J477" t="s">
        <v>2775</v>
      </c>
      <c r="K477" t="s">
        <v>2779</v>
      </c>
      <c r="L477" t="s">
        <v>2777</v>
      </c>
      <c r="M477" t="s">
        <v>2780</v>
      </c>
      <c r="N477" t="s">
        <v>166</v>
      </c>
      <c r="O477" t="s">
        <v>167</v>
      </c>
      <c r="P477" t="s">
        <v>200</v>
      </c>
      <c r="Q477" t="s">
        <v>168</v>
      </c>
      <c r="R477" t="s">
        <v>165</v>
      </c>
      <c r="S477" t="s">
        <v>119</v>
      </c>
      <c r="T477" t="s">
        <v>164</v>
      </c>
      <c r="U477" t="s">
        <v>118</v>
      </c>
      <c r="V477" t="s">
        <v>467</v>
      </c>
      <c r="W477" t="s">
        <v>448</v>
      </c>
      <c r="X477" s="51" t="str">
        <f t="shared" si="7"/>
        <v>3</v>
      </c>
      <c r="Y477" s="51" t="str">
        <f>IF(T477="","",IF(AND(T477&lt;&gt;'Tabelas auxiliares'!$B$236,T477&lt;&gt;'Tabelas auxiliares'!$B$237),"FOLHA DE PESSOAL",IF(X477='Tabelas auxiliares'!$A$237,"CUSTEIO",IF(X477='Tabelas auxiliares'!$A$236,"INVESTIMENTO","ERRO - VERIFICAR"))))</f>
        <v>CUSTEIO</v>
      </c>
      <c r="Z477" s="44">
        <v>124190</v>
      </c>
      <c r="AA477" s="44">
        <v>124190</v>
      </c>
    </row>
    <row r="478" spans="1:29" x14ac:dyDescent="0.25">
      <c r="A478" t="s">
        <v>540</v>
      </c>
      <c r="B478" t="s">
        <v>346</v>
      </c>
      <c r="C478" t="s">
        <v>541</v>
      </c>
      <c r="D478" t="s">
        <v>53</v>
      </c>
      <c r="E478" t="s">
        <v>117</v>
      </c>
      <c r="F478" s="51" t="str">
        <f>IFERROR(VLOOKUP(D478,'Tabelas auxiliares'!$A$3:$B$61,2,FALSE),"")</f>
        <v>PROGRAD - PRÓ-REITORIA DE GRADUAÇÃO</v>
      </c>
      <c r="G478" s="51" t="str">
        <f>IFERROR(VLOOKUP($B478,'Tabelas auxiliares'!$A$65:$C$102,2,FALSE),"")</f>
        <v>Obrigações tributárias e serviços financeiros</v>
      </c>
      <c r="H478" s="51" t="str">
        <f>IFERROR(VLOOKUP($B478,'Tabelas auxiliares'!$A$65:$C$102,3,FALSE),"")</f>
        <v xml:space="preserve">OBRIGAÇÕES TRIBUTÁRIAS / SEGURO COLETIVO PARA ALUNOS / SEGURO ESTAGIÁRIOS / SEGURO CARROS OFICIAIS / SEGURO PREDIAL / IMPORTAÇÃO (TAXAS/SEGURO) </v>
      </c>
      <c r="I478" t="s">
        <v>2781</v>
      </c>
      <c r="J478" t="s">
        <v>2782</v>
      </c>
      <c r="K478" t="s">
        <v>2783</v>
      </c>
      <c r="L478" t="s">
        <v>2784</v>
      </c>
      <c r="M478" t="s">
        <v>229</v>
      </c>
      <c r="N478" t="s">
        <v>166</v>
      </c>
      <c r="O478" t="s">
        <v>167</v>
      </c>
      <c r="P478" t="s">
        <v>200</v>
      </c>
      <c r="Q478" t="s">
        <v>168</v>
      </c>
      <c r="R478" t="s">
        <v>165</v>
      </c>
      <c r="S478" t="s">
        <v>119</v>
      </c>
      <c r="T478" t="s">
        <v>164</v>
      </c>
      <c r="U478" t="s">
        <v>118</v>
      </c>
      <c r="V478" t="s">
        <v>467</v>
      </c>
      <c r="W478" t="s">
        <v>448</v>
      </c>
      <c r="X478" s="51" t="str">
        <f t="shared" si="7"/>
        <v>3</v>
      </c>
      <c r="Y478" s="51" t="str">
        <f>IF(T478="","",IF(AND(T478&lt;&gt;'Tabelas auxiliares'!$B$236,T478&lt;&gt;'Tabelas auxiliares'!$B$237),"FOLHA DE PESSOAL",IF(X478='Tabelas auxiliares'!$A$237,"CUSTEIO",IF(X478='Tabelas auxiliares'!$A$236,"INVESTIMENTO","ERRO - VERIFICAR"))))</f>
        <v>CUSTEIO</v>
      </c>
      <c r="Z478" s="44">
        <v>3610.88</v>
      </c>
      <c r="AA478" s="44">
        <v>3610.88</v>
      </c>
    </row>
    <row r="479" spans="1:29" x14ac:dyDescent="0.25">
      <c r="A479" t="s">
        <v>540</v>
      </c>
      <c r="B479" t="s">
        <v>346</v>
      </c>
      <c r="C479" t="s">
        <v>541</v>
      </c>
      <c r="D479" t="s">
        <v>53</v>
      </c>
      <c r="E479" t="s">
        <v>117</v>
      </c>
      <c r="F479" s="51" t="str">
        <f>IFERROR(VLOOKUP(D479,'Tabelas auxiliares'!$A$3:$B$61,2,FALSE),"")</f>
        <v>PROGRAD - PRÓ-REITORIA DE GRADUAÇÃO</v>
      </c>
      <c r="G479" s="51" t="str">
        <f>IFERROR(VLOOKUP($B479,'Tabelas auxiliares'!$A$65:$C$102,2,FALSE),"")</f>
        <v>Obrigações tributárias e serviços financeiros</v>
      </c>
      <c r="H479" s="51" t="str">
        <f>IFERROR(VLOOKUP($B479,'Tabelas auxiliares'!$A$65:$C$102,3,FALSE),"")</f>
        <v xml:space="preserve">OBRIGAÇÕES TRIBUTÁRIAS / SEGURO COLETIVO PARA ALUNOS / SEGURO ESTAGIÁRIOS / SEGURO CARROS OFICIAIS / SEGURO PREDIAL / IMPORTAÇÃO (TAXAS/SEGURO) </v>
      </c>
      <c r="I479" t="s">
        <v>2785</v>
      </c>
      <c r="J479" t="s">
        <v>2786</v>
      </c>
      <c r="K479" t="s">
        <v>2787</v>
      </c>
      <c r="L479" t="s">
        <v>2788</v>
      </c>
      <c r="M479" t="s">
        <v>229</v>
      </c>
      <c r="N479" t="s">
        <v>166</v>
      </c>
      <c r="O479" t="s">
        <v>167</v>
      </c>
      <c r="P479" t="s">
        <v>200</v>
      </c>
      <c r="Q479" t="s">
        <v>168</v>
      </c>
      <c r="R479" t="s">
        <v>165</v>
      </c>
      <c r="S479" t="s">
        <v>119</v>
      </c>
      <c r="T479" t="s">
        <v>164</v>
      </c>
      <c r="U479" t="s">
        <v>118</v>
      </c>
      <c r="V479" t="s">
        <v>467</v>
      </c>
      <c r="W479" t="s">
        <v>448</v>
      </c>
      <c r="X479" s="51" t="str">
        <f t="shared" si="7"/>
        <v>3</v>
      </c>
      <c r="Y479" s="51" t="str">
        <f>IF(T479="","",IF(AND(T479&lt;&gt;'Tabelas auxiliares'!$B$236,T479&lt;&gt;'Tabelas auxiliares'!$B$237),"FOLHA DE PESSOAL",IF(X479='Tabelas auxiliares'!$A$237,"CUSTEIO",IF(X479='Tabelas auxiliares'!$A$236,"INVESTIMENTO","ERRO - VERIFICAR"))))</f>
        <v>CUSTEIO</v>
      </c>
      <c r="Z479" s="44">
        <v>1227.03</v>
      </c>
      <c r="AA479" s="44">
        <v>1210.6500000000001</v>
      </c>
      <c r="AB479" s="44">
        <v>1.1499999999999999</v>
      </c>
      <c r="AC479" s="44">
        <v>15.23</v>
      </c>
    </row>
    <row r="480" spans="1:29" x14ac:dyDescent="0.25">
      <c r="A480" t="s">
        <v>540</v>
      </c>
      <c r="B480" t="s">
        <v>346</v>
      </c>
      <c r="C480" t="s">
        <v>541</v>
      </c>
      <c r="D480" t="s">
        <v>61</v>
      </c>
      <c r="E480" t="s">
        <v>117</v>
      </c>
      <c r="F480" s="51" t="str">
        <f>IFERROR(VLOOKUP(D480,'Tabelas auxiliares'!$A$3:$B$61,2,FALSE),"")</f>
        <v>PROAD - PRÓ-REITORIA DE ADMINISTRAÇÃO</v>
      </c>
      <c r="G480" s="51" t="str">
        <f>IFERROR(VLOOKUP($B480,'Tabelas auxiliares'!$A$65:$C$102,2,FALSE),"")</f>
        <v>Obrigações tributárias e serviços financeiros</v>
      </c>
      <c r="H480" s="51" t="str">
        <f>IFERROR(VLOOKUP($B480,'Tabelas auxiliares'!$A$65:$C$102,3,FALSE),"")</f>
        <v xml:space="preserve">OBRIGAÇÕES TRIBUTÁRIAS / SEGURO COLETIVO PARA ALUNOS / SEGURO ESTAGIÁRIOS / SEGURO CARROS OFICIAIS / SEGURO PREDIAL / IMPORTAÇÃO (TAXAS/SEGURO) </v>
      </c>
      <c r="I480" t="s">
        <v>2677</v>
      </c>
      <c r="J480" t="s">
        <v>1702</v>
      </c>
      <c r="K480" t="s">
        <v>2789</v>
      </c>
      <c r="L480" t="s">
        <v>1704</v>
      </c>
      <c r="M480" t="s">
        <v>1705</v>
      </c>
      <c r="N480" t="s">
        <v>166</v>
      </c>
      <c r="O480" t="s">
        <v>167</v>
      </c>
      <c r="P480" t="s">
        <v>200</v>
      </c>
      <c r="Q480" t="s">
        <v>168</v>
      </c>
      <c r="R480" t="s">
        <v>165</v>
      </c>
      <c r="S480" t="s">
        <v>119</v>
      </c>
      <c r="T480" t="s">
        <v>164</v>
      </c>
      <c r="U480" t="s">
        <v>118</v>
      </c>
      <c r="V480" t="s">
        <v>467</v>
      </c>
      <c r="W480" t="s">
        <v>448</v>
      </c>
      <c r="X480" s="51" t="str">
        <f t="shared" si="7"/>
        <v>3</v>
      </c>
      <c r="Y480" s="51" t="str">
        <f>IF(T480="","",IF(AND(T480&lt;&gt;'Tabelas auxiliares'!$B$236,T480&lt;&gt;'Tabelas auxiliares'!$B$237),"FOLHA DE PESSOAL",IF(X480='Tabelas auxiliares'!$A$237,"CUSTEIO",IF(X480='Tabelas auxiliares'!$A$236,"INVESTIMENTO","ERRO - VERIFICAR"))))</f>
        <v>CUSTEIO</v>
      </c>
      <c r="Z480" s="44">
        <v>3254.65</v>
      </c>
      <c r="AA480" s="44">
        <v>2072.8000000000002</v>
      </c>
      <c r="AC480" s="44">
        <v>1181.8499999999999</v>
      </c>
    </row>
    <row r="481" spans="1:29" x14ac:dyDescent="0.25">
      <c r="A481" t="s">
        <v>540</v>
      </c>
      <c r="B481" t="s">
        <v>346</v>
      </c>
      <c r="C481" t="s">
        <v>541</v>
      </c>
      <c r="D481" t="s">
        <v>88</v>
      </c>
      <c r="E481" t="s">
        <v>117</v>
      </c>
      <c r="F481" s="51" t="str">
        <f>IFERROR(VLOOKUP(D481,'Tabelas auxiliares'!$A$3:$B$61,2,FALSE),"")</f>
        <v>SUGEPE - SUPERINTENDÊNCIA DE GESTÃO DE PESSOAS</v>
      </c>
      <c r="G481" s="51" t="str">
        <f>IFERROR(VLOOKUP($B481,'Tabelas auxiliares'!$A$65:$C$102,2,FALSE),"")</f>
        <v>Obrigações tributárias e serviços financeiros</v>
      </c>
      <c r="H481" s="51" t="str">
        <f>IFERROR(VLOOKUP($B481,'Tabelas auxiliares'!$A$65:$C$102,3,FALSE),"")</f>
        <v xml:space="preserve">OBRIGAÇÕES TRIBUTÁRIAS / SEGURO COLETIVO PARA ALUNOS / SEGURO ESTAGIÁRIOS / SEGURO CARROS OFICIAIS / SEGURO PREDIAL / IMPORTAÇÃO (TAXAS/SEGURO) </v>
      </c>
      <c r="I481" t="s">
        <v>2790</v>
      </c>
      <c r="J481" t="s">
        <v>592</v>
      </c>
      <c r="K481" t="s">
        <v>2791</v>
      </c>
      <c r="L481" t="s">
        <v>230</v>
      </c>
      <c r="M481" t="s">
        <v>229</v>
      </c>
      <c r="N481" t="s">
        <v>166</v>
      </c>
      <c r="O481" t="s">
        <v>167</v>
      </c>
      <c r="P481" t="s">
        <v>200</v>
      </c>
      <c r="Q481" t="s">
        <v>168</v>
      </c>
      <c r="R481" t="s">
        <v>165</v>
      </c>
      <c r="S481" t="s">
        <v>119</v>
      </c>
      <c r="T481" t="s">
        <v>164</v>
      </c>
      <c r="U481" t="s">
        <v>118</v>
      </c>
      <c r="V481" t="s">
        <v>467</v>
      </c>
      <c r="W481" t="s">
        <v>448</v>
      </c>
      <c r="X481" s="51" t="str">
        <f t="shared" si="7"/>
        <v>3</v>
      </c>
      <c r="Y481" s="51" t="str">
        <f>IF(T481="","",IF(AND(T481&lt;&gt;'Tabelas auxiliares'!$B$236,T481&lt;&gt;'Tabelas auxiliares'!$B$237),"FOLHA DE PESSOAL",IF(X481='Tabelas auxiliares'!$A$237,"CUSTEIO",IF(X481='Tabelas auxiliares'!$A$236,"INVESTIMENTO","ERRO - VERIFICAR"))))</f>
        <v>CUSTEIO</v>
      </c>
      <c r="Z481" s="44">
        <v>2394.9899999999998</v>
      </c>
      <c r="AA481" s="44">
        <v>2394.9899999999998</v>
      </c>
    </row>
    <row r="482" spans="1:29" x14ac:dyDescent="0.25">
      <c r="A482" t="s">
        <v>540</v>
      </c>
      <c r="B482" t="s">
        <v>346</v>
      </c>
      <c r="C482" t="s">
        <v>541</v>
      </c>
      <c r="D482" t="s">
        <v>88</v>
      </c>
      <c r="E482" t="s">
        <v>117</v>
      </c>
      <c r="F482" s="51" t="str">
        <f>IFERROR(VLOOKUP(D482,'Tabelas auxiliares'!$A$3:$B$61,2,FALSE),"")</f>
        <v>SUGEPE - SUPERINTENDÊNCIA DE GESTÃO DE PESSOAS</v>
      </c>
      <c r="G482" s="51" t="str">
        <f>IFERROR(VLOOKUP($B482,'Tabelas auxiliares'!$A$65:$C$102,2,FALSE),"")</f>
        <v>Obrigações tributárias e serviços financeiros</v>
      </c>
      <c r="H482" s="51" t="str">
        <f>IFERROR(VLOOKUP($B482,'Tabelas auxiliares'!$A$65:$C$102,3,FALSE),"")</f>
        <v xml:space="preserve">OBRIGAÇÕES TRIBUTÁRIAS / SEGURO COLETIVO PARA ALUNOS / SEGURO ESTAGIÁRIOS / SEGURO CARROS OFICIAIS / SEGURO PREDIAL / IMPORTAÇÃO (TAXAS/SEGURO) </v>
      </c>
      <c r="I482" t="s">
        <v>2792</v>
      </c>
      <c r="J482" t="s">
        <v>592</v>
      </c>
      <c r="K482" t="s">
        <v>2793</v>
      </c>
      <c r="L482" t="s">
        <v>230</v>
      </c>
      <c r="M482" t="s">
        <v>229</v>
      </c>
      <c r="N482" t="s">
        <v>166</v>
      </c>
      <c r="O482" t="s">
        <v>167</v>
      </c>
      <c r="P482" t="s">
        <v>200</v>
      </c>
      <c r="Q482" t="s">
        <v>168</v>
      </c>
      <c r="R482" t="s">
        <v>165</v>
      </c>
      <c r="S482" t="s">
        <v>119</v>
      </c>
      <c r="T482" t="s">
        <v>164</v>
      </c>
      <c r="U482" t="s">
        <v>118</v>
      </c>
      <c r="V482" t="s">
        <v>467</v>
      </c>
      <c r="W482" t="s">
        <v>448</v>
      </c>
      <c r="X482" s="51" t="str">
        <f t="shared" si="7"/>
        <v>3</v>
      </c>
      <c r="Y482" s="51" t="str">
        <f>IF(T482="","",IF(AND(T482&lt;&gt;'Tabelas auxiliares'!$B$236,T482&lt;&gt;'Tabelas auxiliares'!$B$237),"FOLHA DE PESSOAL",IF(X482='Tabelas auxiliares'!$A$237,"CUSTEIO",IF(X482='Tabelas auxiliares'!$A$236,"INVESTIMENTO","ERRO - VERIFICAR"))))</f>
        <v>CUSTEIO</v>
      </c>
      <c r="Z482" s="44">
        <v>2529.88</v>
      </c>
      <c r="AA482" s="44">
        <v>2529.88</v>
      </c>
    </row>
    <row r="483" spans="1:29" x14ac:dyDescent="0.25">
      <c r="A483" t="s">
        <v>540</v>
      </c>
      <c r="B483" t="s">
        <v>346</v>
      </c>
      <c r="C483" t="s">
        <v>541</v>
      </c>
      <c r="D483" t="s">
        <v>88</v>
      </c>
      <c r="E483" t="s">
        <v>117</v>
      </c>
      <c r="F483" s="51" t="str">
        <f>IFERROR(VLOOKUP(D483,'Tabelas auxiliares'!$A$3:$B$61,2,FALSE),"")</f>
        <v>SUGEPE - SUPERINTENDÊNCIA DE GESTÃO DE PESSOAS</v>
      </c>
      <c r="G483" s="51" t="str">
        <f>IFERROR(VLOOKUP($B483,'Tabelas auxiliares'!$A$65:$C$102,2,FALSE),"")</f>
        <v>Obrigações tributárias e serviços financeiros</v>
      </c>
      <c r="H483" s="51" t="str">
        <f>IFERROR(VLOOKUP($B483,'Tabelas auxiliares'!$A$65:$C$102,3,FALSE),"")</f>
        <v xml:space="preserve">OBRIGAÇÕES TRIBUTÁRIAS / SEGURO COLETIVO PARA ALUNOS / SEGURO ESTAGIÁRIOS / SEGURO CARROS OFICIAIS / SEGURO PREDIAL / IMPORTAÇÃO (TAXAS/SEGURO) </v>
      </c>
      <c r="I483" t="s">
        <v>561</v>
      </c>
      <c r="J483" t="s">
        <v>592</v>
      </c>
      <c r="K483" t="s">
        <v>593</v>
      </c>
      <c r="L483" t="s">
        <v>230</v>
      </c>
      <c r="M483" t="s">
        <v>229</v>
      </c>
      <c r="N483" t="s">
        <v>166</v>
      </c>
      <c r="O483" t="s">
        <v>167</v>
      </c>
      <c r="P483" t="s">
        <v>200</v>
      </c>
      <c r="Q483" t="s">
        <v>168</v>
      </c>
      <c r="R483" t="s">
        <v>165</v>
      </c>
      <c r="S483" t="s">
        <v>119</v>
      </c>
      <c r="T483" t="s">
        <v>164</v>
      </c>
      <c r="U483" t="s">
        <v>118</v>
      </c>
      <c r="V483" t="s">
        <v>467</v>
      </c>
      <c r="W483" t="s">
        <v>448</v>
      </c>
      <c r="X483" s="51" t="str">
        <f t="shared" si="7"/>
        <v>3</v>
      </c>
      <c r="Y483" s="51" t="str">
        <f>IF(T483="","",IF(AND(T483&lt;&gt;'Tabelas auxiliares'!$B$236,T483&lt;&gt;'Tabelas auxiliares'!$B$237),"FOLHA DE PESSOAL",IF(X483='Tabelas auxiliares'!$A$237,"CUSTEIO",IF(X483='Tabelas auxiliares'!$A$236,"INVESTIMENTO","ERRO - VERIFICAR"))))</f>
        <v>CUSTEIO</v>
      </c>
      <c r="Z483" s="44">
        <v>2990.45</v>
      </c>
      <c r="AA483" s="44">
        <v>2862.61</v>
      </c>
      <c r="AB483" s="44">
        <v>4.99</v>
      </c>
      <c r="AC483" s="44">
        <v>122.85</v>
      </c>
    </row>
    <row r="484" spans="1:29" x14ac:dyDescent="0.25">
      <c r="A484" t="s">
        <v>540</v>
      </c>
      <c r="B484" t="s">
        <v>349</v>
      </c>
      <c r="C484" t="s">
        <v>541</v>
      </c>
      <c r="D484" t="s">
        <v>35</v>
      </c>
      <c r="E484" t="s">
        <v>117</v>
      </c>
      <c r="F484" s="51" t="str">
        <f>IFERROR(VLOOKUP(D484,'Tabelas auxiliares'!$A$3:$B$61,2,FALSE),"")</f>
        <v>PU - PREFEITURA UNIVERSITÁRIA</v>
      </c>
      <c r="G484" s="51" t="str">
        <f>IFERROR(VLOOKUP($B484,'Tabelas auxiliares'!$A$65:$C$102,2,FALSE),"")</f>
        <v>Transporte e locomoção comunitária</v>
      </c>
      <c r="H484" s="51" t="str">
        <f>IFERROR(VLOOKUP($B484,'Tabelas auxiliares'!$A$65:$C$102,3,FALSE),"")</f>
        <v>MOTORISTA / PNEUS FROTA OFICIAL / ABASTECIMENTO FROTA OFICIAL / TRANSPORTE EVENTUAL / TRANSPORTE INTERCAMPUS / IMPORTAÇÃO (fretes e transportes) / PEDÁGIO</v>
      </c>
      <c r="I484" t="s">
        <v>551</v>
      </c>
      <c r="J484" t="s">
        <v>597</v>
      </c>
      <c r="K484" t="s">
        <v>598</v>
      </c>
      <c r="L484" t="s">
        <v>173</v>
      </c>
      <c r="M484" t="s">
        <v>174</v>
      </c>
      <c r="N484" t="s">
        <v>166</v>
      </c>
      <c r="O484" t="s">
        <v>167</v>
      </c>
      <c r="P484" t="s">
        <v>200</v>
      </c>
      <c r="Q484" t="s">
        <v>168</v>
      </c>
      <c r="R484" t="s">
        <v>165</v>
      </c>
      <c r="S484" t="s">
        <v>119</v>
      </c>
      <c r="T484" t="s">
        <v>164</v>
      </c>
      <c r="U484" t="s">
        <v>118</v>
      </c>
      <c r="V484" t="s">
        <v>469</v>
      </c>
      <c r="W484" t="s">
        <v>450</v>
      </c>
      <c r="X484" s="51" t="str">
        <f t="shared" si="7"/>
        <v>3</v>
      </c>
      <c r="Y484" s="51" t="str">
        <f>IF(T484="","",IF(AND(T484&lt;&gt;'Tabelas auxiliares'!$B$236,T484&lt;&gt;'Tabelas auxiliares'!$B$237),"FOLHA DE PESSOAL",IF(X484='Tabelas auxiliares'!$A$237,"CUSTEIO",IF(X484='Tabelas auxiliares'!$A$236,"INVESTIMENTO","ERRO - VERIFICAR"))))</f>
        <v>CUSTEIO</v>
      </c>
      <c r="Z484" s="44">
        <v>437278.98</v>
      </c>
      <c r="AA484" s="44">
        <v>53531.94</v>
      </c>
      <c r="AB484" s="44">
        <v>4755.55</v>
      </c>
      <c r="AC484" s="44">
        <v>378991.49</v>
      </c>
    </row>
    <row r="485" spans="1:29" x14ac:dyDescent="0.25">
      <c r="A485" t="s">
        <v>540</v>
      </c>
      <c r="B485" t="s">
        <v>349</v>
      </c>
      <c r="C485" t="s">
        <v>541</v>
      </c>
      <c r="D485" t="s">
        <v>35</v>
      </c>
      <c r="E485" t="s">
        <v>117</v>
      </c>
      <c r="F485" s="51" t="str">
        <f>IFERROR(VLOOKUP(D485,'Tabelas auxiliares'!$A$3:$B$61,2,FALSE),"")</f>
        <v>PU - PREFEITURA UNIVERSITÁRIA</v>
      </c>
      <c r="G485" s="51" t="str">
        <f>IFERROR(VLOOKUP($B485,'Tabelas auxiliares'!$A$65:$C$102,2,FALSE),"")</f>
        <v>Transporte e locomoção comunitária</v>
      </c>
      <c r="H485" s="51" t="str">
        <f>IFERROR(VLOOKUP($B485,'Tabelas auxiliares'!$A$65:$C$102,3,FALSE),"")</f>
        <v>MOTORISTA / PNEUS FROTA OFICIAL / ABASTECIMENTO FROTA OFICIAL / TRANSPORTE EVENTUAL / TRANSPORTE INTERCAMPUS / IMPORTAÇÃO (fretes e transportes) / PEDÁGIO</v>
      </c>
      <c r="I485" t="s">
        <v>562</v>
      </c>
      <c r="J485" t="s">
        <v>600</v>
      </c>
      <c r="K485" t="s">
        <v>601</v>
      </c>
      <c r="L485" t="s">
        <v>453</v>
      </c>
      <c r="M485" t="s">
        <v>231</v>
      </c>
      <c r="N485" t="s">
        <v>166</v>
      </c>
      <c r="O485" t="s">
        <v>167</v>
      </c>
      <c r="P485" t="s">
        <v>200</v>
      </c>
      <c r="Q485" t="s">
        <v>168</v>
      </c>
      <c r="R485" t="s">
        <v>165</v>
      </c>
      <c r="S485" t="s">
        <v>119</v>
      </c>
      <c r="T485" t="s">
        <v>164</v>
      </c>
      <c r="U485" t="s">
        <v>118</v>
      </c>
      <c r="V485" t="s">
        <v>466</v>
      </c>
      <c r="W485" t="s">
        <v>447</v>
      </c>
      <c r="X485" s="51" t="str">
        <f t="shared" si="7"/>
        <v>3</v>
      </c>
      <c r="Y485" s="51" t="str">
        <f>IF(T485="","",IF(AND(T485&lt;&gt;'Tabelas auxiliares'!$B$236,T485&lt;&gt;'Tabelas auxiliares'!$B$237),"FOLHA DE PESSOAL",IF(X485='Tabelas auxiliares'!$A$237,"CUSTEIO",IF(X485='Tabelas auxiliares'!$A$236,"INVESTIMENTO","ERRO - VERIFICAR"))))</f>
        <v>CUSTEIO</v>
      </c>
      <c r="Z485" s="44">
        <v>55185.33</v>
      </c>
      <c r="AB485" s="44">
        <v>9644.9699999999993</v>
      </c>
      <c r="AC485" s="44">
        <v>45540.36</v>
      </c>
    </row>
    <row r="486" spans="1:29" x14ac:dyDescent="0.25">
      <c r="A486" t="s">
        <v>540</v>
      </c>
      <c r="B486" t="s">
        <v>349</v>
      </c>
      <c r="C486" t="s">
        <v>541</v>
      </c>
      <c r="D486" t="s">
        <v>35</v>
      </c>
      <c r="E486" t="s">
        <v>117</v>
      </c>
      <c r="F486" s="51" t="str">
        <f>IFERROR(VLOOKUP(D486,'Tabelas auxiliares'!$A$3:$B$61,2,FALSE),"")</f>
        <v>PU - PREFEITURA UNIVERSITÁRIA</v>
      </c>
      <c r="G486" s="51" t="str">
        <f>IFERROR(VLOOKUP($B486,'Tabelas auxiliares'!$A$65:$C$102,2,FALSE),"")</f>
        <v>Transporte e locomoção comunitária</v>
      </c>
      <c r="H486" s="51" t="str">
        <f>IFERROR(VLOOKUP($B486,'Tabelas auxiliares'!$A$65:$C$102,3,FALSE),"")</f>
        <v>MOTORISTA / PNEUS FROTA OFICIAL / ABASTECIMENTO FROTA OFICIAL / TRANSPORTE EVENTUAL / TRANSPORTE INTERCAMPUS / IMPORTAÇÃO (fretes e transportes) / PEDÁGIO</v>
      </c>
      <c r="I486" t="s">
        <v>558</v>
      </c>
      <c r="J486" t="s">
        <v>589</v>
      </c>
      <c r="K486" t="s">
        <v>604</v>
      </c>
      <c r="L486" t="s">
        <v>232</v>
      </c>
      <c r="M486" t="s">
        <v>233</v>
      </c>
      <c r="N486" t="s">
        <v>166</v>
      </c>
      <c r="O486" t="s">
        <v>167</v>
      </c>
      <c r="P486" t="s">
        <v>200</v>
      </c>
      <c r="Q486" t="s">
        <v>168</v>
      </c>
      <c r="R486" t="s">
        <v>165</v>
      </c>
      <c r="S486" t="s">
        <v>543</v>
      </c>
      <c r="T486" t="s">
        <v>164</v>
      </c>
      <c r="U486" t="s">
        <v>118</v>
      </c>
      <c r="V486" t="s">
        <v>470</v>
      </c>
      <c r="W486" t="s">
        <v>451</v>
      </c>
      <c r="X486" s="51" t="str">
        <f t="shared" si="7"/>
        <v>3</v>
      </c>
      <c r="Y486" s="51" t="str">
        <f>IF(T486="","",IF(AND(T486&lt;&gt;'Tabelas auxiliares'!$B$236,T486&lt;&gt;'Tabelas auxiliares'!$B$237),"FOLHA DE PESSOAL",IF(X486='Tabelas auxiliares'!$A$237,"CUSTEIO",IF(X486='Tabelas auxiliares'!$A$236,"INVESTIMENTO","ERRO - VERIFICAR"))))</f>
        <v>CUSTEIO</v>
      </c>
      <c r="Z486" s="44">
        <v>34597.86</v>
      </c>
      <c r="AA486" s="44">
        <v>16835.86</v>
      </c>
      <c r="AB486" s="44">
        <v>1.59</v>
      </c>
      <c r="AC486" s="44">
        <v>17760.41</v>
      </c>
    </row>
    <row r="487" spans="1:29" x14ac:dyDescent="0.25">
      <c r="A487" t="s">
        <v>540</v>
      </c>
      <c r="B487" t="s">
        <v>349</v>
      </c>
      <c r="C487" t="s">
        <v>541</v>
      </c>
      <c r="D487" t="s">
        <v>35</v>
      </c>
      <c r="E487" t="s">
        <v>117</v>
      </c>
      <c r="F487" s="51" t="str">
        <f>IFERROR(VLOOKUP(D487,'Tabelas auxiliares'!$A$3:$B$61,2,FALSE),"")</f>
        <v>PU - PREFEITURA UNIVERSITÁRIA</v>
      </c>
      <c r="G487" s="51" t="str">
        <f>IFERROR(VLOOKUP($B487,'Tabelas auxiliares'!$A$65:$C$102,2,FALSE),"")</f>
        <v>Transporte e locomoção comunitária</v>
      </c>
      <c r="H487" s="51" t="str">
        <f>IFERROR(VLOOKUP($B487,'Tabelas auxiliares'!$A$65:$C$102,3,FALSE),"")</f>
        <v>MOTORISTA / PNEUS FROTA OFICIAL / ABASTECIMENTO FROTA OFICIAL / TRANSPORTE EVENTUAL / TRANSPORTE INTERCAMPUS / IMPORTAÇÃO (fretes e transportes) / PEDÁGIO</v>
      </c>
      <c r="I487" t="s">
        <v>558</v>
      </c>
      <c r="J487" t="s">
        <v>589</v>
      </c>
      <c r="K487" t="s">
        <v>604</v>
      </c>
      <c r="L487" t="s">
        <v>232</v>
      </c>
      <c r="M487" t="s">
        <v>233</v>
      </c>
      <c r="N487" t="s">
        <v>166</v>
      </c>
      <c r="O487" t="s">
        <v>167</v>
      </c>
      <c r="P487" t="s">
        <v>200</v>
      </c>
      <c r="Q487" t="s">
        <v>168</v>
      </c>
      <c r="R487" t="s">
        <v>165</v>
      </c>
      <c r="S487" t="s">
        <v>543</v>
      </c>
      <c r="T487" t="s">
        <v>164</v>
      </c>
      <c r="U487" t="s">
        <v>118</v>
      </c>
      <c r="V487" t="s">
        <v>471</v>
      </c>
      <c r="W487" t="s">
        <v>452</v>
      </c>
      <c r="X487" s="51" t="str">
        <f t="shared" si="7"/>
        <v>3</v>
      </c>
      <c r="Y487" s="51" t="str">
        <f>IF(T487="","",IF(AND(T487&lt;&gt;'Tabelas auxiliares'!$B$236,T487&lt;&gt;'Tabelas auxiliares'!$B$237),"FOLHA DE PESSOAL",IF(X487='Tabelas auxiliares'!$A$237,"CUSTEIO",IF(X487='Tabelas auxiliares'!$A$236,"INVESTIMENTO","ERRO - VERIFICAR"))))</f>
        <v>CUSTEIO</v>
      </c>
      <c r="Z487" s="44">
        <v>1310.6199999999999</v>
      </c>
      <c r="AA487" s="44">
        <v>858.64</v>
      </c>
      <c r="AC487" s="44">
        <v>451.98</v>
      </c>
    </row>
    <row r="488" spans="1:29" x14ac:dyDescent="0.25">
      <c r="A488" t="s">
        <v>540</v>
      </c>
      <c r="B488" t="s">
        <v>349</v>
      </c>
      <c r="C488" t="s">
        <v>541</v>
      </c>
      <c r="D488" t="s">
        <v>35</v>
      </c>
      <c r="E488" t="s">
        <v>117</v>
      </c>
      <c r="F488" s="51" t="str">
        <f>IFERROR(VLOOKUP(D488,'Tabelas auxiliares'!$A$3:$B$61,2,FALSE),"")</f>
        <v>PU - PREFEITURA UNIVERSITÁRIA</v>
      </c>
      <c r="G488" s="51" t="str">
        <f>IFERROR(VLOOKUP($B488,'Tabelas auxiliares'!$A$65:$C$102,2,FALSE),"")</f>
        <v>Transporte e locomoção comunitária</v>
      </c>
      <c r="H488" s="51" t="str">
        <f>IFERROR(VLOOKUP($B488,'Tabelas auxiliares'!$A$65:$C$102,3,FALSE),"")</f>
        <v>MOTORISTA / PNEUS FROTA OFICIAL / ABASTECIMENTO FROTA OFICIAL / TRANSPORTE EVENTUAL / TRANSPORTE INTERCAMPUS / IMPORTAÇÃO (fretes e transportes) / PEDÁGIO</v>
      </c>
      <c r="I488" t="s">
        <v>558</v>
      </c>
      <c r="J488" t="s">
        <v>589</v>
      </c>
      <c r="K488" t="s">
        <v>604</v>
      </c>
      <c r="L488" t="s">
        <v>232</v>
      </c>
      <c r="M488" t="s">
        <v>233</v>
      </c>
      <c r="N488" t="s">
        <v>166</v>
      </c>
      <c r="O488" t="s">
        <v>167</v>
      </c>
      <c r="P488" t="s">
        <v>200</v>
      </c>
      <c r="Q488" t="s">
        <v>168</v>
      </c>
      <c r="R488" t="s">
        <v>165</v>
      </c>
      <c r="S488" t="s">
        <v>543</v>
      </c>
      <c r="T488" t="s">
        <v>164</v>
      </c>
      <c r="U488" t="s">
        <v>118</v>
      </c>
      <c r="V488" t="s">
        <v>475</v>
      </c>
      <c r="W488" t="s">
        <v>459</v>
      </c>
      <c r="X488" s="51" t="str">
        <f t="shared" si="7"/>
        <v>3</v>
      </c>
      <c r="Y488" s="51" t="str">
        <f>IF(T488="","",IF(AND(T488&lt;&gt;'Tabelas auxiliares'!$B$236,T488&lt;&gt;'Tabelas auxiliares'!$B$237),"FOLHA DE PESSOAL",IF(X488='Tabelas auxiliares'!$A$237,"CUSTEIO",IF(X488='Tabelas auxiliares'!$A$236,"INVESTIMENTO","ERRO - VERIFICAR"))))</f>
        <v>CUSTEIO</v>
      </c>
      <c r="Z488" s="44">
        <v>26897.15</v>
      </c>
      <c r="AA488" s="44">
        <v>19492.04</v>
      </c>
      <c r="AB488" s="44">
        <v>26.28</v>
      </c>
      <c r="AC488" s="44">
        <v>7378.83</v>
      </c>
    </row>
    <row r="489" spans="1:29" x14ac:dyDescent="0.25">
      <c r="A489" t="s">
        <v>540</v>
      </c>
      <c r="B489" t="s">
        <v>349</v>
      </c>
      <c r="C489" t="s">
        <v>541</v>
      </c>
      <c r="D489" t="s">
        <v>35</v>
      </c>
      <c r="E489" t="s">
        <v>117</v>
      </c>
      <c r="F489" s="51" t="str">
        <f>IFERROR(VLOOKUP(D489,'Tabelas auxiliares'!$A$3:$B$61,2,FALSE),"")</f>
        <v>PU - PREFEITURA UNIVERSITÁRIA</v>
      </c>
      <c r="G489" s="51" t="str">
        <f>IFERROR(VLOOKUP($B489,'Tabelas auxiliares'!$A$65:$C$102,2,FALSE),"")</f>
        <v>Transporte e locomoção comunitária</v>
      </c>
      <c r="H489" s="51" t="str">
        <f>IFERROR(VLOOKUP($B489,'Tabelas auxiliares'!$A$65:$C$102,3,FALSE),"")</f>
        <v>MOTORISTA / PNEUS FROTA OFICIAL / ABASTECIMENTO FROTA OFICIAL / TRANSPORTE EVENTUAL / TRANSPORTE INTERCAMPUS / IMPORTAÇÃO (fretes e transportes) / PEDÁGIO</v>
      </c>
      <c r="I489" t="s">
        <v>542</v>
      </c>
      <c r="J489" t="s">
        <v>600</v>
      </c>
      <c r="K489" t="s">
        <v>605</v>
      </c>
      <c r="L489" t="s">
        <v>606</v>
      </c>
      <c r="M489" t="s">
        <v>231</v>
      </c>
      <c r="N489" t="s">
        <v>166</v>
      </c>
      <c r="O489" t="s">
        <v>167</v>
      </c>
      <c r="P489" t="s">
        <v>200</v>
      </c>
      <c r="Q489" t="s">
        <v>168</v>
      </c>
      <c r="R489" t="s">
        <v>165</v>
      </c>
      <c r="S489" t="s">
        <v>119</v>
      </c>
      <c r="T489" t="s">
        <v>228</v>
      </c>
      <c r="U489" t="s">
        <v>548</v>
      </c>
      <c r="V489" t="s">
        <v>466</v>
      </c>
      <c r="W489" t="s">
        <v>447</v>
      </c>
      <c r="X489" s="51" t="str">
        <f t="shared" si="7"/>
        <v>3</v>
      </c>
      <c r="Y489" s="51" t="str">
        <f>IF(T489="","",IF(AND(T489&lt;&gt;'Tabelas auxiliares'!$B$236,T489&lt;&gt;'Tabelas auxiliares'!$B$237),"FOLHA DE PESSOAL",IF(X489='Tabelas auxiliares'!$A$237,"CUSTEIO",IF(X489='Tabelas auxiliares'!$A$236,"INVESTIMENTO","ERRO - VERIFICAR"))))</f>
        <v>CUSTEIO</v>
      </c>
      <c r="Z489" s="44">
        <v>52818.34</v>
      </c>
      <c r="AA489" s="44">
        <v>21063.89</v>
      </c>
      <c r="AB489" s="44">
        <v>31754.45</v>
      </c>
    </row>
    <row r="490" spans="1:29" x14ac:dyDescent="0.25">
      <c r="A490" t="s">
        <v>540</v>
      </c>
      <c r="B490" t="s">
        <v>349</v>
      </c>
      <c r="C490" t="s">
        <v>541</v>
      </c>
      <c r="D490" t="s">
        <v>39</v>
      </c>
      <c r="E490" t="s">
        <v>117</v>
      </c>
      <c r="F490" s="51" t="str">
        <f>IFERROR(VLOOKUP(D490,'Tabelas auxiliares'!$A$3:$B$61,2,FALSE),"")</f>
        <v>PU - LOCAÇÃO DE VEÍCULOS * D.U.C</v>
      </c>
      <c r="G490" s="51" t="str">
        <f>IFERROR(VLOOKUP($B490,'Tabelas auxiliares'!$A$65:$C$102,2,FALSE),"")</f>
        <v>Transporte e locomoção comunitária</v>
      </c>
      <c r="H490" s="51" t="str">
        <f>IFERROR(VLOOKUP($B490,'Tabelas auxiliares'!$A$65:$C$102,3,FALSE),"")</f>
        <v>MOTORISTA / PNEUS FROTA OFICIAL / ABASTECIMENTO FROTA OFICIAL / TRANSPORTE EVENTUAL / TRANSPORTE INTERCAMPUS / IMPORTAÇÃO (fretes e transportes) / PEDÁGIO</v>
      </c>
      <c r="I490" t="s">
        <v>2794</v>
      </c>
      <c r="J490" t="s">
        <v>607</v>
      </c>
      <c r="K490" t="s">
        <v>2795</v>
      </c>
      <c r="L490" t="s">
        <v>175</v>
      </c>
      <c r="M490" t="s">
        <v>234</v>
      </c>
      <c r="N490" t="s">
        <v>166</v>
      </c>
      <c r="O490" t="s">
        <v>167</v>
      </c>
      <c r="P490" t="s">
        <v>200</v>
      </c>
      <c r="Q490" t="s">
        <v>168</v>
      </c>
      <c r="R490" t="s">
        <v>165</v>
      </c>
      <c r="S490" t="s">
        <v>119</v>
      </c>
      <c r="T490" t="s">
        <v>164</v>
      </c>
      <c r="U490" t="s">
        <v>118</v>
      </c>
      <c r="V490" t="s">
        <v>472</v>
      </c>
      <c r="W490" t="s">
        <v>454</v>
      </c>
      <c r="X490" s="51" t="str">
        <f t="shared" si="7"/>
        <v>3</v>
      </c>
      <c r="Y490" s="51" t="str">
        <f>IF(T490="","",IF(AND(T490&lt;&gt;'Tabelas auxiliares'!$B$236,T490&lt;&gt;'Tabelas auxiliares'!$B$237),"FOLHA DE PESSOAL",IF(X490='Tabelas auxiliares'!$A$237,"CUSTEIO",IF(X490='Tabelas auxiliares'!$A$236,"INVESTIMENTO","ERRO - VERIFICAR"))))</f>
        <v>CUSTEIO</v>
      </c>
      <c r="Z490" s="44">
        <v>673.2</v>
      </c>
      <c r="AA490" s="44">
        <v>673.2</v>
      </c>
    </row>
    <row r="491" spans="1:29" x14ac:dyDescent="0.25">
      <c r="A491" t="s">
        <v>540</v>
      </c>
      <c r="B491" t="s">
        <v>349</v>
      </c>
      <c r="C491" t="s">
        <v>541</v>
      </c>
      <c r="D491" t="s">
        <v>39</v>
      </c>
      <c r="E491" t="s">
        <v>117</v>
      </c>
      <c r="F491" s="51" t="str">
        <f>IFERROR(VLOOKUP(D491,'Tabelas auxiliares'!$A$3:$B$61,2,FALSE),"")</f>
        <v>PU - LOCAÇÃO DE VEÍCULOS * D.U.C</v>
      </c>
      <c r="G491" s="51" t="str">
        <f>IFERROR(VLOOKUP($B491,'Tabelas auxiliares'!$A$65:$C$102,2,FALSE),"")</f>
        <v>Transporte e locomoção comunitária</v>
      </c>
      <c r="H491" s="51" t="str">
        <f>IFERROR(VLOOKUP($B491,'Tabelas auxiliares'!$A$65:$C$102,3,FALSE),"")</f>
        <v>MOTORISTA / PNEUS FROTA OFICIAL / ABASTECIMENTO FROTA OFICIAL / TRANSPORTE EVENTUAL / TRANSPORTE INTERCAMPUS / IMPORTAÇÃO (fretes e transportes) / PEDÁGIO</v>
      </c>
      <c r="I491" t="s">
        <v>2794</v>
      </c>
      <c r="J491" t="s">
        <v>607</v>
      </c>
      <c r="K491" t="s">
        <v>2796</v>
      </c>
      <c r="L491" t="s">
        <v>175</v>
      </c>
      <c r="M491" t="s">
        <v>176</v>
      </c>
      <c r="N491" t="s">
        <v>166</v>
      </c>
      <c r="O491" t="s">
        <v>167</v>
      </c>
      <c r="P491" t="s">
        <v>200</v>
      </c>
      <c r="Q491" t="s">
        <v>168</v>
      </c>
      <c r="R491" t="s">
        <v>165</v>
      </c>
      <c r="S491" t="s">
        <v>119</v>
      </c>
      <c r="T491" t="s">
        <v>164</v>
      </c>
      <c r="U491" t="s">
        <v>118</v>
      </c>
      <c r="V491" t="s">
        <v>472</v>
      </c>
      <c r="W491" t="s">
        <v>454</v>
      </c>
      <c r="X491" s="51" t="str">
        <f t="shared" si="7"/>
        <v>3</v>
      </c>
      <c r="Y491" s="51" t="str">
        <f>IF(T491="","",IF(AND(T491&lt;&gt;'Tabelas auxiliares'!$B$236,T491&lt;&gt;'Tabelas auxiliares'!$B$237),"FOLHA DE PESSOAL",IF(X491='Tabelas auxiliares'!$A$237,"CUSTEIO",IF(X491='Tabelas auxiliares'!$A$236,"INVESTIMENTO","ERRO - VERIFICAR"))))</f>
        <v>CUSTEIO</v>
      </c>
      <c r="Z491" s="44">
        <v>10</v>
      </c>
      <c r="AA491" s="44">
        <v>10</v>
      </c>
    </row>
    <row r="492" spans="1:29" x14ac:dyDescent="0.25">
      <c r="A492" t="s">
        <v>540</v>
      </c>
      <c r="B492" t="s">
        <v>349</v>
      </c>
      <c r="C492" t="s">
        <v>541</v>
      </c>
      <c r="D492" t="s">
        <v>39</v>
      </c>
      <c r="E492" t="s">
        <v>117</v>
      </c>
      <c r="F492" s="51" t="str">
        <f>IFERROR(VLOOKUP(D492,'Tabelas auxiliares'!$A$3:$B$61,2,FALSE),"")</f>
        <v>PU - LOCAÇÃO DE VEÍCULOS * D.U.C</v>
      </c>
      <c r="G492" s="51" t="str">
        <f>IFERROR(VLOOKUP($B492,'Tabelas auxiliares'!$A$65:$C$102,2,FALSE),"")</f>
        <v>Transporte e locomoção comunitária</v>
      </c>
      <c r="H492" s="51" t="str">
        <f>IFERROR(VLOOKUP($B492,'Tabelas auxiliares'!$A$65:$C$102,3,FALSE),"")</f>
        <v>MOTORISTA / PNEUS FROTA OFICIAL / ABASTECIMENTO FROTA OFICIAL / TRANSPORTE EVENTUAL / TRANSPORTE INTERCAMPUS / IMPORTAÇÃO (fretes e transportes) / PEDÁGIO</v>
      </c>
      <c r="I492" t="s">
        <v>2797</v>
      </c>
      <c r="J492" t="s">
        <v>607</v>
      </c>
      <c r="K492" t="s">
        <v>2798</v>
      </c>
      <c r="L492" t="s">
        <v>175</v>
      </c>
      <c r="M492" t="s">
        <v>234</v>
      </c>
      <c r="N492" t="s">
        <v>166</v>
      </c>
      <c r="O492" t="s">
        <v>167</v>
      </c>
      <c r="P492" t="s">
        <v>200</v>
      </c>
      <c r="Q492" t="s">
        <v>168</v>
      </c>
      <c r="R492" t="s">
        <v>165</v>
      </c>
      <c r="S492" t="s">
        <v>119</v>
      </c>
      <c r="T492" t="s">
        <v>164</v>
      </c>
      <c r="U492" t="s">
        <v>118</v>
      </c>
      <c r="V492" t="s">
        <v>472</v>
      </c>
      <c r="W492" t="s">
        <v>454</v>
      </c>
      <c r="X492" s="51" t="str">
        <f t="shared" si="7"/>
        <v>3</v>
      </c>
      <c r="Y492" s="51" t="str">
        <f>IF(T492="","",IF(AND(T492&lt;&gt;'Tabelas auxiliares'!$B$236,T492&lt;&gt;'Tabelas auxiliares'!$B$237),"FOLHA DE PESSOAL",IF(X492='Tabelas auxiliares'!$A$237,"CUSTEIO",IF(X492='Tabelas auxiliares'!$A$236,"INVESTIMENTO","ERRO - VERIFICAR"))))</f>
        <v>CUSTEIO</v>
      </c>
      <c r="Z492" s="44">
        <v>44</v>
      </c>
      <c r="AA492" s="44">
        <v>44</v>
      </c>
    </row>
    <row r="493" spans="1:29" x14ac:dyDescent="0.25">
      <c r="A493" t="s">
        <v>540</v>
      </c>
      <c r="B493" t="s">
        <v>349</v>
      </c>
      <c r="C493" t="s">
        <v>541</v>
      </c>
      <c r="D493" t="s">
        <v>39</v>
      </c>
      <c r="E493" t="s">
        <v>117</v>
      </c>
      <c r="F493" s="51" t="str">
        <f>IFERROR(VLOOKUP(D493,'Tabelas auxiliares'!$A$3:$B$61,2,FALSE),"")</f>
        <v>PU - LOCAÇÃO DE VEÍCULOS * D.U.C</v>
      </c>
      <c r="G493" s="51" t="str">
        <f>IFERROR(VLOOKUP($B493,'Tabelas auxiliares'!$A$65:$C$102,2,FALSE),"")</f>
        <v>Transporte e locomoção comunitária</v>
      </c>
      <c r="H493" s="51" t="str">
        <f>IFERROR(VLOOKUP($B493,'Tabelas auxiliares'!$A$65:$C$102,3,FALSE),"")</f>
        <v>MOTORISTA / PNEUS FROTA OFICIAL / ABASTECIMENTO FROTA OFICIAL / TRANSPORTE EVENTUAL / TRANSPORTE INTERCAMPUS / IMPORTAÇÃO (fretes e transportes) / PEDÁGIO</v>
      </c>
      <c r="I493" t="s">
        <v>2797</v>
      </c>
      <c r="J493" t="s">
        <v>607</v>
      </c>
      <c r="K493" t="s">
        <v>2799</v>
      </c>
      <c r="L493" t="s">
        <v>175</v>
      </c>
      <c r="M493" t="s">
        <v>176</v>
      </c>
      <c r="N493" t="s">
        <v>166</v>
      </c>
      <c r="O493" t="s">
        <v>167</v>
      </c>
      <c r="P493" t="s">
        <v>200</v>
      </c>
      <c r="Q493" t="s">
        <v>168</v>
      </c>
      <c r="R493" t="s">
        <v>165</v>
      </c>
      <c r="S493" t="s">
        <v>119</v>
      </c>
      <c r="T493" t="s">
        <v>164</v>
      </c>
      <c r="U493" t="s">
        <v>118</v>
      </c>
      <c r="V493" t="s">
        <v>472</v>
      </c>
      <c r="W493" t="s">
        <v>454</v>
      </c>
      <c r="X493" s="51" t="str">
        <f t="shared" si="7"/>
        <v>3</v>
      </c>
      <c r="Y493" s="51" t="str">
        <f>IF(T493="","",IF(AND(T493&lt;&gt;'Tabelas auxiliares'!$B$236,T493&lt;&gt;'Tabelas auxiliares'!$B$237),"FOLHA DE PESSOAL",IF(X493='Tabelas auxiliares'!$A$237,"CUSTEIO",IF(X493='Tabelas auxiliares'!$A$236,"INVESTIMENTO","ERRO - VERIFICAR"))))</f>
        <v>CUSTEIO</v>
      </c>
      <c r="Z493" s="44">
        <v>1633.4</v>
      </c>
      <c r="AA493" s="44">
        <v>1633.4</v>
      </c>
    </row>
    <row r="494" spans="1:29" x14ac:dyDescent="0.25">
      <c r="A494" t="s">
        <v>540</v>
      </c>
      <c r="B494" t="s">
        <v>349</v>
      </c>
      <c r="C494" t="s">
        <v>541</v>
      </c>
      <c r="D494" t="s">
        <v>39</v>
      </c>
      <c r="E494" t="s">
        <v>117</v>
      </c>
      <c r="F494" s="51" t="str">
        <f>IFERROR(VLOOKUP(D494,'Tabelas auxiliares'!$A$3:$B$61,2,FALSE),"")</f>
        <v>PU - LOCAÇÃO DE VEÍCULOS * D.U.C</v>
      </c>
      <c r="G494" s="51" t="str">
        <f>IFERROR(VLOOKUP($B494,'Tabelas auxiliares'!$A$65:$C$102,2,FALSE),"")</f>
        <v>Transporte e locomoção comunitária</v>
      </c>
      <c r="H494" s="51" t="str">
        <f>IFERROR(VLOOKUP($B494,'Tabelas auxiliares'!$A$65:$C$102,3,FALSE),"")</f>
        <v>MOTORISTA / PNEUS FROTA OFICIAL / ABASTECIMENTO FROTA OFICIAL / TRANSPORTE EVENTUAL / TRANSPORTE INTERCAMPUS / IMPORTAÇÃO (fretes e transportes) / PEDÁGIO</v>
      </c>
      <c r="I494" t="s">
        <v>575</v>
      </c>
      <c r="J494" t="s">
        <v>607</v>
      </c>
      <c r="K494" t="s">
        <v>608</v>
      </c>
      <c r="L494" t="s">
        <v>175</v>
      </c>
      <c r="M494" t="s">
        <v>176</v>
      </c>
      <c r="N494" t="s">
        <v>166</v>
      </c>
      <c r="O494" t="s">
        <v>167</v>
      </c>
      <c r="P494" t="s">
        <v>200</v>
      </c>
      <c r="Q494" t="s">
        <v>168</v>
      </c>
      <c r="R494" t="s">
        <v>165</v>
      </c>
      <c r="S494" t="s">
        <v>119</v>
      </c>
      <c r="T494" t="s">
        <v>164</v>
      </c>
      <c r="U494" t="s">
        <v>118</v>
      </c>
      <c r="V494" t="s">
        <v>472</v>
      </c>
      <c r="W494" t="s">
        <v>454</v>
      </c>
      <c r="X494" s="51" t="str">
        <f t="shared" si="7"/>
        <v>3</v>
      </c>
      <c r="Y494" s="51" t="str">
        <f>IF(T494="","",IF(AND(T494&lt;&gt;'Tabelas auxiliares'!$B$236,T494&lt;&gt;'Tabelas auxiliares'!$B$237),"FOLHA DE PESSOAL",IF(X494='Tabelas auxiliares'!$A$237,"CUSTEIO",IF(X494='Tabelas auxiliares'!$A$236,"INVESTIMENTO","ERRO - VERIFICAR"))))</f>
        <v>CUSTEIO</v>
      </c>
      <c r="Z494" s="44">
        <v>171.91</v>
      </c>
      <c r="AA494" s="44">
        <v>171.91</v>
      </c>
    </row>
    <row r="495" spans="1:29" x14ac:dyDescent="0.25">
      <c r="A495" t="s">
        <v>540</v>
      </c>
      <c r="B495" t="s">
        <v>349</v>
      </c>
      <c r="C495" t="s">
        <v>541</v>
      </c>
      <c r="D495" t="s">
        <v>39</v>
      </c>
      <c r="E495" t="s">
        <v>117</v>
      </c>
      <c r="F495" s="51" t="str">
        <f>IFERROR(VLOOKUP(D495,'Tabelas auxiliares'!$A$3:$B$61,2,FALSE),"")</f>
        <v>PU - LOCAÇÃO DE VEÍCULOS * D.U.C</v>
      </c>
      <c r="G495" s="51" t="str">
        <f>IFERROR(VLOOKUP($B495,'Tabelas auxiliares'!$A$65:$C$102,2,FALSE),"")</f>
        <v>Transporte e locomoção comunitária</v>
      </c>
      <c r="H495" s="51" t="str">
        <f>IFERROR(VLOOKUP($B495,'Tabelas auxiliares'!$A$65:$C$102,3,FALSE),"")</f>
        <v>MOTORISTA / PNEUS FROTA OFICIAL / ABASTECIMENTO FROTA OFICIAL / TRANSPORTE EVENTUAL / TRANSPORTE INTERCAMPUS / IMPORTAÇÃO (fretes e transportes) / PEDÁGIO</v>
      </c>
      <c r="I495" t="s">
        <v>579</v>
      </c>
      <c r="J495" t="s">
        <v>607</v>
      </c>
      <c r="K495" t="s">
        <v>609</v>
      </c>
      <c r="L495" t="s">
        <v>511</v>
      </c>
      <c r="M495" t="s">
        <v>176</v>
      </c>
      <c r="N495" t="s">
        <v>166</v>
      </c>
      <c r="O495" t="s">
        <v>167</v>
      </c>
      <c r="P495" t="s">
        <v>200</v>
      </c>
      <c r="Q495" t="s">
        <v>168</v>
      </c>
      <c r="R495" t="s">
        <v>165</v>
      </c>
      <c r="S495" t="s">
        <v>119</v>
      </c>
      <c r="T495" t="s">
        <v>164</v>
      </c>
      <c r="U495" t="s">
        <v>118</v>
      </c>
      <c r="V495" t="s">
        <v>472</v>
      </c>
      <c r="W495" t="s">
        <v>454</v>
      </c>
      <c r="X495" s="51" t="str">
        <f t="shared" si="7"/>
        <v>3</v>
      </c>
      <c r="Y495" s="51" t="str">
        <f>IF(T495="","",IF(AND(T495&lt;&gt;'Tabelas auxiliares'!$B$236,T495&lt;&gt;'Tabelas auxiliares'!$B$237),"FOLHA DE PESSOAL",IF(X495='Tabelas auxiliares'!$A$237,"CUSTEIO",IF(X495='Tabelas auxiliares'!$A$236,"INVESTIMENTO","ERRO - VERIFICAR"))))</f>
        <v>CUSTEIO</v>
      </c>
      <c r="Z495" s="44">
        <v>4455</v>
      </c>
      <c r="AA495" s="44">
        <v>4455</v>
      </c>
    </row>
    <row r="496" spans="1:29" x14ac:dyDescent="0.25">
      <c r="A496" t="s">
        <v>540</v>
      </c>
      <c r="B496" t="s">
        <v>349</v>
      </c>
      <c r="C496" t="s">
        <v>541</v>
      </c>
      <c r="D496" t="s">
        <v>39</v>
      </c>
      <c r="E496" t="s">
        <v>117</v>
      </c>
      <c r="F496" s="51" t="str">
        <f>IFERROR(VLOOKUP(D496,'Tabelas auxiliares'!$A$3:$B$61,2,FALSE),"")</f>
        <v>PU - LOCAÇÃO DE VEÍCULOS * D.U.C</v>
      </c>
      <c r="G496" s="51" t="str">
        <f>IFERROR(VLOOKUP($B496,'Tabelas auxiliares'!$A$65:$C$102,2,FALSE),"")</f>
        <v>Transporte e locomoção comunitária</v>
      </c>
      <c r="H496" s="51" t="str">
        <f>IFERROR(VLOOKUP($B496,'Tabelas auxiliares'!$A$65:$C$102,3,FALSE),"")</f>
        <v>MOTORISTA / PNEUS FROTA OFICIAL / ABASTECIMENTO FROTA OFICIAL / TRANSPORTE EVENTUAL / TRANSPORTE INTERCAMPUS / IMPORTAÇÃO (fretes e transportes) / PEDÁGIO</v>
      </c>
      <c r="I496" t="s">
        <v>579</v>
      </c>
      <c r="J496" t="s">
        <v>607</v>
      </c>
      <c r="K496" t="s">
        <v>610</v>
      </c>
      <c r="L496" t="s">
        <v>511</v>
      </c>
      <c r="M496" t="s">
        <v>234</v>
      </c>
      <c r="N496" t="s">
        <v>166</v>
      </c>
      <c r="O496" t="s">
        <v>167</v>
      </c>
      <c r="P496" t="s">
        <v>200</v>
      </c>
      <c r="Q496" t="s">
        <v>168</v>
      </c>
      <c r="R496" t="s">
        <v>165</v>
      </c>
      <c r="S496" t="s">
        <v>119</v>
      </c>
      <c r="T496" t="s">
        <v>164</v>
      </c>
      <c r="U496" t="s">
        <v>118</v>
      </c>
      <c r="V496" t="s">
        <v>472</v>
      </c>
      <c r="W496" t="s">
        <v>454</v>
      </c>
      <c r="X496" s="51" t="str">
        <f t="shared" si="7"/>
        <v>3</v>
      </c>
      <c r="Y496" s="51" t="str">
        <f>IF(T496="","",IF(AND(T496&lt;&gt;'Tabelas auxiliares'!$B$236,T496&lt;&gt;'Tabelas auxiliares'!$B$237),"FOLHA DE PESSOAL",IF(X496='Tabelas auxiliares'!$A$237,"CUSTEIO",IF(X496='Tabelas auxiliares'!$A$236,"INVESTIMENTO","ERRO - VERIFICAR"))))</f>
        <v>CUSTEIO</v>
      </c>
      <c r="Z496" s="44">
        <v>22</v>
      </c>
      <c r="AA496" s="44">
        <v>22</v>
      </c>
    </row>
    <row r="497" spans="1:29" x14ac:dyDescent="0.25">
      <c r="A497" t="s">
        <v>540</v>
      </c>
      <c r="B497" t="s">
        <v>349</v>
      </c>
      <c r="C497" t="s">
        <v>541</v>
      </c>
      <c r="D497" t="s">
        <v>39</v>
      </c>
      <c r="E497" t="s">
        <v>117</v>
      </c>
      <c r="F497" s="51" t="str">
        <f>IFERROR(VLOOKUP(D497,'Tabelas auxiliares'!$A$3:$B$61,2,FALSE),"")</f>
        <v>PU - LOCAÇÃO DE VEÍCULOS * D.U.C</v>
      </c>
      <c r="G497" s="51" t="str">
        <f>IFERROR(VLOOKUP($B497,'Tabelas auxiliares'!$A$65:$C$102,2,FALSE),"")</f>
        <v>Transporte e locomoção comunitária</v>
      </c>
      <c r="H497" s="51" t="str">
        <f>IFERROR(VLOOKUP($B497,'Tabelas auxiliares'!$A$65:$C$102,3,FALSE),"")</f>
        <v>MOTORISTA / PNEUS FROTA OFICIAL / ABASTECIMENTO FROTA OFICIAL / TRANSPORTE EVENTUAL / TRANSPORTE INTERCAMPUS / IMPORTAÇÃO (fretes e transportes) / PEDÁGIO</v>
      </c>
      <c r="I497" t="s">
        <v>554</v>
      </c>
      <c r="J497" t="s">
        <v>607</v>
      </c>
      <c r="K497" t="s">
        <v>611</v>
      </c>
      <c r="L497" t="s">
        <v>511</v>
      </c>
      <c r="M497" t="s">
        <v>234</v>
      </c>
      <c r="N497" t="s">
        <v>166</v>
      </c>
      <c r="O497" t="s">
        <v>167</v>
      </c>
      <c r="P497" t="s">
        <v>200</v>
      </c>
      <c r="Q497" t="s">
        <v>168</v>
      </c>
      <c r="R497" t="s">
        <v>165</v>
      </c>
      <c r="S497" t="s">
        <v>119</v>
      </c>
      <c r="T497" t="s">
        <v>164</v>
      </c>
      <c r="U497" t="s">
        <v>118</v>
      </c>
      <c r="V497" t="s">
        <v>472</v>
      </c>
      <c r="W497" t="s">
        <v>454</v>
      </c>
      <c r="X497" s="51" t="str">
        <f t="shared" si="7"/>
        <v>3</v>
      </c>
      <c r="Y497" s="51" t="str">
        <f>IF(T497="","",IF(AND(T497&lt;&gt;'Tabelas auxiliares'!$B$236,T497&lt;&gt;'Tabelas auxiliares'!$B$237),"FOLHA DE PESSOAL",IF(X497='Tabelas auxiliares'!$A$237,"CUSTEIO",IF(X497='Tabelas auxiliares'!$A$236,"INVESTIMENTO","ERRO - VERIFICAR"))))</f>
        <v>CUSTEIO</v>
      </c>
      <c r="Z497" s="44">
        <v>18713.2</v>
      </c>
      <c r="AA497" s="44">
        <v>18713.2</v>
      </c>
    </row>
    <row r="498" spans="1:29" x14ac:dyDescent="0.25">
      <c r="A498" t="s">
        <v>540</v>
      </c>
      <c r="B498" t="s">
        <v>349</v>
      </c>
      <c r="C498" t="s">
        <v>541</v>
      </c>
      <c r="D498" t="s">
        <v>39</v>
      </c>
      <c r="E498" t="s">
        <v>117</v>
      </c>
      <c r="F498" s="51" t="str">
        <f>IFERROR(VLOOKUP(D498,'Tabelas auxiliares'!$A$3:$B$61,2,FALSE),"")</f>
        <v>PU - LOCAÇÃO DE VEÍCULOS * D.U.C</v>
      </c>
      <c r="G498" s="51" t="str">
        <f>IFERROR(VLOOKUP($B498,'Tabelas auxiliares'!$A$65:$C$102,2,FALSE),"")</f>
        <v>Transporte e locomoção comunitária</v>
      </c>
      <c r="H498" s="51" t="str">
        <f>IFERROR(VLOOKUP($B498,'Tabelas auxiliares'!$A$65:$C$102,3,FALSE),"")</f>
        <v>MOTORISTA / PNEUS FROTA OFICIAL / ABASTECIMENTO FROTA OFICIAL / TRANSPORTE EVENTUAL / TRANSPORTE INTERCAMPUS / IMPORTAÇÃO (fretes e transportes) / PEDÁGIO</v>
      </c>
      <c r="I498" t="s">
        <v>566</v>
      </c>
      <c r="J498" t="s">
        <v>607</v>
      </c>
      <c r="K498" t="s">
        <v>612</v>
      </c>
      <c r="L498" t="s">
        <v>175</v>
      </c>
      <c r="M498" t="s">
        <v>234</v>
      </c>
      <c r="N498" t="s">
        <v>166</v>
      </c>
      <c r="O498" t="s">
        <v>167</v>
      </c>
      <c r="P498" t="s">
        <v>200</v>
      </c>
      <c r="Q498" t="s">
        <v>168</v>
      </c>
      <c r="R498" t="s">
        <v>165</v>
      </c>
      <c r="S498" t="s">
        <v>119</v>
      </c>
      <c r="T498" t="s">
        <v>164</v>
      </c>
      <c r="U498" t="s">
        <v>118</v>
      </c>
      <c r="V498" t="s">
        <v>472</v>
      </c>
      <c r="W498" t="s">
        <v>454</v>
      </c>
      <c r="X498" s="51" t="str">
        <f t="shared" si="7"/>
        <v>3</v>
      </c>
      <c r="Y498" s="51" t="str">
        <f>IF(T498="","",IF(AND(T498&lt;&gt;'Tabelas auxiliares'!$B$236,T498&lt;&gt;'Tabelas auxiliares'!$B$237),"FOLHA DE PESSOAL",IF(X498='Tabelas auxiliares'!$A$237,"CUSTEIO",IF(X498='Tabelas auxiliares'!$A$236,"INVESTIMENTO","ERRO - VERIFICAR"))))</f>
        <v>CUSTEIO</v>
      </c>
      <c r="Z498" s="44">
        <v>6900</v>
      </c>
      <c r="AA498" s="44">
        <v>6900</v>
      </c>
    </row>
    <row r="499" spans="1:29" x14ac:dyDescent="0.25">
      <c r="A499" t="s">
        <v>540</v>
      </c>
      <c r="B499" t="s">
        <v>349</v>
      </c>
      <c r="C499" t="s">
        <v>541</v>
      </c>
      <c r="D499" t="s">
        <v>39</v>
      </c>
      <c r="E499" t="s">
        <v>117</v>
      </c>
      <c r="F499" s="51" t="str">
        <f>IFERROR(VLOOKUP(D499,'Tabelas auxiliares'!$A$3:$B$61,2,FALSE),"")</f>
        <v>PU - LOCAÇÃO DE VEÍCULOS * D.U.C</v>
      </c>
      <c r="G499" s="51" t="str">
        <f>IFERROR(VLOOKUP($B499,'Tabelas auxiliares'!$A$65:$C$102,2,FALSE),"")</f>
        <v>Transporte e locomoção comunitária</v>
      </c>
      <c r="H499" s="51" t="str">
        <f>IFERROR(VLOOKUP($B499,'Tabelas auxiliares'!$A$65:$C$102,3,FALSE),"")</f>
        <v>MOTORISTA / PNEUS FROTA OFICIAL / ABASTECIMENTO FROTA OFICIAL / TRANSPORTE EVENTUAL / TRANSPORTE INTERCAMPUS / IMPORTAÇÃO (fretes e transportes) / PEDÁGIO</v>
      </c>
      <c r="I499" t="s">
        <v>566</v>
      </c>
      <c r="J499" t="s">
        <v>607</v>
      </c>
      <c r="K499" t="s">
        <v>613</v>
      </c>
      <c r="L499" t="s">
        <v>175</v>
      </c>
      <c r="M499" t="s">
        <v>176</v>
      </c>
      <c r="N499" t="s">
        <v>166</v>
      </c>
      <c r="O499" t="s">
        <v>167</v>
      </c>
      <c r="P499" t="s">
        <v>200</v>
      </c>
      <c r="Q499" t="s">
        <v>168</v>
      </c>
      <c r="R499" t="s">
        <v>165</v>
      </c>
      <c r="S499" t="s">
        <v>119</v>
      </c>
      <c r="T499" t="s">
        <v>164</v>
      </c>
      <c r="U499" t="s">
        <v>118</v>
      </c>
      <c r="V499" t="s">
        <v>472</v>
      </c>
      <c r="W499" t="s">
        <v>454</v>
      </c>
      <c r="X499" s="51" t="str">
        <f t="shared" si="7"/>
        <v>3</v>
      </c>
      <c r="Y499" s="51" t="str">
        <f>IF(T499="","",IF(AND(T499&lt;&gt;'Tabelas auxiliares'!$B$236,T499&lt;&gt;'Tabelas auxiliares'!$B$237),"FOLHA DE PESSOAL",IF(X499='Tabelas auxiliares'!$A$237,"CUSTEIO",IF(X499='Tabelas auxiliares'!$A$236,"INVESTIMENTO","ERRO - VERIFICAR"))))</f>
        <v>CUSTEIO</v>
      </c>
      <c r="Z499" s="44">
        <v>45157.78</v>
      </c>
      <c r="AA499" s="44">
        <v>45157.78</v>
      </c>
    </row>
    <row r="500" spans="1:29" x14ac:dyDescent="0.25">
      <c r="A500" t="s">
        <v>540</v>
      </c>
      <c r="B500" t="s">
        <v>349</v>
      </c>
      <c r="C500" t="s">
        <v>541</v>
      </c>
      <c r="D500" t="s">
        <v>39</v>
      </c>
      <c r="E500" t="s">
        <v>117</v>
      </c>
      <c r="F500" s="51" t="str">
        <f>IFERROR(VLOOKUP(D500,'Tabelas auxiliares'!$A$3:$B$61,2,FALSE),"")</f>
        <v>PU - LOCAÇÃO DE VEÍCULOS * D.U.C</v>
      </c>
      <c r="G500" s="51" t="str">
        <f>IFERROR(VLOOKUP($B500,'Tabelas auxiliares'!$A$65:$C$102,2,FALSE),"")</f>
        <v>Transporte e locomoção comunitária</v>
      </c>
      <c r="H500" s="51" t="str">
        <f>IFERROR(VLOOKUP($B500,'Tabelas auxiliares'!$A$65:$C$102,3,FALSE),"")</f>
        <v>MOTORISTA / PNEUS FROTA OFICIAL / ABASTECIMENTO FROTA OFICIAL / TRANSPORTE EVENTUAL / TRANSPORTE INTERCAMPUS / IMPORTAÇÃO (fretes e transportes) / PEDÁGIO</v>
      </c>
      <c r="I500" t="s">
        <v>563</v>
      </c>
      <c r="J500" t="s">
        <v>590</v>
      </c>
      <c r="K500" t="s">
        <v>616</v>
      </c>
      <c r="L500" t="s">
        <v>615</v>
      </c>
      <c r="M500" t="s">
        <v>617</v>
      </c>
      <c r="N500" t="s">
        <v>169</v>
      </c>
      <c r="O500" t="s">
        <v>167</v>
      </c>
      <c r="P500" t="s">
        <v>586</v>
      </c>
      <c r="Q500" t="s">
        <v>168</v>
      </c>
      <c r="R500" t="s">
        <v>165</v>
      </c>
      <c r="S500" t="s">
        <v>119</v>
      </c>
      <c r="T500" t="s">
        <v>228</v>
      </c>
      <c r="U500" t="s">
        <v>587</v>
      </c>
      <c r="V500" t="s">
        <v>472</v>
      </c>
      <c r="W500" t="s">
        <v>454</v>
      </c>
      <c r="X500" s="51" t="str">
        <f t="shared" si="7"/>
        <v>3</v>
      </c>
      <c r="Y500" s="51" t="str">
        <f>IF(T500="","",IF(AND(T500&lt;&gt;'Tabelas auxiliares'!$B$236,T500&lt;&gt;'Tabelas auxiliares'!$B$237),"FOLHA DE PESSOAL",IF(X500='Tabelas auxiliares'!$A$237,"CUSTEIO",IF(X500='Tabelas auxiliares'!$A$236,"INVESTIMENTO","ERRO - VERIFICAR"))))</f>
        <v>CUSTEIO</v>
      </c>
      <c r="Z500" s="44">
        <v>22.1</v>
      </c>
      <c r="AA500" s="44">
        <v>22.1</v>
      </c>
    </row>
    <row r="501" spans="1:29" x14ac:dyDescent="0.25">
      <c r="A501" t="s">
        <v>540</v>
      </c>
      <c r="B501" t="s">
        <v>349</v>
      </c>
      <c r="C501" t="s">
        <v>541</v>
      </c>
      <c r="D501" t="s">
        <v>39</v>
      </c>
      <c r="E501" t="s">
        <v>117</v>
      </c>
      <c r="F501" s="51" t="str">
        <f>IFERROR(VLOOKUP(D501,'Tabelas auxiliares'!$A$3:$B$61,2,FALSE),"")</f>
        <v>PU - LOCAÇÃO DE VEÍCULOS * D.U.C</v>
      </c>
      <c r="G501" s="51" t="str">
        <f>IFERROR(VLOOKUP($B501,'Tabelas auxiliares'!$A$65:$C$102,2,FALSE),"")</f>
        <v>Transporte e locomoção comunitária</v>
      </c>
      <c r="H501" s="51" t="str">
        <f>IFERROR(VLOOKUP($B501,'Tabelas auxiliares'!$A$65:$C$102,3,FALSE),"")</f>
        <v>MOTORISTA / PNEUS FROTA OFICIAL / ABASTECIMENTO FROTA OFICIAL / TRANSPORTE EVENTUAL / TRANSPORTE INTERCAMPUS / IMPORTAÇÃO (fretes e transportes) / PEDÁGIO</v>
      </c>
      <c r="I501" t="s">
        <v>549</v>
      </c>
      <c r="J501" t="s">
        <v>590</v>
      </c>
      <c r="K501" t="s">
        <v>618</v>
      </c>
      <c r="L501" t="s">
        <v>619</v>
      </c>
      <c r="M501" t="s">
        <v>617</v>
      </c>
      <c r="N501" t="s">
        <v>169</v>
      </c>
      <c r="O501" t="s">
        <v>167</v>
      </c>
      <c r="P501" t="s">
        <v>586</v>
      </c>
      <c r="Q501" t="s">
        <v>168</v>
      </c>
      <c r="R501" t="s">
        <v>165</v>
      </c>
      <c r="S501" t="s">
        <v>119</v>
      </c>
      <c r="T501" t="s">
        <v>228</v>
      </c>
      <c r="U501" t="s">
        <v>587</v>
      </c>
      <c r="V501" t="s">
        <v>472</v>
      </c>
      <c r="W501" t="s">
        <v>454</v>
      </c>
      <c r="X501" s="51" t="str">
        <f t="shared" si="7"/>
        <v>3</v>
      </c>
      <c r="Y501" s="51" t="str">
        <f>IF(T501="","",IF(AND(T501&lt;&gt;'Tabelas auxiliares'!$B$236,T501&lt;&gt;'Tabelas auxiliares'!$B$237),"FOLHA DE PESSOAL",IF(X501='Tabelas auxiliares'!$A$237,"CUSTEIO",IF(X501='Tabelas auxiliares'!$A$236,"INVESTIMENTO","ERRO - VERIFICAR"))))</f>
        <v>CUSTEIO</v>
      </c>
      <c r="Z501" s="44">
        <v>67139.05</v>
      </c>
      <c r="AA501" s="44">
        <v>62596.05</v>
      </c>
      <c r="AB501" s="44">
        <v>4543</v>
      </c>
    </row>
    <row r="502" spans="1:29" x14ac:dyDescent="0.25">
      <c r="A502" t="s">
        <v>540</v>
      </c>
      <c r="B502" t="s">
        <v>349</v>
      </c>
      <c r="C502" t="s">
        <v>541</v>
      </c>
      <c r="D502" t="s">
        <v>39</v>
      </c>
      <c r="E502" t="s">
        <v>117</v>
      </c>
      <c r="F502" s="51" t="str">
        <f>IFERROR(VLOOKUP(D502,'Tabelas auxiliares'!$A$3:$B$61,2,FALSE),"")</f>
        <v>PU - LOCAÇÃO DE VEÍCULOS * D.U.C</v>
      </c>
      <c r="G502" s="51" t="str">
        <f>IFERROR(VLOOKUP($B502,'Tabelas auxiliares'!$A$65:$C$102,2,FALSE),"")</f>
        <v>Transporte e locomoção comunitária</v>
      </c>
      <c r="H502" s="51" t="str">
        <f>IFERROR(VLOOKUP($B502,'Tabelas auxiliares'!$A$65:$C$102,3,FALSE),"")</f>
        <v>MOTORISTA / PNEUS FROTA OFICIAL / ABASTECIMENTO FROTA OFICIAL / TRANSPORTE EVENTUAL / TRANSPORTE INTERCAMPUS / IMPORTAÇÃO (fretes e transportes) / PEDÁGIO</v>
      </c>
      <c r="I502" t="s">
        <v>576</v>
      </c>
      <c r="J502" t="s">
        <v>622</v>
      </c>
      <c r="K502" t="s">
        <v>623</v>
      </c>
      <c r="L502" t="s">
        <v>624</v>
      </c>
      <c r="M502" t="s">
        <v>174</v>
      </c>
      <c r="N502" t="s">
        <v>166</v>
      </c>
      <c r="O502" t="s">
        <v>167</v>
      </c>
      <c r="P502" t="s">
        <v>200</v>
      </c>
      <c r="Q502" t="s">
        <v>168</v>
      </c>
      <c r="R502" t="s">
        <v>165</v>
      </c>
      <c r="S502" t="s">
        <v>119</v>
      </c>
      <c r="T502" t="s">
        <v>228</v>
      </c>
      <c r="U502" t="s">
        <v>548</v>
      </c>
      <c r="V502" t="s">
        <v>472</v>
      </c>
      <c r="W502" t="s">
        <v>454</v>
      </c>
      <c r="X502" s="51" t="str">
        <f t="shared" si="7"/>
        <v>3</v>
      </c>
      <c r="Y502" s="51" t="str">
        <f>IF(T502="","",IF(AND(T502&lt;&gt;'Tabelas auxiliares'!$B$236,T502&lt;&gt;'Tabelas auxiliares'!$B$237),"FOLHA DE PESSOAL",IF(X502='Tabelas auxiliares'!$A$237,"CUSTEIO",IF(X502='Tabelas auxiliares'!$A$236,"INVESTIMENTO","ERRO - VERIFICAR"))))</f>
        <v>CUSTEIO</v>
      </c>
      <c r="Z502" s="44">
        <v>9075</v>
      </c>
      <c r="AA502" s="44">
        <v>4125</v>
      </c>
      <c r="AB502" s="44">
        <v>4950</v>
      </c>
    </row>
    <row r="503" spans="1:29" x14ac:dyDescent="0.25">
      <c r="A503" t="s">
        <v>540</v>
      </c>
      <c r="B503" t="s">
        <v>349</v>
      </c>
      <c r="C503" t="s">
        <v>541</v>
      </c>
      <c r="D503" t="s">
        <v>39</v>
      </c>
      <c r="E503" t="s">
        <v>117</v>
      </c>
      <c r="F503" s="51" t="str">
        <f>IFERROR(VLOOKUP(D503,'Tabelas auxiliares'!$A$3:$B$61,2,FALSE),"")</f>
        <v>PU - LOCAÇÃO DE VEÍCULOS * D.U.C</v>
      </c>
      <c r="G503" s="51" t="str">
        <f>IFERROR(VLOOKUP($B503,'Tabelas auxiliares'!$A$65:$C$102,2,FALSE),"")</f>
        <v>Transporte e locomoção comunitária</v>
      </c>
      <c r="H503" s="51" t="str">
        <f>IFERROR(VLOOKUP($B503,'Tabelas auxiliares'!$A$65:$C$102,3,FALSE),"")</f>
        <v>MOTORISTA / PNEUS FROTA OFICIAL / ABASTECIMENTO FROTA OFICIAL / TRANSPORTE EVENTUAL / TRANSPORTE INTERCAMPUS / IMPORTAÇÃO (fretes e transportes) / PEDÁGIO</v>
      </c>
      <c r="I503" t="s">
        <v>546</v>
      </c>
      <c r="J503" t="s">
        <v>590</v>
      </c>
      <c r="K503" t="s">
        <v>625</v>
      </c>
      <c r="L503" t="s">
        <v>624</v>
      </c>
      <c r="M503" t="s">
        <v>617</v>
      </c>
      <c r="N503" t="s">
        <v>166</v>
      </c>
      <c r="O503" t="s">
        <v>167</v>
      </c>
      <c r="P503" t="s">
        <v>200</v>
      </c>
      <c r="Q503" t="s">
        <v>168</v>
      </c>
      <c r="R503" t="s">
        <v>165</v>
      </c>
      <c r="S503" t="s">
        <v>543</v>
      </c>
      <c r="T503" t="s">
        <v>164</v>
      </c>
      <c r="U503" t="s">
        <v>118</v>
      </c>
      <c r="V503" t="s">
        <v>472</v>
      </c>
      <c r="W503" t="s">
        <v>454</v>
      </c>
      <c r="X503" s="51" t="str">
        <f t="shared" si="7"/>
        <v>3</v>
      </c>
      <c r="Y503" s="51" t="str">
        <f>IF(T503="","",IF(AND(T503&lt;&gt;'Tabelas auxiliares'!$B$236,T503&lt;&gt;'Tabelas auxiliares'!$B$237),"FOLHA DE PESSOAL",IF(X503='Tabelas auxiliares'!$A$237,"CUSTEIO",IF(X503='Tabelas auxiliares'!$A$236,"INVESTIMENTO","ERRO - VERIFICAR"))))</f>
        <v>CUSTEIO</v>
      </c>
      <c r="Z503" s="44">
        <v>58505.95</v>
      </c>
      <c r="AA503" s="44">
        <v>58505.95</v>
      </c>
    </row>
    <row r="504" spans="1:29" x14ac:dyDescent="0.25">
      <c r="A504" t="s">
        <v>540</v>
      </c>
      <c r="B504" t="s">
        <v>349</v>
      </c>
      <c r="C504" t="s">
        <v>541</v>
      </c>
      <c r="D504" t="s">
        <v>61</v>
      </c>
      <c r="E504" t="s">
        <v>117</v>
      </c>
      <c r="F504" s="51" t="str">
        <f>IFERROR(VLOOKUP(D504,'Tabelas auxiliares'!$A$3:$B$61,2,FALSE),"")</f>
        <v>PROAD - PRÓ-REITORIA DE ADMINISTRAÇÃO</v>
      </c>
      <c r="G504" s="51" t="str">
        <f>IFERROR(VLOOKUP($B504,'Tabelas auxiliares'!$A$65:$C$102,2,FALSE),"")</f>
        <v>Transporte e locomoção comunitária</v>
      </c>
      <c r="H504" s="51" t="str">
        <f>IFERROR(VLOOKUP($B504,'Tabelas auxiliares'!$A$65:$C$102,3,FALSE),"")</f>
        <v>MOTORISTA / PNEUS FROTA OFICIAL / ABASTECIMENTO FROTA OFICIAL / TRANSPORTE EVENTUAL / TRANSPORTE INTERCAMPUS / IMPORTAÇÃO (fretes e transportes) / PEDÁGIO</v>
      </c>
      <c r="I504" t="s">
        <v>1846</v>
      </c>
      <c r="J504" t="s">
        <v>2800</v>
      </c>
      <c r="K504" t="s">
        <v>2801</v>
      </c>
      <c r="L504" t="s">
        <v>2802</v>
      </c>
      <c r="M504" t="s">
        <v>1717</v>
      </c>
      <c r="N504" t="s">
        <v>166</v>
      </c>
      <c r="O504" t="s">
        <v>167</v>
      </c>
      <c r="P504" t="s">
        <v>200</v>
      </c>
      <c r="Q504" t="s">
        <v>168</v>
      </c>
      <c r="R504" t="s">
        <v>165</v>
      </c>
      <c r="S504" t="s">
        <v>119</v>
      </c>
      <c r="T504" t="s">
        <v>164</v>
      </c>
      <c r="U504" t="s">
        <v>118</v>
      </c>
      <c r="V504" t="s">
        <v>1712</v>
      </c>
      <c r="W504" t="s">
        <v>1713</v>
      </c>
      <c r="X504" s="51" t="str">
        <f t="shared" si="7"/>
        <v>3</v>
      </c>
      <c r="Y504" s="51" t="str">
        <f>IF(T504="","",IF(AND(T504&lt;&gt;'Tabelas auxiliares'!$B$236,T504&lt;&gt;'Tabelas auxiliares'!$B$237),"FOLHA DE PESSOAL",IF(X504='Tabelas auxiliares'!$A$237,"CUSTEIO",IF(X504='Tabelas auxiliares'!$A$236,"INVESTIMENTO","ERRO - VERIFICAR"))))</f>
        <v>CUSTEIO</v>
      </c>
      <c r="Z504" s="44">
        <v>1807.19</v>
      </c>
      <c r="AA504" s="44">
        <v>1807.19</v>
      </c>
    </row>
    <row r="505" spans="1:29" x14ac:dyDescent="0.25">
      <c r="A505" t="s">
        <v>540</v>
      </c>
      <c r="B505" t="s">
        <v>352</v>
      </c>
      <c r="C505" t="s">
        <v>541</v>
      </c>
      <c r="D505" t="s">
        <v>17</v>
      </c>
      <c r="E505" t="s">
        <v>117</v>
      </c>
      <c r="F505" s="51" t="str">
        <f>IFERROR(VLOOKUP(D505,'Tabelas auxiliares'!$A$3:$B$61,2,FALSE),"")</f>
        <v>GABINETE REITORIA</v>
      </c>
      <c r="G505" s="51" t="str">
        <f>IFERROR(VLOOKUP($B505,'Tabelas auxiliares'!$A$65:$C$102,2,FALSE),"")</f>
        <v>Diárias e passagens nacionais</v>
      </c>
      <c r="H505" s="51" t="str">
        <f>IFERROR(VLOOKUP($B505,'Tabelas auxiliares'!$A$65:$C$102,3,FALSE),"")</f>
        <v>PASSAGENS NACIONAIS / DIÁRIAS NACIONAIS / REEMBOLSO DE PASSAGENS TERRESTRES</v>
      </c>
      <c r="I505" t="s">
        <v>631</v>
      </c>
      <c r="J505" t="s">
        <v>632</v>
      </c>
      <c r="K505" t="s">
        <v>633</v>
      </c>
      <c r="L505" t="s">
        <v>180</v>
      </c>
      <c r="M505" t="s">
        <v>165</v>
      </c>
      <c r="N505" t="s">
        <v>166</v>
      </c>
      <c r="O505" t="s">
        <v>167</v>
      </c>
      <c r="P505" t="s">
        <v>200</v>
      </c>
      <c r="Q505" t="s">
        <v>168</v>
      </c>
      <c r="R505" t="s">
        <v>165</v>
      </c>
      <c r="S505" t="s">
        <v>119</v>
      </c>
      <c r="T505" t="s">
        <v>164</v>
      </c>
      <c r="U505" t="s">
        <v>118</v>
      </c>
      <c r="V505" t="s">
        <v>473</v>
      </c>
      <c r="W505" t="s">
        <v>455</v>
      </c>
      <c r="X505" s="51" t="str">
        <f t="shared" si="7"/>
        <v>3</v>
      </c>
      <c r="Y505" s="51" t="str">
        <f>IF(T505="","",IF(AND(T505&lt;&gt;'Tabelas auxiliares'!$B$236,T505&lt;&gt;'Tabelas auxiliares'!$B$237),"FOLHA DE PESSOAL",IF(X505='Tabelas auxiliares'!$A$237,"CUSTEIO",IF(X505='Tabelas auxiliares'!$A$236,"INVESTIMENTO","ERRO - VERIFICAR"))))</f>
        <v>CUSTEIO</v>
      </c>
      <c r="Z505" s="44">
        <v>5</v>
      </c>
      <c r="AA505" s="44">
        <v>5</v>
      </c>
    </row>
    <row r="506" spans="1:29" x14ac:dyDescent="0.25">
      <c r="A506" t="s">
        <v>540</v>
      </c>
      <c r="B506" t="s">
        <v>352</v>
      </c>
      <c r="C506" t="s">
        <v>541</v>
      </c>
      <c r="D506" t="s">
        <v>49</v>
      </c>
      <c r="E506" t="s">
        <v>117</v>
      </c>
      <c r="F506" s="51" t="str">
        <f>IFERROR(VLOOKUP(D506,'Tabelas auxiliares'!$A$3:$B$61,2,FALSE),"")</f>
        <v>CCNH - CENTRO DE CIÊNCIAS NATURAIS E HUMANAS</v>
      </c>
      <c r="G506" s="51" t="str">
        <f>IFERROR(VLOOKUP($B506,'Tabelas auxiliares'!$A$65:$C$102,2,FALSE),"")</f>
        <v>Diárias e passagens nacionais</v>
      </c>
      <c r="H506" s="51" t="str">
        <f>IFERROR(VLOOKUP($B506,'Tabelas auxiliares'!$A$65:$C$102,3,FALSE),"")</f>
        <v>PASSAGENS NACIONAIS / DIÁRIAS NACIONAIS / REEMBOLSO DE PASSAGENS TERRESTRES</v>
      </c>
      <c r="I506" t="s">
        <v>572</v>
      </c>
      <c r="J506" t="s">
        <v>581</v>
      </c>
      <c r="K506" t="s">
        <v>653</v>
      </c>
      <c r="L506" t="s">
        <v>184</v>
      </c>
      <c r="M506" t="s">
        <v>165</v>
      </c>
      <c r="N506" t="s">
        <v>166</v>
      </c>
      <c r="O506" t="s">
        <v>167</v>
      </c>
      <c r="P506" t="s">
        <v>200</v>
      </c>
      <c r="Q506" t="s">
        <v>168</v>
      </c>
      <c r="R506" t="s">
        <v>165</v>
      </c>
      <c r="S506" t="s">
        <v>119</v>
      </c>
      <c r="T506" t="s">
        <v>164</v>
      </c>
      <c r="U506" t="s">
        <v>118</v>
      </c>
      <c r="V506" t="s">
        <v>473</v>
      </c>
      <c r="W506" t="s">
        <v>455</v>
      </c>
      <c r="X506" s="51" t="str">
        <f t="shared" si="7"/>
        <v>3</v>
      </c>
      <c r="Y506" s="51" t="str">
        <f>IF(T506="","",IF(AND(T506&lt;&gt;'Tabelas auxiliares'!$B$236,T506&lt;&gt;'Tabelas auxiliares'!$B$237),"FOLHA DE PESSOAL",IF(X506='Tabelas auxiliares'!$A$237,"CUSTEIO",IF(X506='Tabelas auxiliares'!$A$236,"INVESTIMENTO","ERRO - VERIFICAR"))))</f>
        <v>CUSTEIO</v>
      </c>
      <c r="Z506" s="44">
        <v>311.11</v>
      </c>
      <c r="AA506" s="44">
        <v>311.11</v>
      </c>
    </row>
    <row r="507" spans="1:29" x14ac:dyDescent="0.25">
      <c r="A507" t="s">
        <v>540</v>
      </c>
      <c r="B507" t="s">
        <v>352</v>
      </c>
      <c r="C507" t="s">
        <v>541</v>
      </c>
      <c r="D507" t="s">
        <v>63</v>
      </c>
      <c r="E507" t="s">
        <v>117</v>
      </c>
      <c r="F507" s="51" t="str">
        <f>IFERROR(VLOOKUP(D507,'Tabelas auxiliares'!$A$3:$B$61,2,FALSE),"")</f>
        <v>PROAD - PASSAGENS * D.U.C</v>
      </c>
      <c r="G507" s="51" t="str">
        <f>IFERROR(VLOOKUP($B507,'Tabelas auxiliares'!$A$65:$C$102,2,FALSE),"")</f>
        <v>Diárias e passagens nacionais</v>
      </c>
      <c r="H507" s="51" t="str">
        <f>IFERROR(VLOOKUP($B507,'Tabelas auxiliares'!$A$65:$C$102,3,FALSE),"")</f>
        <v>PASSAGENS NACIONAIS / DIÁRIAS NACIONAIS / REEMBOLSO DE PASSAGENS TERRESTRES</v>
      </c>
      <c r="I507" t="s">
        <v>2803</v>
      </c>
      <c r="J507" t="s">
        <v>664</v>
      </c>
      <c r="K507" t="s">
        <v>2804</v>
      </c>
      <c r="L507" t="s">
        <v>2805</v>
      </c>
      <c r="M507" t="s">
        <v>235</v>
      </c>
      <c r="N507" t="s">
        <v>166</v>
      </c>
      <c r="O507" t="s">
        <v>167</v>
      </c>
      <c r="P507" t="s">
        <v>200</v>
      </c>
      <c r="Q507" t="s">
        <v>168</v>
      </c>
      <c r="R507" t="s">
        <v>165</v>
      </c>
      <c r="S507" t="s">
        <v>119</v>
      </c>
      <c r="T507" t="s">
        <v>164</v>
      </c>
      <c r="U507" t="s">
        <v>118</v>
      </c>
      <c r="V507" t="s">
        <v>476</v>
      </c>
      <c r="W507" t="s">
        <v>460</v>
      </c>
      <c r="X507" s="51" t="str">
        <f t="shared" si="7"/>
        <v>3</v>
      </c>
      <c r="Y507" s="51" t="str">
        <f>IF(T507="","",IF(AND(T507&lt;&gt;'Tabelas auxiliares'!$B$236,T507&lt;&gt;'Tabelas auxiliares'!$B$237),"FOLHA DE PESSOAL",IF(X507='Tabelas auxiliares'!$A$237,"CUSTEIO",IF(X507='Tabelas auxiliares'!$A$236,"INVESTIMENTO","ERRO - VERIFICAR"))))</f>
        <v>CUSTEIO</v>
      </c>
      <c r="Z507" s="44">
        <v>18818.189999999999</v>
      </c>
    </row>
    <row r="508" spans="1:29" x14ac:dyDescent="0.25">
      <c r="A508" t="s">
        <v>540</v>
      </c>
      <c r="B508" t="s">
        <v>352</v>
      </c>
      <c r="C508" t="s">
        <v>541</v>
      </c>
      <c r="D508" t="s">
        <v>63</v>
      </c>
      <c r="E508" t="s">
        <v>117</v>
      </c>
      <c r="F508" s="51" t="str">
        <f>IFERROR(VLOOKUP(D508,'Tabelas auxiliares'!$A$3:$B$61,2,FALSE),"")</f>
        <v>PROAD - PASSAGENS * D.U.C</v>
      </c>
      <c r="G508" s="51" t="str">
        <f>IFERROR(VLOOKUP($B508,'Tabelas auxiliares'!$A$65:$C$102,2,FALSE),"")</f>
        <v>Diárias e passagens nacionais</v>
      </c>
      <c r="H508" s="51" t="str">
        <f>IFERROR(VLOOKUP($B508,'Tabelas auxiliares'!$A$65:$C$102,3,FALSE),"")</f>
        <v>PASSAGENS NACIONAIS / DIÁRIAS NACIONAIS / REEMBOLSO DE PASSAGENS TERRESTRES</v>
      </c>
      <c r="I508" t="s">
        <v>2803</v>
      </c>
      <c r="J508" t="s">
        <v>664</v>
      </c>
      <c r="K508" t="s">
        <v>2806</v>
      </c>
      <c r="L508" t="s">
        <v>2807</v>
      </c>
      <c r="M508" t="s">
        <v>235</v>
      </c>
      <c r="N508" t="s">
        <v>166</v>
      </c>
      <c r="O508" t="s">
        <v>167</v>
      </c>
      <c r="P508" t="s">
        <v>200</v>
      </c>
      <c r="Q508" t="s">
        <v>168</v>
      </c>
      <c r="R508" t="s">
        <v>165</v>
      </c>
      <c r="S508" t="s">
        <v>119</v>
      </c>
      <c r="T508" t="s">
        <v>164</v>
      </c>
      <c r="U508" t="s">
        <v>118</v>
      </c>
      <c r="V508" t="s">
        <v>477</v>
      </c>
      <c r="W508" t="s">
        <v>461</v>
      </c>
      <c r="X508" s="51" t="str">
        <f t="shared" si="7"/>
        <v>3</v>
      </c>
      <c r="Y508" s="51" t="str">
        <f>IF(T508="","",IF(AND(T508&lt;&gt;'Tabelas auxiliares'!$B$236,T508&lt;&gt;'Tabelas auxiliares'!$B$237),"FOLHA DE PESSOAL",IF(X508='Tabelas auxiliares'!$A$237,"CUSTEIO",IF(X508='Tabelas auxiliares'!$A$236,"INVESTIMENTO","ERRO - VERIFICAR"))))</f>
        <v>CUSTEIO</v>
      </c>
      <c r="Z508" s="44">
        <v>16509.04</v>
      </c>
    </row>
    <row r="509" spans="1:29" x14ac:dyDescent="0.25">
      <c r="A509" t="s">
        <v>540</v>
      </c>
      <c r="B509" t="s">
        <v>352</v>
      </c>
      <c r="C509" t="s">
        <v>541</v>
      </c>
      <c r="D509" t="s">
        <v>63</v>
      </c>
      <c r="E509" t="s">
        <v>117</v>
      </c>
      <c r="F509" s="51" t="str">
        <f>IFERROR(VLOOKUP(D509,'Tabelas auxiliares'!$A$3:$B$61,2,FALSE),"")</f>
        <v>PROAD - PASSAGENS * D.U.C</v>
      </c>
      <c r="G509" s="51" t="str">
        <f>IFERROR(VLOOKUP($B509,'Tabelas auxiliares'!$A$65:$C$102,2,FALSE),"")</f>
        <v>Diárias e passagens nacionais</v>
      </c>
      <c r="H509" s="51" t="str">
        <f>IFERROR(VLOOKUP($B509,'Tabelas auxiliares'!$A$65:$C$102,3,FALSE),"")</f>
        <v>PASSAGENS NACIONAIS / DIÁRIAS NACIONAIS / REEMBOLSO DE PASSAGENS TERRESTRES</v>
      </c>
      <c r="I509" t="s">
        <v>2803</v>
      </c>
      <c r="J509" t="s">
        <v>664</v>
      </c>
      <c r="K509" t="s">
        <v>2808</v>
      </c>
      <c r="L509" t="s">
        <v>2809</v>
      </c>
      <c r="M509" t="s">
        <v>235</v>
      </c>
      <c r="N509" t="s">
        <v>166</v>
      </c>
      <c r="O509" t="s">
        <v>167</v>
      </c>
      <c r="P509" t="s">
        <v>200</v>
      </c>
      <c r="Q509" t="s">
        <v>168</v>
      </c>
      <c r="R509" t="s">
        <v>165</v>
      </c>
      <c r="S509" t="s">
        <v>119</v>
      </c>
      <c r="T509" t="s">
        <v>164</v>
      </c>
      <c r="U509" t="s">
        <v>118</v>
      </c>
      <c r="V509" t="s">
        <v>476</v>
      </c>
      <c r="W509" t="s">
        <v>460</v>
      </c>
      <c r="X509" s="51" t="str">
        <f t="shared" si="7"/>
        <v>3</v>
      </c>
      <c r="Y509" s="51" t="str">
        <f>IF(T509="","",IF(AND(T509&lt;&gt;'Tabelas auxiliares'!$B$236,T509&lt;&gt;'Tabelas auxiliares'!$B$237),"FOLHA DE PESSOAL",IF(X509='Tabelas auxiliares'!$A$237,"CUSTEIO",IF(X509='Tabelas auxiliares'!$A$236,"INVESTIMENTO","ERRO - VERIFICAR"))))</f>
        <v>CUSTEIO</v>
      </c>
      <c r="Z509" s="44">
        <v>757.08</v>
      </c>
    </row>
    <row r="510" spans="1:29" x14ac:dyDescent="0.25">
      <c r="A510" t="s">
        <v>540</v>
      </c>
      <c r="B510" t="s">
        <v>352</v>
      </c>
      <c r="C510" t="s">
        <v>541</v>
      </c>
      <c r="D510" t="s">
        <v>63</v>
      </c>
      <c r="E510" t="s">
        <v>117</v>
      </c>
      <c r="F510" s="51" t="str">
        <f>IFERROR(VLOOKUP(D510,'Tabelas auxiliares'!$A$3:$B$61,2,FALSE),"")</f>
        <v>PROAD - PASSAGENS * D.U.C</v>
      </c>
      <c r="G510" s="51" t="str">
        <f>IFERROR(VLOOKUP($B510,'Tabelas auxiliares'!$A$65:$C$102,2,FALSE),"")</f>
        <v>Diárias e passagens nacionais</v>
      </c>
      <c r="H510" s="51" t="str">
        <f>IFERROR(VLOOKUP($B510,'Tabelas auxiliares'!$A$65:$C$102,3,FALSE),"")</f>
        <v>PASSAGENS NACIONAIS / DIÁRIAS NACIONAIS / REEMBOLSO DE PASSAGENS TERRESTRES</v>
      </c>
      <c r="I510" t="s">
        <v>2810</v>
      </c>
      <c r="J510" t="s">
        <v>2811</v>
      </c>
      <c r="K510" t="s">
        <v>2812</v>
      </c>
      <c r="L510" t="s">
        <v>2813</v>
      </c>
      <c r="M510" t="s">
        <v>165</v>
      </c>
      <c r="N510" t="s">
        <v>166</v>
      </c>
      <c r="O510" t="s">
        <v>167</v>
      </c>
      <c r="P510" t="s">
        <v>200</v>
      </c>
      <c r="Q510" t="s">
        <v>168</v>
      </c>
      <c r="R510" t="s">
        <v>165</v>
      </c>
      <c r="S510" t="s">
        <v>119</v>
      </c>
      <c r="T510" t="s">
        <v>164</v>
      </c>
      <c r="U510" t="s">
        <v>118</v>
      </c>
      <c r="V510" t="s">
        <v>478</v>
      </c>
      <c r="W510" t="s">
        <v>462</v>
      </c>
      <c r="X510" s="51" t="str">
        <f t="shared" si="7"/>
        <v>3</v>
      </c>
      <c r="Y510" s="51" t="str">
        <f>IF(T510="","",IF(AND(T510&lt;&gt;'Tabelas auxiliares'!$B$236,T510&lt;&gt;'Tabelas auxiliares'!$B$237),"FOLHA DE PESSOAL",IF(X510='Tabelas auxiliares'!$A$237,"CUSTEIO",IF(X510='Tabelas auxiliares'!$A$236,"INVESTIMENTO","ERRO - VERIFICAR"))))</f>
        <v>CUSTEIO</v>
      </c>
      <c r="Z510" s="44">
        <v>348.64</v>
      </c>
      <c r="AA510" s="44">
        <v>348.64</v>
      </c>
    </row>
    <row r="511" spans="1:29" x14ac:dyDescent="0.25">
      <c r="A511" t="s">
        <v>540</v>
      </c>
      <c r="B511" t="s">
        <v>352</v>
      </c>
      <c r="C511" t="s">
        <v>541</v>
      </c>
      <c r="D511" t="s">
        <v>63</v>
      </c>
      <c r="E511" t="s">
        <v>117</v>
      </c>
      <c r="F511" s="51" t="str">
        <f>IFERROR(VLOOKUP(D511,'Tabelas auxiliares'!$A$3:$B$61,2,FALSE),"")</f>
        <v>PROAD - PASSAGENS * D.U.C</v>
      </c>
      <c r="G511" s="51" t="str">
        <f>IFERROR(VLOOKUP($B511,'Tabelas auxiliares'!$A$65:$C$102,2,FALSE),"")</f>
        <v>Diárias e passagens nacionais</v>
      </c>
      <c r="H511" s="51" t="str">
        <f>IFERROR(VLOOKUP($B511,'Tabelas auxiliares'!$A$65:$C$102,3,FALSE),"")</f>
        <v>PASSAGENS NACIONAIS / DIÁRIAS NACIONAIS / REEMBOLSO DE PASSAGENS TERRESTRES</v>
      </c>
      <c r="I511" t="s">
        <v>2814</v>
      </c>
      <c r="J511" t="s">
        <v>664</v>
      </c>
      <c r="K511" t="s">
        <v>2815</v>
      </c>
      <c r="L511" t="s">
        <v>236</v>
      </c>
      <c r="M511" t="s">
        <v>235</v>
      </c>
      <c r="N511" t="s">
        <v>166</v>
      </c>
      <c r="O511" t="s">
        <v>167</v>
      </c>
      <c r="P511" t="s">
        <v>200</v>
      </c>
      <c r="Q511" t="s">
        <v>168</v>
      </c>
      <c r="R511" t="s">
        <v>165</v>
      </c>
      <c r="S511" t="s">
        <v>119</v>
      </c>
      <c r="T511" t="s">
        <v>164</v>
      </c>
      <c r="U511" t="s">
        <v>118</v>
      </c>
      <c r="V511" t="s">
        <v>476</v>
      </c>
      <c r="W511" t="s">
        <v>460</v>
      </c>
      <c r="X511" s="51" t="str">
        <f t="shared" si="7"/>
        <v>3</v>
      </c>
      <c r="Y511" s="51" t="str">
        <f>IF(T511="","",IF(AND(T511&lt;&gt;'Tabelas auxiliares'!$B$236,T511&lt;&gt;'Tabelas auxiliares'!$B$237),"FOLHA DE PESSOAL",IF(X511='Tabelas auxiliares'!$A$237,"CUSTEIO",IF(X511='Tabelas auxiliares'!$A$236,"INVESTIMENTO","ERRO - VERIFICAR"))))</f>
        <v>CUSTEIO</v>
      </c>
      <c r="Z511" s="44">
        <v>27437</v>
      </c>
    </row>
    <row r="512" spans="1:29" x14ac:dyDescent="0.25">
      <c r="A512" t="s">
        <v>540</v>
      </c>
      <c r="B512" t="s">
        <v>352</v>
      </c>
      <c r="C512" t="s">
        <v>541</v>
      </c>
      <c r="D512" t="s">
        <v>63</v>
      </c>
      <c r="E512" t="s">
        <v>117</v>
      </c>
      <c r="F512" s="51" t="str">
        <f>IFERROR(VLOOKUP(D512,'Tabelas auxiliares'!$A$3:$B$61,2,FALSE),"")</f>
        <v>PROAD - PASSAGENS * D.U.C</v>
      </c>
      <c r="G512" s="51" t="str">
        <f>IFERROR(VLOOKUP($B512,'Tabelas auxiliares'!$A$65:$C$102,2,FALSE),"")</f>
        <v>Diárias e passagens nacionais</v>
      </c>
      <c r="H512" s="51" t="str">
        <f>IFERROR(VLOOKUP($B512,'Tabelas auxiliares'!$A$65:$C$102,3,FALSE),"")</f>
        <v>PASSAGENS NACIONAIS / DIÁRIAS NACIONAIS / REEMBOLSO DE PASSAGENS TERRESTRES</v>
      </c>
      <c r="I512" t="s">
        <v>569</v>
      </c>
      <c r="J512" t="s">
        <v>664</v>
      </c>
      <c r="K512" t="s">
        <v>665</v>
      </c>
      <c r="L512" t="s">
        <v>236</v>
      </c>
      <c r="M512" t="s">
        <v>235</v>
      </c>
      <c r="N512" t="s">
        <v>166</v>
      </c>
      <c r="O512" t="s">
        <v>167</v>
      </c>
      <c r="P512" t="s">
        <v>200</v>
      </c>
      <c r="Q512" t="s">
        <v>168</v>
      </c>
      <c r="R512" t="s">
        <v>165</v>
      </c>
      <c r="S512" t="s">
        <v>119</v>
      </c>
      <c r="T512" t="s">
        <v>164</v>
      </c>
      <c r="U512" t="s">
        <v>118</v>
      </c>
      <c r="V512" t="s">
        <v>476</v>
      </c>
      <c r="W512" t="s">
        <v>460</v>
      </c>
      <c r="X512" s="51" t="str">
        <f t="shared" si="7"/>
        <v>3</v>
      </c>
      <c r="Y512" s="51" t="str">
        <f>IF(T512="","",IF(AND(T512&lt;&gt;'Tabelas auxiliares'!$B$236,T512&lt;&gt;'Tabelas auxiliares'!$B$237),"FOLHA DE PESSOAL",IF(X512='Tabelas auxiliares'!$A$237,"CUSTEIO",IF(X512='Tabelas auxiliares'!$A$236,"INVESTIMENTO","ERRO - VERIFICAR"))))</f>
        <v>CUSTEIO</v>
      </c>
      <c r="Z512" s="44">
        <v>48736.3</v>
      </c>
      <c r="AA512" s="44">
        <v>14454.2</v>
      </c>
      <c r="AB512" s="44">
        <v>151.72999999999999</v>
      </c>
      <c r="AC512" s="44">
        <v>34130.370000000003</v>
      </c>
    </row>
    <row r="513" spans="1:29" x14ac:dyDescent="0.25">
      <c r="A513" t="s">
        <v>540</v>
      </c>
      <c r="B513" t="s">
        <v>352</v>
      </c>
      <c r="C513" t="s">
        <v>541</v>
      </c>
      <c r="D513" t="s">
        <v>63</v>
      </c>
      <c r="E513" t="s">
        <v>117</v>
      </c>
      <c r="F513" s="51" t="str">
        <f>IFERROR(VLOOKUP(D513,'Tabelas auxiliares'!$A$3:$B$61,2,FALSE),"")</f>
        <v>PROAD - PASSAGENS * D.U.C</v>
      </c>
      <c r="G513" s="51" t="str">
        <f>IFERROR(VLOOKUP($B513,'Tabelas auxiliares'!$A$65:$C$102,2,FALSE),"")</f>
        <v>Diárias e passagens nacionais</v>
      </c>
      <c r="H513" s="51" t="str">
        <f>IFERROR(VLOOKUP($B513,'Tabelas auxiliares'!$A$65:$C$102,3,FALSE),"")</f>
        <v>PASSAGENS NACIONAIS / DIÁRIAS NACIONAIS / REEMBOLSO DE PASSAGENS TERRESTRES</v>
      </c>
      <c r="I513" t="s">
        <v>569</v>
      </c>
      <c r="J513" t="s">
        <v>664</v>
      </c>
      <c r="K513" t="s">
        <v>666</v>
      </c>
      <c r="L513" t="s">
        <v>236</v>
      </c>
      <c r="M513" t="s">
        <v>235</v>
      </c>
      <c r="N513" t="s">
        <v>166</v>
      </c>
      <c r="O513" t="s">
        <v>167</v>
      </c>
      <c r="P513" t="s">
        <v>200</v>
      </c>
      <c r="Q513" t="s">
        <v>168</v>
      </c>
      <c r="R513" t="s">
        <v>165</v>
      </c>
      <c r="S513" t="s">
        <v>119</v>
      </c>
      <c r="T513" t="s">
        <v>164</v>
      </c>
      <c r="U513" t="s">
        <v>118</v>
      </c>
      <c r="V513" t="s">
        <v>477</v>
      </c>
      <c r="W513" t="s">
        <v>461</v>
      </c>
      <c r="X513" s="51" t="str">
        <f t="shared" si="7"/>
        <v>3</v>
      </c>
      <c r="Y513" s="51" t="str">
        <f>IF(T513="","",IF(AND(T513&lt;&gt;'Tabelas auxiliares'!$B$236,T513&lt;&gt;'Tabelas auxiliares'!$B$237),"FOLHA DE PESSOAL",IF(X513='Tabelas auxiliares'!$A$237,"CUSTEIO",IF(X513='Tabelas auxiliares'!$A$236,"INVESTIMENTO","ERRO - VERIFICAR"))))</f>
        <v>CUSTEIO</v>
      </c>
      <c r="Z513" s="44">
        <v>11969.77</v>
      </c>
      <c r="AC513" s="44">
        <v>11969.77</v>
      </c>
    </row>
    <row r="514" spans="1:29" x14ac:dyDescent="0.25">
      <c r="A514" t="s">
        <v>540</v>
      </c>
      <c r="B514" t="s">
        <v>352</v>
      </c>
      <c r="C514" t="s">
        <v>541</v>
      </c>
      <c r="D514" t="s">
        <v>63</v>
      </c>
      <c r="E514" t="s">
        <v>117</v>
      </c>
      <c r="F514" s="51" t="str">
        <f>IFERROR(VLOOKUP(D514,'Tabelas auxiliares'!$A$3:$B$61,2,FALSE),"")</f>
        <v>PROAD - PASSAGENS * D.U.C</v>
      </c>
      <c r="G514" s="51" t="str">
        <f>IFERROR(VLOOKUP($B514,'Tabelas auxiliares'!$A$65:$C$102,2,FALSE),"")</f>
        <v>Diárias e passagens nacionais</v>
      </c>
      <c r="H514" s="51" t="str">
        <f>IFERROR(VLOOKUP($B514,'Tabelas auxiliares'!$A$65:$C$102,3,FALSE),"")</f>
        <v>PASSAGENS NACIONAIS / DIÁRIAS NACIONAIS / REEMBOLSO DE PASSAGENS TERRESTRES</v>
      </c>
      <c r="I514" t="s">
        <v>569</v>
      </c>
      <c r="J514" t="s">
        <v>664</v>
      </c>
      <c r="K514" t="s">
        <v>667</v>
      </c>
      <c r="L514" t="s">
        <v>236</v>
      </c>
      <c r="M514" t="s">
        <v>235</v>
      </c>
      <c r="N514" t="s">
        <v>166</v>
      </c>
      <c r="O514" t="s">
        <v>167</v>
      </c>
      <c r="P514" t="s">
        <v>200</v>
      </c>
      <c r="Q514" t="s">
        <v>168</v>
      </c>
      <c r="R514" t="s">
        <v>165</v>
      </c>
      <c r="S514" t="s">
        <v>119</v>
      </c>
      <c r="T514" t="s">
        <v>164</v>
      </c>
      <c r="U514" t="s">
        <v>118</v>
      </c>
      <c r="V514" t="s">
        <v>467</v>
      </c>
      <c r="W514" t="s">
        <v>448</v>
      </c>
      <c r="X514" s="51" t="str">
        <f t="shared" si="7"/>
        <v>3</v>
      </c>
      <c r="Y514" s="51" t="str">
        <f>IF(T514="","",IF(AND(T514&lt;&gt;'Tabelas auxiliares'!$B$236,T514&lt;&gt;'Tabelas auxiliares'!$B$237),"FOLHA DE PESSOAL",IF(X514='Tabelas auxiliares'!$A$237,"CUSTEIO",IF(X514='Tabelas auxiliares'!$A$236,"INVESTIMENTO","ERRO - VERIFICAR"))))</f>
        <v>CUSTEIO</v>
      </c>
      <c r="Z514" s="44">
        <v>4016.9</v>
      </c>
      <c r="AA514" s="44">
        <v>1473.72</v>
      </c>
      <c r="AB514" s="44">
        <v>80.349999999999994</v>
      </c>
      <c r="AC514" s="44">
        <v>2462.83</v>
      </c>
    </row>
    <row r="515" spans="1:29" x14ac:dyDescent="0.25">
      <c r="A515" t="s">
        <v>540</v>
      </c>
      <c r="B515" t="s">
        <v>352</v>
      </c>
      <c r="C515" t="s">
        <v>541</v>
      </c>
      <c r="D515" t="s">
        <v>63</v>
      </c>
      <c r="E515" t="s">
        <v>117</v>
      </c>
      <c r="F515" s="51" t="str">
        <f>IFERROR(VLOOKUP(D515,'Tabelas auxiliares'!$A$3:$B$61,2,FALSE),"")</f>
        <v>PROAD - PASSAGENS * D.U.C</v>
      </c>
      <c r="G515" s="51" t="str">
        <f>IFERROR(VLOOKUP($B515,'Tabelas auxiliares'!$A$65:$C$102,2,FALSE),"")</f>
        <v>Diárias e passagens nacionais</v>
      </c>
      <c r="H515" s="51" t="str">
        <f>IFERROR(VLOOKUP($B515,'Tabelas auxiliares'!$A$65:$C$102,3,FALSE),"")</f>
        <v>PASSAGENS NACIONAIS / DIÁRIAS NACIONAIS / REEMBOLSO DE PASSAGENS TERRESTRES</v>
      </c>
      <c r="I515" t="s">
        <v>545</v>
      </c>
      <c r="J515" t="s">
        <v>668</v>
      </c>
      <c r="K515" t="s">
        <v>669</v>
      </c>
      <c r="L515" t="s">
        <v>516</v>
      </c>
      <c r="M515" t="s">
        <v>165</v>
      </c>
      <c r="N515" t="s">
        <v>166</v>
      </c>
      <c r="O515" t="s">
        <v>167</v>
      </c>
      <c r="P515" t="s">
        <v>200</v>
      </c>
      <c r="Q515" t="s">
        <v>168</v>
      </c>
      <c r="R515" t="s">
        <v>165</v>
      </c>
      <c r="S515" t="s">
        <v>119</v>
      </c>
      <c r="T515" t="s">
        <v>164</v>
      </c>
      <c r="U515" t="s">
        <v>118</v>
      </c>
      <c r="V515" t="s">
        <v>478</v>
      </c>
      <c r="W515" t="s">
        <v>462</v>
      </c>
      <c r="X515" s="51" t="str">
        <f t="shared" si="7"/>
        <v>3</v>
      </c>
      <c r="Y515" s="51" t="str">
        <f>IF(T515="","",IF(AND(T515&lt;&gt;'Tabelas auxiliares'!$B$236,T515&lt;&gt;'Tabelas auxiliares'!$B$237),"FOLHA DE PESSOAL",IF(X515='Tabelas auxiliares'!$A$237,"CUSTEIO",IF(X515='Tabelas auxiliares'!$A$236,"INVESTIMENTO","ERRO - VERIFICAR"))))</f>
        <v>CUSTEIO</v>
      </c>
      <c r="Z515" s="44">
        <v>459.11</v>
      </c>
      <c r="AA515" s="44">
        <v>459.11</v>
      </c>
    </row>
    <row r="516" spans="1:29" x14ac:dyDescent="0.25">
      <c r="A516" t="s">
        <v>540</v>
      </c>
      <c r="B516" t="s">
        <v>352</v>
      </c>
      <c r="C516" t="s">
        <v>541</v>
      </c>
      <c r="D516" t="s">
        <v>63</v>
      </c>
      <c r="E516" t="s">
        <v>117</v>
      </c>
      <c r="F516" s="51" t="str">
        <f>IFERROR(VLOOKUP(D516,'Tabelas auxiliares'!$A$3:$B$61,2,FALSE),"")</f>
        <v>PROAD - PASSAGENS * D.U.C</v>
      </c>
      <c r="G516" s="51" t="str">
        <f>IFERROR(VLOOKUP($B516,'Tabelas auxiliares'!$A$65:$C$102,2,FALSE),"")</f>
        <v>Diárias e passagens nacionais</v>
      </c>
      <c r="H516" s="51" t="str">
        <f>IFERROR(VLOOKUP($B516,'Tabelas auxiliares'!$A$65:$C$102,3,FALSE),"")</f>
        <v>PASSAGENS NACIONAIS / DIÁRIAS NACIONAIS / REEMBOLSO DE PASSAGENS TERRESTRES</v>
      </c>
      <c r="I516" t="s">
        <v>545</v>
      </c>
      <c r="J516" t="s">
        <v>670</v>
      </c>
      <c r="K516" t="s">
        <v>671</v>
      </c>
      <c r="L516" t="s">
        <v>517</v>
      </c>
      <c r="M516" t="s">
        <v>165</v>
      </c>
      <c r="N516" t="s">
        <v>166</v>
      </c>
      <c r="O516" t="s">
        <v>167</v>
      </c>
      <c r="P516" t="s">
        <v>200</v>
      </c>
      <c r="Q516" t="s">
        <v>168</v>
      </c>
      <c r="R516" t="s">
        <v>165</v>
      </c>
      <c r="S516" t="s">
        <v>119</v>
      </c>
      <c r="T516" t="s">
        <v>164</v>
      </c>
      <c r="U516" t="s">
        <v>118</v>
      </c>
      <c r="V516" t="s">
        <v>478</v>
      </c>
      <c r="W516" t="s">
        <v>462</v>
      </c>
      <c r="X516" s="51" t="str">
        <f t="shared" ref="X516:X579" si="8">LEFT(V516,1)</f>
        <v>3</v>
      </c>
      <c r="Y516" s="51" t="str">
        <f>IF(T516="","",IF(AND(T516&lt;&gt;'Tabelas auxiliares'!$B$236,T516&lt;&gt;'Tabelas auxiliares'!$B$237),"FOLHA DE PESSOAL",IF(X516='Tabelas auxiliares'!$A$237,"CUSTEIO",IF(X516='Tabelas auxiliares'!$A$236,"INVESTIMENTO","ERRO - VERIFICAR"))))</f>
        <v>CUSTEIO</v>
      </c>
      <c r="Z516" s="44">
        <v>1880</v>
      </c>
      <c r="AA516" s="44">
        <v>1880</v>
      </c>
    </row>
    <row r="517" spans="1:29" x14ac:dyDescent="0.25">
      <c r="A517" t="s">
        <v>540</v>
      </c>
      <c r="B517" t="s">
        <v>352</v>
      </c>
      <c r="C517" t="s">
        <v>541</v>
      </c>
      <c r="D517" t="s">
        <v>63</v>
      </c>
      <c r="E517" t="s">
        <v>117</v>
      </c>
      <c r="F517" s="51" t="str">
        <f>IFERROR(VLOOKUP(D517,'Tabelas auxiliares'!$A$3:$B$61,2,FALSE),"")</f>
        <v>PROAD - PASSAGENS * D.U.C</v>
      </c>
      <c r="G517" s="51" t="str">
        <f>IFERROR(VLOOKUP($B517,'Tabelas auxiliares'!$A$65:$C$102,2,FALSE),"")</f>
        <v>Diárias e passagens nacionais</v>
      </c>
      <c r="H517" s="51" t="str">
        <f>IFERROR(VLOOKUP($B517,'Tabelas auxiliares'!$A$65:$C$102,3,FALSE),"")</f>
        <v>PASSAGENS NACIONAIS / DIÁRIAS NACIONAIS / REEMBOLSO DE PASSAGENS TERRESTRES</v>
      </c>
      <c r="I517" t="s">
        <v>557</v>
      </c>
      <c r="J517" t="s">
        <v>664</v>
      </c>
      <c r="K517" t="s">
        <v>672</v>
      </c>
      <c r="L517" t="s">
        <v>236</v>
      </c>
      <c r="M517" t="s">
        <v>235</v>
      </c>
      <c r="N517" t="s">
        <v>166</v>
      </c>
      <c r="O517" t="s">
        <v>167</v>
      </c>
      <c r="P517" t="s">
        <v>200</v>
      </c>
      <c r="Q517" t="s">
        <v>168</v>
      </c>
      <c r="R517" t="s">
        <v>165</v>
      </c>
      <c r="S517" t="s">
        <v>543</v>
      </c>
      <c r="T517" t="s">
        <v>164</v>
      </c>
      <c r="U517" t="s">
        <v>118</v>
      </c>
      <c r="V517" t="s">
        <v>476</v>
      </c>
      <c r="W517" t="s">
        <v>460</v>
      </c>
      <c r="X517" s="51" t="str">
        <f t="shared" si="8"/>
        <v>3</v>
      </c>
      <c r="Y517" s="51" t="str">
        <f>IF(T517="","",IF(AND(T517&lt;&gt;'Tabelas auxiliares'!$B$236,T517&lt;&gt;'Tabelas auxiliares'!$B$237),"FOLHA DE PESSOAL",IF(X517='Tabelas auxiliares'!$A$237,"CUSTEIO",IF(X517='Tabelas auxiliares'!$A$236,"INVESTIMENTO","ERRO - VERIFICAR"))))</f>
        <v>CUSTEIO</v>
      </c>
      <c r="Z517" s="44">
        <v>19666.64</v>
      </c>
      <c r="AA517" s="44">
        <v>19666.64</v>
      </c>
    </row>
    <row r="518" spans="1:29" x14ac:dyDescent="0.25">
      <c r="A518" t="s">
        <v>540</v>
      </c>
      <c r="B518" t="s">
        <v>352</v>
      </c>
      <c r="C518" t="s">
        <v>541</v>
      </c>
      <c r="D518" t="s">
        <v>63</v>
      </c>
      <c r="E518" t="s">
        <v>117</v>
      </c>
      <c r="F518" s="51" t="str">
        <f>IFERROR(VLOOKUP(D518,'Tabelas auxiliares'!$A$3:$B$61,2,FALSE),"")</f>
        <v>PROAD - PASSAGENS * D.U.C</v>
      </c>
      <c r="G518" s="51" t="str">
        <f>IFERROR(VLOOKUP($B518,'Tabelas auxiliares'!$A$65:$C$102,2,FALSE),"")</f>
        <v>Diárias e passagens nacionais</v>
      </c>
      <c r="H518" s="51" t="str">
        <f>IFERROR(VLOOKUP($B518,'Tabelas auxiliares'!$A$65:$C$102,3,FALSE),"")</f>
        <v>PASSAGENS NACIONAIS / DIÁRIAS NACIONAIS / REEMBOLSO DE PASSAGENS TERRESTRES</v>
      </c>
      <c r="I518" t="s">
        <v>573</v>
      </c>
      <c r="J518" t="s">
        <v>673</v>
      </c>
      <c r="K518" t="s">
        <v>674</v>
      </c>
      <c r="L518" t="s">
        <v>236</v>
      </c>
      <c r="M518" t="s">
        <v>235</v>
      </c>
      <c r="N518" t="s">
        <v>166</v>
      </c>
      <c r="O518" t="s">
        <v>167</v>
      </c>
      <c r="P518" t="s">
        <v>200</v>
      </c>
      <c r="Q518" t="s">
        <v>168</v>
      </c>
      <c r="R518" t="s">
        <v>165</v>
      </c>
      <c r="S518" t="s">
        <v>543</v>
      </c>
      <c r="T518" t="s">
        <v>164</v>
      </c>
      <c r="U518" t="s">
        <v>118</v>
      </c>
      <c r="V518" t="s">
        <v>477</v>
      </c>
      <c r="W518" t="s">
        <v>461</v>
      </c>
      <c r="X518" s="51" t="str">
        <f t="shared" si="8"/>
        <v>3</v>
      </c>
      <c r="Y518" s="51" t="str">
        <f>IF(T518="","",IF(AND(T518&lt;&gt;'Tabelas auxiliares'!$B$236,T518&lt;&gt;'Tabelas auxiliares'!$B$237),"FOLHA DE PESSOAL",IF(X518='Tabelas auxiliares'!$A$237,"CUSTEIO",IF(X518='Tabelas auxiliares'!$A$236,"INVESTIMENTO","ERRO - VERIFICAR"))))</f>
        <v>CUSTEIO</v>
      </c>
      <c r="Z518" s="44">
        <v>8225.57</v>
      </c>
      <c r="AA518" s="44">
        <v>1471.28</v>
      </c>
      <c r="AB518" s="44">
        <v>3.82</v>
      </c>
      <c r="AC518" s="44">
        <v>6750.47</v>
      </c>
    </row>
    <row r="519" spans="1:29" x14ac:dyDescent="0.25">
      <c r="A519" t="s">
        <v>540</v>
      </c>
      <c r="B519" t="s">
        <v>352</v>
      </c>
      <c r="C519" t="s">
        <v>541</v>
      </c>
      <c r="D519" t="s">
        <v>63</v>
      </c>
      <c r="E519" t="s">
        <v>117</v>
      </c>
      <c r="F519" s="51" t="str">
        <f>IFERROR(VLOOKUP(D519,'Tabelas auxiliares'!$A$3:$B$61,2,FALSE),"")</f>
        <v>PROAD - PASSAGENS * D.U.C</v>
      </c>
      <c r="G519" s="51" t="str">
        <f>IFERROR(VLOOKUP($B519,'Tabelas auxiliares'!$A$65:$C$102,2,FALSE),"")</f>
        <v>Diárias e passagens nacionais</v>
      </c>
      <c r="H519" s="51" t="str">
        <f>IFERROR(VLOOKUP($B519,'Tabelas auxiliares'!$A$65:$C$102,3,FALSE),"")</f>
        <v>PASSAGENS NACIONAIS / DIÁRIAS NACIONAIS / REEMBOLSO DE PASSAGENS TERRESTRES</v>
      </c>
      <c r="I519" t="s">
        <v>544</v>
      </c>
      <c r="J519" t="s">
        <v>668</v>
      </c>
      <c r="K519" t="s">
        <v>675</v>
      </c>
      <c r="L519" t="s">
        <v>516</v>
      </c>
      <c r="M519" t="s">
        <v>165</v>
      </c>
      <c r="N519" t="s">
        <v>166</v>
      </c>
      <c r="O519" t="s">
        <v>167</v>
      </c>
      <c r="P519" t="s">
        <v>200</v>
      </c>
      <c r="Q519" t="s">
        <v>168</v>
      </c>
      <c r="R519" t="s">
        <v>165</v>
      </c>
      <c r="S519" t="s">
        <v>543</v>
      </c>
      <c r="T519" t="s">
        <v>164</v>
      </c>
      <c r="U519" t="s">
        <v>118</v>
      </c>
      <c r="V519" t="s">
        <v>478</v>
      </c>
      <c r="W519" t="s">
        <v>462</v>
      </c>
      <c r="X519" s="51" t="str">
        <f t="shared" si="8"/>
        <v>3</v>
      </c>
      <c r="Y519" s="51" t="str">
        <f>IF(T519="","",IF(AND(T519&lt;&gt;'Tabelas auxiliares'!$B$236,T519&lt;&gt;'Tabelas auxiliares'!$B$237),"FOLHA DE PESSOAL",IF(X519='Tabelas auxiliares'!$A$237,"CUSTEIO",IF(X519='Tabelas auxiliares'!$A$236,"INVESTIMENTO","ERRO - VERIFICAR"))))</f>
        <v>CUSTEIO</v>
      </c>
      <c r="Z519" s="44">
        <v>2559.12</v>
      </c>
      <c r="AA519" s="44">
        <v>2559.12</v>
      </c>
    </row>
    <row r="520" spans="1:29" x14ac:dyDescent="0.25">
      <c r="F520" s="51" t="str">
        <f>IFERROR(VLOOKUP(D520,'Tabelas auxiliares'!$A$3:$B$61,2,FALSE),"")</f>
        <v/>
      </c>
      <c r="G520" s="51" t="str">
        <f>IFERROR(VLOOKUP($B520,'Tabelas auxiliares'!$A$65:$C$102,2,FALSE),"")</f>
        <v/>
      </c>
      <c r="H520" s="51" t="str">
        <f>IFERROR(VLOOKUP($B520,'Tabelas auxiliares'!$A$65:$C$102,3,FALSE),"")</f>
        <v/>
      </c>
      <c r="X520" s="51" t="str">
        <f t="shared" si="8"/>
        <v/>
      </c>
      <c r="Y520" s="51" t="str">
        <f>IF(T520="","",IF(AND(T520&lt;&gt;'Tabelas auxiliares'!$B$236,T520&lt;&gt;'Tabelas auxiliares'!$B$237),"FOLHA DE PESSOAL",IF(X520='Tabelas auxiliares'!$A$237,"CUSTEIO",IF(X520='Tabelas auxiliares'!$A$236,"INVESTIMENTO","ERRO - VERIFICAR"))))</f>
        <v/>
      </c>
      <c r="Z520" s="65"/>
    </row>
    <row r="521" spans="1:29" x14ac:dyDescent="0.25">
      <c r="F521" s="51" t="str">
        <f>IFERROR(VLOOKUP(D521,'Tabelas auxiliares'!$A$3:$B$61,2,FALSE),"")</f>
        <v/>
      </c>
      <c r="G521" s="51" t="str">
        <f>IFERROR(VLOOKUP($B521,'Tabelas auxiliares'!$A$65:$C$102,2,FALSE),"")</f>
        <v/>
      </c>
      <c r="H521" s="51" t="str">
        <f>IFERROR(VLOOKUP($B521,'Tabelas auxiliares'!$A$65:$C$102,3,FALSE),"")</f>
        <v/>
      </c>
      <c r="X521" s="51" t="str">
        <f t="shared" si="8"/>
        <v/>
      </c>
      <c r="Y521" s="51" t="str">
        <f>IF(T521="","",IF(AND(T521&lt;&gt;'Tabelas auxiliares'!$B$236,T521&lt;&gt;'Tabelas auxiliares'!$B$237),"FOLHA DE PESSOAL",IF(X521='Tabelas auxiliares'!$A$237,"CUSTEIO",IF(X521='Tabelas auxiliares'!$A$236,"INVESTIMENTO","ERRO - VERIFICAR"))))</f>
        <v/>
      </c>
      <c r="Z521" s="65"/>
    </row>
    <row r="522" spans="1:29" x14ac:dyDescent="0.25">
      <c r="F522" s="51" t="str">
        <f>IFERROR(VLOOKUP(D522,'Tabelas auxiliares'!$A$3:$B$61,2,FALSE),"")</f>
        <v/>
      </c>
      <c r="G522" s="51" t="str">
        <f>IFERROR(VLOOKUP($B522,'Tabelas auxiliares'!$A$65:$C$102,2,FALSE),"")</f>
        <v/>
      </c>
      <c r="H522" s="51" t="str">
        <f>IFERROR(VLOOKUP($B522,'Tabelas auxiliares'!$A$65:$C$102,3,FALSE),"")</f>
        <v/>
      </c>
      <c r="X522" s="51" t="str">
        <f t="shared" si="8"/>
        <v/>
      </c>
      <c r="Y522" s="51" t="str">
        <f>IF(T522="","",IF(AND(T522&lt;&gt;'Tabelas auxiliares'!$B$236,T522&lt;&gt;'Tabelas auxiliares'!$B$237),"FOLHA DE PESSOAL",IF(X522='Tabelas auxiliares'!$A$237,"CUSTEIO",IF(X522='Tabelas auxiliares'!$A$236,"INVESTIMENTO","ERRO - VERIFICAR"))))</f>
        <v/>
      </c>
      <c r="Z522" s="65"/>
    </row>
    <row r="523" spans="1:29" x14ac:dyDescent="0.25">
      <c r="F523" s="51" t="str">
        <f>IFERROR(VLOOKUP(D523,'Tabelas auxiliares'!$A$3:$B$61,2,FALSE),"")</f>
        <v/>
      </c>
      <c r="G523" s="51" t="str">
        <f>IFERROR(VLOOKUP($B523,'Tabelas auxiliares'!$A$65:$C$102,2,FALSE),"")</f>
        <v/>
      </c>
      <c r="H523" s="51" t="str">
        <f>IFERROR(VLOOKUP($B523,'Tabelas auxiliares'!$A$65:$C$102,3,FALSE),"")</f>
        <v/>
      </c>
      <c r="X523" s="51" t="str">
        <f t="shared" si="8"/>
        <v/>
      </c>
      <c r="Y523" s="51" t="str">
        <f>IF(T523="","",IF(AND(T523&lt;&gt;'Tabelas auxiliares'!$B$236,T523&lt;&gt;'Tabelas auxiliares'!$B$237),"FOLHA DE PESSOAL",IF(X523='Tabelas auxiliares'!$A$237,"CUSTEIO",IF(X523='Tabelas auxiliares'!$A$236,"INVESTIMENTO","ERRO - VERIFICAR"))))</f>
        <v/>
      </c>
      <c r="Z523" s="65"/>
    </row>
    <row r="524" spans="1:29" x14ac:dyDescent="0.25">
      <c r="F524" s="51" t="str">
        <f>IFERROR(VLOOKUP(D524,'Tabelas auxiliares'!$A$3:$B$61,2,FALSE),"")</f>
        <v/>
      </c>
      <c r="G524" s="51" t="str">
        <f>IFERROR(VLOOKUP($B524,'Tabelas auxiliares'!$A$65:$C$102,2,FALSE),"")</f>
        <v/>
      </c>
      <c r="H524" s="51" t="str">
        <f>IFERROR(VLOOKUP($B524,'Tabelas auxiliares'!$A$65:$C$102,3,FALSE),"")</f>
        <v/>
      </c>
      <c r="X524" s="51" t="str">
        <f t="shared" si="8"/>
        <v/>
      </c>
      <c r="Y524" s="51" t="str">
        <f>IF(T524="","",IF(AND(T524&lt;&gt;'Tabelas auxiliares'!$B$236,T524&lt;&gt;'Tabelas auxiliares'!$B$237),"FOLHA DE PESSOAL",IF(X524='Tabelas auxiliares'!$A$237,"CUSTEIO",IF(X524='Tabelas auxiliares'!$A$236,"INVESTIMENTO","ERRO - VERIFICAR"))))</f>
        <v/>
      </c>
      <c r="Z524" s="65"/>
    </row>
    <row r="525" spans="1:29" x14ac:dyDescent="0.25">
      <c r="F525" s="51" t="str">
        <f>IFERROR(VLOOKUP(D525,'Tabelas auxiliares'!$A$3:$B$61,2,FALSE),"")</f>
        <v/>
      </c>
      <c r="G525" s="51" t="str">
        <f>IFERROR(VLOOKUP($B525,'Tabelas auxiliares'!$A$65:$C$102,2,FALSE),"")</f>
        <v/>
      </c>
      <c r="H525" s="51" t="str">
        <f>IFERROR(VLOOKUP($B525,'Tabelas auxiliares'!$A$65:$C$102,3,FALSE),"")</f>
        <v/>
      </c>
      <c r="X525" s="51" t="str">
        <f t="shared" si="8"/>
        <v/>
      </c>
      <c r="Y525" s="51" t="str">
        <f>IF(T525="","",IF(AND(T525&lt;&gt;'Tabelas auxiliares'!$B$236,T525&lt;&gt;'Tabelas auxiliares'!$B$237),"FOLHA DE PESSOAL",IF(X525='Tabelas auxiliares'!$A$237,"CUSTEIO",IF(X525='Tabelas auxiliares'!$A$236,"INVESTIMENTO","ERRO - VERIFICAR"))))</f>
        <v/>
      </c>
      <c r="Z525" s="65"/>
    </row>
    <row r="526" spans="1:29" x14ac:dyDescent="0.25">
      <c r="F526" s="51" t="str">
        <f>IFERROR(VLOOKUP(D526,'Tabelas auxiliares'!$A$3:$B$61,2,FALSE),"")</f>
        <v/>
      </c>
      <c r="G526" s="51" t="str">
        <f>IFERROR(VLOOKUP($B526,'Tabelas auxiliares'!$A$65:$C$102,2,FALSE),"")</f>
        <v/>
      </c>
      <c r="H526" s="51" t="str">
        <f>IFERROR(VLOOKUP($B526,'Tabelas auxiliares'!$A$65:$C$102,3,FALSE),"")</f>
        <v/>
      </c>
      <c r="X526" s="51" t="str">
        <f t="shared" si="8"/>
        <v/>
      </c>
      <c r="Y526" s="51" t="str">
        <f>IF(T526="","",IF(AND(T526&lt;&gt;'Tabelas auxiliares'!$B$236,T526&lt;&gt;'Tabelas auxiliares'!$B$237),"FOLHA DE PESSOAL",IF(X526='Tabelas auxiliares'!$A$237,"CUSTEIO",IF(X526='Tabelas auxiliares'!$A$236,"INVESTIMENTO","ERRO - VERIFICAR"))))</f>
        <v/>
      </c>
      <c r="Z526" s="65"/>
    </row>
    <row r="527" spans="1:29" x14ac:dyDescent="0.25">
      <c r="F527" s="51" t="str">
        <f>IFERROR(VLOOKUP(D527,'Tabelas auxiliares'!$A$3:$B$61,2,FALSE),"")</f>
        <v/>
      </c>
      <c r="G527" s="51" t="str">
        <f>IFERROR(VLOOKUP($B527,'Tabelas auxiliares'!$A$65:$C$102,2,FALSE),"")</f>
        <v/>
      </c>
      <c r="H527" s="51" t="str">
        <f>IFERROR(VLOOKUP($B527,'Tabelas auxiliares'!$A$65:$C$102,3,FALSE),"")</f>
        <v/>
      </c>
      <c r="X527" s="51" t="str">
        <f t="shared" si="8"/>
        <v/>
      </c>
      <c r="Y527" s="51" t="str">
        <f>IF(T527="","",IF(AND(T527&lt;&gt;'Tabelas auxiliares'!$B$236,T527&lt;&gt;'Tabelas auxiliares'!$B$237),"FOLHA DE PESSOAL",IF(X527='Tabelas auxiliares'!$A$237,"CUSTEIO",IF(X527='Tabelas auxiliares'!$A$236,"INVESTIMENTO","ERRO - VERIFICAR"))))</f>
        <v/>
      </c>
      <c r="Z527" s="65"/>
    </row>
    <row r="528" spans="1:29" x14ac:dyDescent="0.25">
      <c r="F528" s="51" t="str">
        <f>IFERROR(VLOOKUP(D528,'Tabelas auxiliares'!$A$3:$B$61,2,FALSE),"")</f>
        <v/>
      </c>
      <c r="G528" s="51" t="str">
        <f>IFERROR(VLOOKUP($B528,'Tabelas auxiliares'!$A$65:$C$102,2,FALSE),"")</f>
        <v/>
      </c>
      <c r="H528" s="51" t="str">
        <f>IFERROR(VLOOKUP($B528,'Tabelas auxiliares'!$A$65:$C$102,3,FALSE),"")</f>
        <v/>
      </c>
      <c r="X528" s="51" t="str">
        <f t="shared" si="8"/>
        <v/>
      </c>
      <c r="Y528" s="51" t="str">
        <f>IF(T528="","",IF(AND(T528&lt;&gt;'Tabelas auxiliares'!$B$236,T528&lt;&gt;'Tabelas auxiliares'!$B$237),"FOLHA DE PESSOAL",IF(X528='Tabelas auxiliares'!$A$237,"CUSTEIO",IF(X528='Tabelas auxiliares'!$A$236,"INVESTIMENTO","ERRO - VERIFICAR"))))</f>
        <v/>
      </c>
      <c r="Z528" s="65"/>
    </row>
    <row r="529" spans="6:26" x14ac:dyDescent="0.25">
      <c r="F529" s="51" t="str">
        <f>IFERROR(VLOOKUP(D529,'Tabelas auxiliares'!$A$3:$B$61,2,FALSE),"")</f>
        <v/>
      </c>
      <c r="G529" s="51" t="str">
        <f>IFERROR(VLOOKUP($B529,'Tabelas auxiliares'!$A$65:$C$102,2,FALSE),"")</f>
        <v/>
      </c>
      <c r="H529" s="51" t="str">
        <f>IFERROR(VLOOKUP($B529,'Tabelas auxiliares'!$A$65:$C$102,3,FALSE),"")</f>
        <v/>
      </c>
      <c r="X529" s="51" t="str">
        <f t="shared" si="8"/>
        <v/>
      </c>
      <c r="Y529" s="51" t="str">
        <f>IF(T529="","",IF(AND(T529&lt;&gt;'Tabelas auxiliares'!$B$236,T529&lt;&gt;'Tabelas auxiliares'!$B$237),"FOLHA DE PESSOAL",IF(X529='Tabelas auxiliares'!$A$237,"CUSTEIO",IF(X529='Tabelas auxiliares'!$A$236,"INVESTIMENTO","ERRO - VERIFICAR"))))</f>
        <v/>
      </c>
      <c r="Z529" s="65"/>
    </row>
    <row r="530" spans="6:26" x14ac:dyDescent="0.25">
      <c r="F530" s="51" t="str">
        <f>IFERROR(VLOOKUP(D530,'Tabelas auxiliares'!$A$3:$B$61,2,FALSE),"")</f>
        <v/>
      </c>
      <c r="G530" s="51" t="str">
        <f>IFERROR(VLOOKUP($B530,'Tabelas auxiliares'!$A$65:$C$102,2,FALSE),"")</f>
        <v/>
      </c>
      <c r="H530" s="51" t="str">
        <f>IFERROR(VLOOKUP($B530,'Tabelas auxiliares'!$A$65:$C$102,3,FALSE),"")</f>
        <v/>
      </c>
      <c r="X530" s="51" t="str">
        <f t="shared" si="8"/>
        <v/>
      </c>
      <c r="Y530" s="51" t="str">
        <f>IF(T530="","",IF(AND(T530&lt;&gt;'Tabelas auxiliares'!$B$236,T530&lt;&gt;'Tabelas auxiliares'!$B$237),"FOLHA DE PESSOAL",IF(X530='Tabelas auxiliares'!$A$237,"CUSTEIO",IF(X530='Tabelas auxiliares'!$A$236,"INVESTIMENTO","ERRO - VERIFICAR"))))</f>
        <v/>
      </c>
      <c r="Z530" s="65"/>
    </row>
    <row r="531" spans="6:26" x14ac:dyDescent="0.25">
      <c r="F531" s="51" t="str">
        <f>IFERROR(VLOOKUP(D531,'Tabelas auxiliares'!$A$3:$B$61,2,FALSE),"")</f>
        <v/>
      </c>
      <c r="G531" s="51" t="str">
        <f>IFERROR(VLOOKUP($B531,'Tabelas auxiliares'!$A$65:$C$102,2,FALSE),"")</f>
        <v/>
      </c>
      <c r="H531" s="51" t="str">
        <f>IFERROR(VLOOKUP($B531,'Tabelas auxiliares'!$A$65:$C$102,3,FALSE),"")</f>
        <v/>
      </c>
      <c r="X531" s="51" t="str">
        <f t="shared" si="8"/>
        <v/>
      </c>
      <c r="Y531" s="51" t="str">
        <f>IF(T531="","",IF(AND(T531&lt;&gt;'Tabelas auxiliares'!$B$236,T531&lt;&gt;'Tabelas auxiliares'!$B$237),"FOLHA DE PESSOAL",IF(X531='Tabelas auxiliares'!$A$237,"CUSTEIO",IF(X531='Tabelas auxiliares'!$A$236,"INVESTIMENTO","ERRO - VERIFICAR"))))</f>
        <v/>
      </c>
      <c r="Z531" s="65"/>
    </row>
    <row r="532" spans="6:26" x14ac:dyDescent="0.25">
      <c r="F532" s="51" t="str">
        <f>IFERROR(VLOOKUP(D532,'Tabelas auxiliares'!$A$3:$B$61,2,FALSE),"")</f>
        <v/>
      </c>
      <c r="G532" s="51" t="str">
        <f>IFERROR(VLOOKUP($B532,'Tabelas auxiliares'!$A$65:$C$102,2,FALSE),"")</f>
        <v/>
      </c>
      <c r="H532" s="51" t="str">
        <f>IFERROR(VLOOKUP($B532,'Tabelas auxiliares'!$A$65:$C$102,3,FALSE),"")</f>
        <v/>
      </c>
      <c r="X532" s="51" t="str">
        <f t="shared" si="8"/>
        <v/>
      </c>
      <c r="Y532" s="51" t="str">
        <f>IF(T532="","",IF(AND(T532&lt;&gt;'Tabelas auxiliares'!$B$236,T532&lt;&gt;'Tabelas auxiliares'!$B$237),"FOLHA DE PESSOAL",IF(X532='Tabelas auxiliares'!$A$237,"CUSTEIO",IF(X532='Tabelas auxiliares'!$A$236,"INVESTIMENTO","ERRO - VERIFICAR"))))</f>
        <v/>
      </c>
      <c r="Z532" s="65"/>
    </row>
    <row r="533" spans="6:26" x14ac:dyDescent="0.25">
      <c r="F533" s="51" t="str">
        <f>IFERROR(VLOOKUP(D533,'Tabelas auxiliares'!$A$3:$B$61,2,FALSE),"")</f>
        <v/>
      </c>
      <c r="G533" s="51" t="str">
        <f>IFERROR(VLOOKUP($B533,'Tabelas auxiliares'!$A$65:$C$102,2,FALSE),"")</f>
        <v/>
      </c>
      <c r="H533" s="51" t="str">
        <f>IFERROR(VLOOKUP($B533,'Tabelas auxiliares'!$A$65:$C$102,3,FALSE),"")</f>
        <v/>
      </c>
      <c r="X533" s="51" t="str">
        <f t="shared" si="8"/>
        <v/>
      </c>
      <c r="Y533" s="51" t="str">
        <f>IF(T533="","",IF(AND(T533&lt;&gt;'Tabelas auxiliares'!$B$236,T533&lt;&gt;'Tabelas auxiliares'!$B$237),"FOLHA DE PESSOAL",IF(X533='Tabelas auxiliares'!$A$237,"CUSTEIO",IF(X533='Tabelas auxiliares'!$A$236,"INVESTIMENTO","ERRO - VERIFICAR"))))</f>
        <v/>
      </c>
      <c r="Z533" s="65"/>
    </row>
    <row r="534" spans="6:26" x14ac:dyDescent="0.25">
      <c r="F534" s="51" t="str">
        <f>IFERROR(VLOOKUP(D534,'Tabelas auxiliares'!$A$3:$B$61,2,FALSE),"")</f>
        <v/>
      </c>
      <c r="G534" s="51" t="str">
        <f>IFERROR(VLOOKUP($B534,'Tabelas auxiliares'!$A$65:$C$102,2,FALSE),"")</f>
        <v/>
      </c>
      <c r="H534" s="51" t="str">
        <f>IFERROR(VLOOKUP($B534,'Tabelas auxiliares'!$A$65:$C$102,3,FALSE),"")</f>
        <v/>
      </c>
      <c r="X534" s="51" t="str">
        <f t="shared" si="8"/>
        <v/>
      </c>
      <c r="Y534" s="51" t="str">
        <f>IF(T534="","",IF(AND(T534&lt;&gt;'Tabelas auxiliares'!$B$236,T534&lt;&gt;'Tabelas auxiliares'!$B$237),"FOLHA DE PESSOAL",IF(X534='Tabelas auxiliares'!$A$237,"CUSTEIO",IF(X534='Tabelas auxiliares'!$A$236,"INVESTIMENTO","ERRO - VERIFICAR"))))</f>
        <v/>
      </c>
      <c r="Z534" s="65"/>
    </row>
    <row r="535" spans="6:26" x14ac:dyDescent="0.25">
      <c r="F535" s="51" t="str">
        <f>IFERROR(VLOOKUP(D535,'Tabelas auxiliares'!$A$3:$B$61,2,FALSE),"")</f>
        <v/>
      </c>
      <c r="G535" s="51" t="str">
        <f>IFERROR(VLOOKUP($B535,'Tabelas auxiliares'!$A$65:$C$102,2,FALSE),"")</f>
        <v/>
      </c>
      <c r="H535" s="51" t="str">
        <f>IFERROR(VLOOKUP($B535,'Tabelas auxiliares'!$A$65:$C$102,3,FALSE),"")</f>
        <v/>
      </c>
      <c r="X535" s="51" t="str">
        <f t="shared" si="8"/>
        <v/>
      </c>
      <c r="Y535" s="51" t="str">
        <f>IF(T535="","",IF(AND(T535&lt;&gt;'Tabelas auxiliares'!$B$236,T535&lt;&gt;'Tabelas auxiliares'!$B$237),"FOLHA DE PESSOAL",IF(X535='Tabelas auxiliares'!$A$237,"CUSTEIO",IF(X535='Tabelas auxiliares'!$A$236,"INVESTIMENTO","ERRO - VERIFICAR"))))</f>
        <v/>
      </c>
      <c r="Z535" s="65"/>
    </row>
    <row r="536" spans="6:26" x14ac:dyDescent="0.25">
      <c r="F536" s="51" t="str">
        <f>IFERROR(VLOOKUP(D536,'Tabelas auxiliares'!$A$3:$B$61,2,FALSE),"")</f>
        <v/>
      </c>
      <c r="G536" s="51" t="str">
        <f>IFERROR(VLOOKUP($B536,'Tabelas auxiliares'!$A$65:$C$102,2,FALSE),"")</f>
        <v/>
      </c>
      <c r="H536" s="51" t="str">
        <f>IFERROR(VLOOKUP($B536,'Tabelas auxiliares'!$A$65:$C$102,3,FALSE),"")</f>
        <v/>
      </c>
      <c r="X536" s="51" t="str">
        <f t="shared" si="8"/>
        <v/>
      </c>
      <c r="Y536" s="51" t="str">
        <f>IF(T536="","",IF(AND(T536&lt;&gt;'Tabelas auxiliares'!$B$236,T536&lt;&gt;'Tabelas auxiliares'!$B$237),"FOLHA DE PESSOAL",IF(X536='Tabelas auxiliares'!$A$237,"CUSTEIO",IF(X536='Tabelas auxiliares'!$A$236,"INVESTIMENTO","ERRO - VERIFICAR"))))</f>
        <v/>
      </c>
      <c r="Z536" s="65"/>
    </row>
    <row r="537" spans="6:26" x14ac:dyDescent="0.25">
      <c r="F537" s="51" t="str">
        <f>IFERROR(VLOOKUP(D537,'Tabelas auxiliares'!$A$3:$B$61,2,FALSE),"")</f>
        <v/>
      </c>
      <c r="G537" s="51" t="str">
        <f>IFERROR(VLOOKUP($B537,'Tabelas auxiliares'!$A$65:$C$102,2,FALSE),"")</f>
        <v/>
      </c>
      <c r="H537" s="51" t="str">
        <f>IFERROR(VLOOKUP($B537,'Tabelas auxiliares'!$A$65:$C$102,3,FALSE),"")</f>
        <v/>
      </c>
      <c r="X537" s="51" t="str">
        <f t="shared" si="8"/>
        <v/>
      </c>
      <c r="Y537" s="51" t="str">
        <f>IF(T537="","",IF(AND(T537&lt;&gt;'Tabelas auxiliares'!$B$236,T537&lt;&gt;'Tabelas auxiliares'!$B$237),"FOLHA DE PESSOAL",IF(X537='Tabelas auxiliares'!$A$237,"CUSTEIO",IF(X537='Tabelas auxiliares'!$A$236,"INVESTIMENTO","ERRO - VERIFICAR"))))</f>
        <v/>
      </c>
      <c r="Z537" s="65"/>
    </row>
    <row r="538" spans="6:26" x14ac:dyDescent="0.25">
      <c r="F538" s="51" t="str">
        <f>IFERROR(VLOOKUP(D538,'Tabelas auxiliares'!$A$3:$B$61,2,FALSE),"")</f>
        <v/>
      </c>
      <c r="G538" s="51" t="str">
        <f>IFERROR(VLOOKUP($B538,'Tabelas auxiliares'!$A$65:$C$102,2,FALSE),"")</f>
        <v/>
      </c>
      <c r="H538" s="51" t="str">
        <f>IFERROR(VLOOKUP($B538,'Tabelas auxiliares'!$A$65:$C$102,3,FALSE),"")</f>
        <v/>
      </c>
      <c r="X538" s="51" t="str">
        <f t="shared" si="8"/>
        <v/>
      </c>
      <c r="Y538" s="51" t="str">
        <f>IF(T538="","",IF(AND(T538&lt;&gt;'Tabelas auxiliares'!$B$236,T538&lt;&gt;'Tabelas auxiliares'!$B$237),"FOLHA DE PESSOAL",IF(X538='Tabelas auxiliares'!$A$237,"CUSTEIO",IF(X538='Tabelas auxiliares'!$A$236,"INVESTIMENTO","ERRO - VERIFICAR"))))</f>
        <v/>
      </c>
      <c r="Z538" s="65"/>
    </row>
    <row r="539" spans="6:26" x14ac:dyDescent="0.25">
      <c r="F539" s="51" t="str">
        <f>IFERROR(VLOOKUP(D539,'Tabelas auxiliares'!$A$3:$B$61,2,FALSE),"")</f>
        <v/>
      </c>
      <c r="G539" s="51" t="str">
        <f>IFERROR(VLOOKUP($B539,'Tabelas auxiliares'!$A$65:$C$102,2,FALSE),"")</f>
        <v/>
      </c>
      <c r="H539" s="51" t="str">
        <f>IFERROR(VLOOKUP($B539,'Tabelas auxiliares'!$A$65:$C$102,3,FALSE),"")</f>
        <v/>
      </c>
      <c r="X539" s="51" t="str">
        <f t="shared" si="8"/>
        <v/>
      </c>
      <c r="Y539" s="51" t="str">
        <f>IF(T539="","",IF(AND(T539&lt;&gt;'Tabelas auxiliares'!$B$236,T539&lt;&gt;'Tabelas auxiliares'!$B$237),"FOLHA DE PESSOAL",IF(X539='Tabelas auxiliares'!$A$237,"CUSTEIO",IF(X539='Tabelas auxiliares'!$A$236,"INVESTIMENTO","ERRO - VERIFICAR"))))</f>
        <v/>
      </c>
      <c r="Z539" s="65"/>
    </row>
    <row r="540" spans="6:26" x14ac:dyDescent="0.25">
      <c r="F540" s="51" t="str">
        <f>IFERROR(VLOOKUP(D540,'Tabelas auxiliares'!$A$3:$B$61,2,FALSE),"")</f>
        <v/>
      </c>
      <c r="G540" s="51" t="str">
        <f>IFERROR(VLOOKUP($B540,'Tabelas auxiliares'!$A$65:$C$102,2,FALSE),"")</f>
        <v/>
      </c>
      <c r="H540" s="51" t="str">
        <f>IFERROR(VLOOKUP($B540,'Tabelas auxiliares'!$A$65:$C$102,3,FALSE),"")</f>
        <v/>
      </c>
      <c r="X540" s="51" t="str">
        <f t="shared" si="8"/>
        <v/>
      </c>
      <c r="Y540" s="51" t="str">
        <f>IF(T540="","",IF(AND(T540&lt;&gt;'Tabelas auxiliares'!$B$236,T540&lt;&gt;'Tabelas auxiliares'!$B$237),"FOLHA DE PESSOAL",IF(X540='Tabelas auxiliares'!$A$237,"CUSTEIO",IF(X540='Tabelas auxiliares'!$A$236,"INVESTIMENTO","ERRO - VERIFICAR"))))</f>
        <v/>
      </c>
      <c r="Z540" s="65"/>
    </row>
    <row r="541" spans="6:26" x14ac:dyDescent="0.25">
      <c r="F541" s="51" t="str">
        <f>IFERROR(VLOOKUP(D541,'Tabelas auxiliares'!$A$3:$B$61,2,FALSE),"")</f>
        <v/>
      </c>
      <c r="G541" s="51" t="str">
        <f>IFERROR(VLOOKUP($B541,'Tabelas auxiliares'!$A$65:$C$102,2,FALSE),"")</f>
        <v/>
      </c>
      <c r="H541" s="51" t="str">
        <f>IFERROR(VLOOKUP($B541,'Tabelas auxiliares'!$A$65:$C$102,3,FALSE),"")</f>
        <v/>
      </c>
      <c r="X541" s="51" t="str">
        <f t="shared" si="8"/>
        <v/>
      </c>
      <c r="Y541" s="51" t="str">
        <f>IF(T541="","",IF(AND(T541&lt;&gt;'Tabelas auxiliares'!$B$236,T541&lt;&gt;'Tabelas auxiliares'!$B$237),"FOLHA DE PESSOAL",IF(X541='Tabelas auxiliares'!$A$237,"CUSTEIO",IF(X541='Tabelas auxiliares'!$A$236,"INVESTIMENTO","ERRO - VERIFICAR"))))</f>
        <v/>
      </c>
      <c r="Z541" s="65"/>
    </row>
    <row r="542" spans="6:26" x14ac:dyDescent="0.25">
      <c r="F542" s="51" t="str">
        <f>IFERROR(VLOOKUP(D542,'Tabelas auxiliares'!$A$3:$B$61,2,FALSE),"")</f>
        <v/>
      </c>
      <c r="G542" s="51" t="str">
        <f>IFERROR(VLOOKUP($B542,'Tabelas auxiliares'!$A$65:$C$102,2,FALSE),"")</f>
        <v/>
      </c>
      <c r="H542" s="51" t="str">
        <f>IFERROR(VLOOKUP($B542,'Tabelas auxiliares'!$A$65:$C$102,3,FALSE),"")</f>
        <v/>
      </c>
      <c r="X542" s="51" t="str">
        <f t="shared" si="8"/>
        <v/>
      </c>
      <c r="Y542" s="51" t="str">
        <f>IF(T542="","",IF(AND(T542&lt;&gt;'Tabelas auxiliares'!$B$236,T542&lt;&gt;'Tabelas auxiliares'!$B$237),"FOLHA DE PESSOAL",IF(X542='Tabelas auxiliares'!$A$237,"CUSTEIO",IF(X542='Tabelas auxiliares'!$A$236,"INVESTIMENTO","ERRO - VERIFICAR"))))</f>
        <v/>
      </c>
      <c r="Z542" s="65"/>
    </row>
    <row r="543" spans="6:26" x14ac:dyDescent="0.25">
      <c r="F543" s="51" t="str">
        <f>IFERROR(VLOOKUP(D543,'Tabelas auxiliares'!$A$3:$B$61,2,FALSE),"")</f>
        <v/>
      </c>
      <c r="G543" s="51" t="str">
        <f>IFERROR(VLOOKUP($B543,'Tabelas auxiliares'!$A$65:$C$102,2,FALSE),"")</f>
        <v/>
      </c>
      <c r="H543" s="51" t="str">
        <f>IFERROR(VLOOKUP($B543,'Tabelas auxiliares'!$A$65:$C$102,3,FALSE),"")</f>
        <v/>
      </c>
      <c r="X543" s="51" t="str">
        <f t="shared" si="8"/>
        <v/>
      </c>
      <c r="Y543" s="51" t="str">
        <f>IF(T543="","",IF(AND(T543&lt;&gt;'Tabelas auxiliares'!$B$236,T543&lt;&gt;'Tabelas auxiliares'!$B$237),"FOLHA DE PESSOAL",IF(X543='Tabelas auxiliares'!$A$237,"CUSTEIO",IF(X543='Tabelas auxiliares'!$A$236,"INVESTIMENTO","ERRO - VERIFICAR"))))</f>
        <v/>
      </c>
      <c r="Z543" s="65"/>
    </row>
    <row r="544" spans="6:26" x14ac:dyDescent="0.25">
      <c r="F544" s="51" t="str">
        <f>IFERROR(VLOOKUP(D544,'Tabelas auxiliares'!$A$3:$B$61,2,FALSE),"")</f>
        <v/>
      </c>
      <c r="G544" s="51" t="str">
        <f>IFERROR(VLOOKUP($B544,'Tabelas auxiliares'!$A$65:$C$102,2,FALSE),"")</f>
        <v/>
      </c>
      <c r="H544" s="51" t="str">
        <f>IFERROR(VLOOKUP($B544,'Tabelas auxiliares'!$A$65:$C$102,3,FALSE),"")</f>
        <v/>
      </c>
      <c r="X544" s="51" t="str">
        <f t="shared" si="8"/>
        <v/>
      </c>
      <c r="Y544" s="51" t="str">
        <f>IF(T544="","",IF(AND(T544&lt;&gt;'Tabelas auxiliares'!$B$236,T544&lt;&gt;'Tabelas auxiliares'!$B$237),"FOLHA DE PESSOAL",IF(X544='Tabelas auxiliares'!$A$237,"CUSTEIO",IF(X544='Tabelas auxiliares'!$A$236,"INVESTIMENTO","ERRO - VERIFICAR"))))</f>
        <v/>
      </c>
      <c r="Z544" s="65"/>
    </row>
    <row r="545" spans="6:26" x14ac:dyDescent="0.25">
      <c r="F545" s="51" t="str">
        <f>IFERROR(VLOOKUP(D545,'Tabelas auxiliares'!$A$3:$B$61,2,FALSE),"")</f>
        <v/>
      </c>
      <c r="G545" s="51" t="str">
        <f>IFERROR(VLOOKUP($B545,'Tabelas auxiliares'!$A$65:$C$102,2,FALSE),"")</f>
        <v/>
      </c>
      <c r="H545" s="51" t="str">
        <f>IFERROR(VLOOKUP($B545,'Tabelas auxiliares'!$A$65:$C$102,3,FALSE),"")</f>
        <v/>
      </c>
      <c r="X545" s="51" t="str">
        <f t="shared" si="8"/>
        <v/>
      </c>
      <c r="Y545" s="51" t="str">
        <f>IF(T545="","",IF(AND(T545&lt;&gt;'Tabelas auxiliares'!$B$236,T545&lt;&gt;'Tabelas auxiliares'!$B$237),"FOLHA DE PESSOAL",IF(X545='Tabelas auxiliares'!$A$237,"CUSTEIO",IF(X545='Tabelas auxiliares'!$A$236,"INVESTIMENTO","ERRO - VERIFICAR"))))</f>
        <v/>
      </c>
      <c r="Z545" s="65"/>
    </row>
    <row r="546" spans="6:26" x14ac:dyDescent="0.25">
      <c r="F546" s="51" t="str">
        <f>IFERROR(VLOOKUP(D546,'Tabelas auxiliares'!$A$3:$B$61,2,FALSE),"")</f>
        <v/>
      </c>
      <c r="G546" s="51" t="str">
        <f>IFERROR(VLOOKUP($B546,'Tabelas auxiliares'!$A$65:$C$102,2,FALSE),"")</f>
        <v/>
      </c>
      <c r="H546" s="51" t="str">
        <f>IFERROR(VLOOKUP($B546,'Tabelas auxiliares'!$A$65:$C$102,3,FALSE),"")</f>
        <v/>
      </c>
      <c r="X546" s="51" t="str">
        <f t="shared" si="8"/>
        <v/>
      </c>
      <c r="Y546" s="51" t="str">
        <f>IF(T546="","",IF(AND(T546&lt;&gt;'Tabelas auxiliares'!$B$236,T546&lt;&gt;'Tabelas auxiliares'!$B$237),"FOLHA DE PESSOAL",IF(X546='Tabelas auxiliares'!$A$237,"CUSTEIO",IF(X546='Tabelas auxiliares'!$A$236,"INVESTIMENTO","ERRO - VERIFICAR"))))</f>
        <v/>
      </c>
      <c r="Z546" s="65"/>
    </row>
    <row r="547" spans="6:26" x14ac:dyDescent="0.25">
      <c r="F547" s="51" t="str">
        <f>IFERROR(VLOOKUP(D547,'Tabelas auxiliares'!$A$3:$B$61,2,FALSE),"")</f>
        <v/>
      </c>
      <c r="G547" s="51" t="str">
        <f>IFERROR(VLOOKUP($B547,'Tabelas auxiliares'!$A$65:$C$102,2,FALSE),"")</f>
        <v/>
      </c>
      <c r="H547" s="51" t="str">
        <f>IFERROR(VLOOKUP($B547,'Tabelas auxiliares'!$A$65:$C$102,3,FALSE),"")</f>
        <v/>
      </c>
      <c r="X547" s="51" t="str">
        <f t="shared" si="8"/>
        <v/>
      </c>
      <c r="Y547" s="51" t="str">
        <f>IF(T547="","",IF(AND(T547&lt;&gt;'Tabelas auxiliares'!$B$236,T547&lt;&gt;'Tabelas auxiliares'!$B$237),"FOLHA DE PESSOAL",IF(X547='Tabelas auxiliares'!$A$237,"CUSTEIO",IF(X547='Tabelas auxiliares'!$A$236,"INVESTIMENTO","ERRO - VERIFICAR"))))</f>
        <v/>
      </c>
      <c r="Z547" s="65"/>
    </row>
    <row r="548" spans="6:26" x14ac:dyDescent="0.25">
      <c r="F548" s="51" t="str">
        <f>IFERROR(VLOOKUP(D548,'Tabelas auxiliares'!$A$3:$B$61,2,FALSE),"")</f>
        <v/>
      </c>
      <c r="G548" s="51" t="str">
        <f>IFERROR(VLOOKUP($B548,'Tabelas auxiliares'!$A$65:$C$102,2,FALSE),"")</f>
        <v/>
      </c>
      <c r="H548" s="51" t="str">
        <f>IFERROR(VLOOKUP($B548,'Tabelas auxiliares'!$A$65:$C$102,3,FALSE),"")</f>
        <v/>
      </c>
      <c r="X548" s="51" t="str">
        <f t="shared" si="8"/>
        <v/>
      </c>
      <c r="Y548" s="51" t="str">
        <f>IF(T548="","",IF(AND(T548&lt;&gt;'Tabelas auxiliares'!$B$236,T548&lt;&gt;'Tabelas auxiliares'!$B$237),"FOLHA DE PESSOAL",IF(X548='Tabelas auxiliares'!$A$237,"CUSTEIO",IF(X548='Tabelas auxiliares'!$A$236,"INVESTIMENTO","ERRO - VERIFICAR"))))</f>
        <v/>
      </c>
      <c r="Z548" s="65"/>
    </row>
    <row r="549" spans="6:26" x14ac:dyDescent="0.25">
      <c r="F549" s="51" t="str">
        <f>IFERROR(VLOOKUP(D549,'Tabelas auxiliares'!$A$3:$B$61,2,FALSE),"")</f>
        <v/>
      </c>
      <c r="G549" s="51" t="str">
        <f>IFERROR(VLOOKUP($B549,'Tabelas auxiliares'!$A$65:$C$102,2,FALSE),"")</f>
        <v/>
      </c>
      <c r="H549" s="51" t="str">
        <f>IFERROR(VLOOKUP($B549,'Tabelas auxiliares'!$A$65:$C$102,3,FALSE),"")</f>
        <v/>
      </c>
      <c r="X549" s="51" t="str">
        <f t="shared" si="8"/>
        <v/>
      </c>
      <c r="Y549" s="51" t="str">
        <f>IF(T549="","",IF(AND(T549&lt;&gt;'Tabelas auxiliares'!$B$236,T549&lt;&gt;'Tabelas auxiliares'!$B$237),"FOLHA DE PESSOAL",IF(X549='Tabelas auxiliares'!$A$237,"CUSTEIO",IF(X549='Tabelas auxiliares'!$A$236,"INVESTIMENTO","ERRO - VERIFICAR"))))</f>
        <v/>
      </c>
      <c r="Z549" s="65"/>
    </row>
    <row r="550" spans="6:26" x14ac:dyDescent="0.25">
      <c r="F550" s="51" t="str">
        <f>IFERROR(VLOOKUP(D550,'Tabelas auxiliares'!$A$3:$B$61,2,FALSE),"")</f>
        <v/>
      </c>
      <c r="G550" s="51" t="str">
        <f>IFERROR(VLOOKUP($B550,'Tabelas auxiliares'!$A$65:$C$102,2,FALSE),"")</f>
        <v/>
      </c>
      <c r="H550" s="51" t="str">
        <f>IFERROR(VLOOKUP($B550,'Tabelas auxiliares'!$A$65:$C$102,3,FALSE),"")</f>
        <v/>
      </c>
      <c r="X550" s="51" t="str">
        <f t="shared" si="8"/>
        <v/>
      </c>
      <c r="Y550" s="51" t="str">
        <f>IF(T550="","",IF(AND(T550&lt;&gt;'Tabelas auxiliares'!$B$236,T550&lt;&gt;'Tabelas auxiliares'!$B$237),"FOLHA DE PESSOAL",IF(X550='Tabelas auxiliares'!$A$237,"CUSTEIO",IF(X550='Tabelas auxiliares'!$A$236,"INVESTIMENTO","ERRO - VERIFICAR"))))</f>
        <v/>
      </c>
      <c r="Z550" s="65"/>
    </row>
    <row r="551" spans="6:26" x14ac:dyDescent="0.25">
      <c r="F551" s="51" t="str">
        <f>IFERROR(VLOOKUP(D551,'Tabelas auxiliares'!$A$3:$B$61,2,FALSE),"")</f>
        <v/>
      </c>
      <c r="G551" s="51" t="str">
        <f>IFERROR(VLOOKUP($B551,'Tabelas auxiliares'!$A$65:$C$102,2,FALSE),"")</f>
        <v/>
      </c>
      <c r="H551" s="51" t="str">
        <f>IFERROR(VLOOKUP($B551,'Tabelas auxiliares'!$A$65:$C$102,3,FALSE),"")</f>
        <v/>
      </c>
      <c r="X551" s="51" t="str">
        <f t="shared" si="8"/>
        <v/>
      </c>
      <c r="Y551" s="51" t="str">
        <f>IF(T551="","",IF(AND(T551&lt;&gt;'Tabelas auxiliares'!$B$236,T551&lt;&gt;'Tabelas auxiliares'!$B$237),"FOLHA DE PESSOAL",IF(X551='Tabelas auxiliares'!$A$237,"CUSTEIO",IF(X551='Tabelas auxiliares'!$A$236,"INVESTIMENTO","ERRO - VERIFICAR"))))</f>
        <v/>
      </c>
      <c r="Z551" s="65"/>
    </row>
    <row r="552" spans="6:26" x14ac:dyDescent="0.25">
      <c r="F552" s="51" t="str">
        <f>IFERROR(VLOOKUP(D552,'Tabelas auxiliares'!$A$3:$B$61,2,FALSE),"")</f>
        <v/>
      </c>
      <c r="G552" s="51" t="str">
        <f>IFERROR(VLOOKUP($B552,'Tabelas auxiliares'!$A$65:$C$102,2,FALSE),"")</f>
        <v/>
      </c>
      <c r="H552" s="51" t="str">
        <f>IFERROR(VLOOKUP($B552,'Tabelas auxiliares'!$A$65:$C$102,3,FALSE),"")</f>
        <v/>
      </c>
      <c r="X552" s="51" t="str">
        <f t="shared" si="8"/>
        <v/>
      </c>
      <c r="Y552" s="51" t="str">
        <f>IF(T552="","",IF(AND(T552&lt;&gt;'Tabelas auxiliares'!$B$236,T552&lt;&gt;'Tabelas auxiliares'!$B$237),"FOLHA DE PESSOAL",IF(X552='Tabelas auxiliares'!$A$237,"CUSTEIO",IF(X552='Tabelas auxiliares'!$A$236,"INVESTIMENTO","ERRO - VERIFICAR"))))</f>
        <v/>
      </c>
      <c r="Z552" s="65"/>
    </row>
    <row r="553" spans="6:26" x14ac:dyDescent="0.25">
      <c r="F553" s="51" t="str">
        <f>IFERROR(VLOOKUP(D553,'Tabelas auxiliares'!$A$3:$B$61,2,FALSE),"")</f>
        <v/>
      </c>
      <c r="G553" s="51" t="str">
        <f>IFERROR(VLOOKUP($B553,'Tabelas auxiliares'!$A$65:$C$102,2,FALSE),"")</f>
        <v/>
      </c>
      <c r="H553" s="51" t="str">
        <f>IFERROR(VLOOKUP($B553,'Tabelas auxiliares'!$A$65:$C$102,3,FALSE),"")</f>
        <v/>
      </c>
      <c r="X553" s="51" t="str">
        <f t="shared" si="8"/>
        <v/>
      </c>
      <c r="Y553" s="51" t="str">
        <f>IF(T553="","",IF(AND(T553&lt;&gt;'Tabelas auxiliares'!$B$236,T553&lt;&gt;'Tabelas auxiliares'!$B$237),"FOLHA DE PESSOAL",IF(X553='Tabelas auxiliares'!$A$237,"CUSTEIO",IF(X553='Tabelas auxiliares'!$A$236,"INVESTIMENTO","ERRO - VERIFICAR"))))</f>
        <v/>
      </c>
      <c r="Z553" s="65"/>
    </row>
    <row r="554" spans="6:26" x14ac:dyDescent="0.25">
      <c r="F554" s="51" t="str">
        <f>IFERROR(VLOOKUP(D554,'Tabelas auxiliares'!$A$3:$B$61,2,FALSE),"")</f>
        <v/>
      </c>
      <c r="G554" s="51" t="str">
        <f>IFERROR(VLOOKUP($B554,'Tabelas auxiliares'!$A$65:$C$102,2,FALSE),"")</f>
        <v/>
      </c>
      <c r="H554" s="51" t="str">
        <f>IFERROR(VLOOKUP($B554,'Tabelas auxiliares'!$A$65:$C$102,3,FALSE),"")</f>
        <v/>
      </c>
      <c r="X554" s="51" t="str">
        <f t="shared" si="8"/>
        <v/>
      </c>
      <c r="Y554" s="51" t="str">
        <f>IF(T554="","",IF(AND(T554&lt;&gt;'Tabelas auxiliares'!$B$236,T554&lt;&gt;'Tabelas auxiliares'!$B$237),"FOLHA DE PESSOAL",IF(X554='Tabelas auxiliares'!$A$237,"CUSTEIO",IF(X554='Tabelas auxiliares'!$A$236,"INVESTIMENTO","ERRO - VERIFICAR"))))</f>
        <v/>
      </c>
      <c r="Z554" s="65"/>
    </row>
    <row r="555" spans="6:26" x14ac:dyDescent="0.25">
      <c r="F555" s="51" t="str">
        <f>IFERROR(VLOOKUP(D555,'Tabelas auxiliares'!$A$3:$B$61,2,FALSE),"")</f>
        <v/>
      </c>
      <c r="G555" s="51" t="str">
        <f>IFERROR(VLOOKUP($B555,'Tabelas auxiliares'!$A$65:$C$102,2,FALSE),"")</f>
        <v/>
      </c>
      <c r="H555" s="51" t="str">
        <f>IFERROR(VLOOKUP($B555,'Tabelas auxiliares'!$A$65:$C$102,3,FALSE),"")</f>
        <v/>
      </c>
      <c r="X555" s="51" t="str">
        <f t="shared" si="8"/>
        <v/>
      </c>
      <c r="Y555" s="51" t="str">
        <f>IF(T555="","",IF(AND(T555&lt;&gt;'Tabelas auxiliares'!$B$236,T555&lt;&gt;'Tabelas auxiliares'!$B$237),"FOLHA DE PESSOAL",IF(X555='Tabelas auxiliares'!$A$237,"CUSTEIO",IF(X555='Tabelas auxiliares'!$A$236,"INVESTIMENTO","ERRO - VERIFICAR"))))</f>
        <v/>
      </c>
      <c r="Z555" s="65"/>
    </row>
    <row r="556" spans="6:26" x14ac:dyDescent="0.25">
      <c r="F556" s="51" t="str">
        <f>IFERROR(VLOOKUP(D556,'Tabelas auxiliares'!$A$3:$B$61,2,FALSE),"")</f>
        <v/>
      </c>
      <c r="G556" s="51" t="str">
        <f>IFERROR(VLOOKUP($B556,'Tabelas auxiliares'!$A$65:$C$102,2,FALSE),"")</f>
        <v/>
      </c>
      <c r="H556" s="51" t="str">
        <f>IFERROR(VLOOKUP($B556,'Tabelas auxiliares'!$A$65:$C$102,3,FALSE),"")</f>
        <v/>
      </c>
      <c r="X556" s="51" t="str">
        <f t="shared" si="8"/>
        <v/>
      </c>
      <c r="Y556" s="51" t="str">
        <f>IF(T556="","",IF(AND(T556&lt;&gt;'Tabelas auxiliares'!$B$236,T556&lt;&gt;'Tabelas auxiliares'!$B$237),"FOLHA DE PESSOAL",IF(X556='Tabelas auxiliares'!$A$237,"CUSTEIO",IF(X556='Tabelas auxiliares'!$A$236,"INVESTIMENTO","ERRO - VERIFICAR"))))</f>
        <v/>
      </c>
      <c r="Z556" s="65"/>
    </row>
    <row r="557" spans="6:26" x14ac:dyDescent="0.25">
      <c r="F557" s="51" t="str">
        <f>IFERROR(VLOOKUP(D557,'Tabelas auxiliares'!$A$3:$B$61,2,FALSE),"")</f>
        <v/>
      </c>
      <c r="G557" s="51" t="str">
        <f>IFERROR(VLOOKUP($B557,'Tabelas auxiliares'!$A$65:$C$102,2,FALSE),"")</f>
        <v/>
      </c>
      <c r="H557" s="51" t="str">
        <f>IFERROR(VLOOKUP($B557,'Tabelas auxiliares'!$A$65:$C$102,3,FALSE),"")</f>
        <v/>
      </c>
      <c r="X557" s="51" t="str">
        <f t="shared" si="8"/>
        <v/>
      </c>
      <c r="Y557" s="51" t="str">
        <f>IF(T557="","",IF(AND(T557&lt;&gt;'Tabelas auxiliares'!$B$236,T557&lt;&gt;'Tabelas auxiliares'!$B$237),"FOLHA DE PESSOAL",IF(X557='Tabelas auxiliares'!$A$237,"CUSTEIO",IF(X557='Tabelas auxiliares'!$A$236,"INVESTIMENTO","ERRO - VERIFICAR"))))</f>
        <v/>
      </c>
      <c r="Z557" s="65"/>
    </row>
    <row r="558" spans="6:26" x14ac:dyDescent="0.25">
      <c r="F558" s="51" t="str">
        <f>IFERROR(VLOOKUP(D558,'Tabelas auxiliares'!$A$3:$B$61,2,FALSE),"")</f>
        <v/>
      </c>
      <c r="G558" s="51" t="str">
        <f>IFERROR(VLOOKUP($B558,'Tabelas auxiliares'!$A$65:$C$102,2,FALSE),"")</f>
        <v/>
      </c>
      <c r="H558" s="51" t="str">
        <f>IFERROR(VLOOKUP($B558,'Tabelas auxiliares'!$A$65:$C$102,3,FALSE),"")</f>
        <v/>
      </c>
      <c r="X558" s="51" t="str">
        <f t="shared" si="8"/>
        <v/>
      </c>
      <c r="Y558" s="51" t="str">
        <f>IF(T558="","",IF(AND(T558&lt;&gt;'Tabelas auxiliares'!$B$236,T558&lt;&gt;'Tabelas auxiliares'!$B$237),"FOLHA DE PESSOAL",IF(X558='Tabelas auxiliares'!$A$237,"CUSTEIO",IF(X558='Tabelas auxiliares'!$A$236,"INVESTIMENTO","ERRO - VERIFICAR"))))</f>
        <v/>
      </c>
      <c r="Z558" s="65"/>
    </row>
    <row r="559" spans="6:26" x14ac:dyDescent="0.25">
      <c r="F559" s="51" t="str">
        <f>IFERROR(VLOOKUP(D559,'Tabelas auxiliares'!$A$3:$B$61,2,FALSE),"")</f>
        <v/>
      </c>
      <c r="G559" s="51" t="str">
        <f>IFERROR(VLOOKUP($B559,'Tabelas auxiliares'!$A$65:$C$102,2,FALSE),"")</f>
        <v/>
      </c>
      <c r="H559" s="51" t="str">
        <f>IFERROR(VLOOKUP($B559,'Tabelas auxiliares'!$A$65:$C$102,3,FALSE),"")</f>
        <v/>
      </c>
      <c r="X559" s="51" t="str">
        <f t="shared" si="8"/>
        <v/>
      </c>
      <c r="Y559" s="51" t="str">
        <f>IF(T559="","",IF(AND(T559&lt;&gt;'Tabelas auxiliares'!$B$236,T559&lt;&gt;'Tabelas auxiliares'!$B$237),"FOLHA DE PESSOAL",IF(X559='Tabelas auxiliares'!$A$237,"CUSTEIO",IF(X559='Tabelas auxiliares'!$A$236,"INVESTIMENTO","ERRO - VERIFICAR"))))</f>
        <v/>
      </c>
      <c r="Z559" s="65"/>
    </row>
    <row r="560" spans="6:26" x14ac:dyDescent="0.25">
      <c r="F560" s="51" t="str">
        <f>IFERROR(VLOOKUP(D560,'Tabelas auxiliares'!$A$3:$B$61,2,FALSE),"")</f>
        <v/>
      </c>
      <c r="G560" s="51" t="str">
        <f>IFERROR(VLOOKUP($B560,'Tabelas auxiliares'!$A$65:$C$102,2,FALSE),"")</f>
        <v/>
      </c>
      <c r="H560" s="51" t="str">
        <f>IFERROR(VLOOKUP($B560,'Tabelas auxiliares'!$A$65:$C$102,3,FALSE),"")</f>
        <v/>
      </c>
      <c r="X560" s="51" t="str">
        <f t="shared" si="8"/>
        <v/>
      </c>
      <c r="Y560" s="51" t="str">
        <f>IF(T560="","",IF(AND(T560&lt;&gt;'Tabelas auxiliares'!$B$236,T560&lt;&gt;'Tabelas auxiliares'!$B$237),"FOLHA DE PESSOAL",IF(X560='Tabelas auxiliares'!$A$237,"CUSTEIO",IF(X560='Tabelas auxiliares'!$A$236,"INVESTIMENTO","ERRO - VERIFICAR"))))</f>
        <v/>
      </c>
      <c r="Z560" s="65"/>
    </row>
    <row r="561" spans="6:26" x14ac:dyDescent="0.25">
      <c r="F561" s="51" t="str">
        <f>IFERROR(VLOOKUP(D561,'Tabelas auxiliares'!$A$3:$B$61,2,FALSE),"")</f>
        <v/>
      </c>
      <c r="G561" s="51" t="str">
        <f>IFERROR(VLOOKUP($B561,'Tabelas auxiliares'!$A$65:$C$102,2,FALSE),"")</f>
        <v/>
      </c>
      <c r="H561" s="51" t="str">
        <f>IFERROR(VLOOKUP($B561,'Tabelas auxiliares'!$A$65:$C$102,3,FALSE),"")</f>
        <v/>
      </c>
      <c r="X561" s="51" t="str">
        <f t="shared" si="8"/>
        <v/>
      </c>
      <c r="Y561" s="51" t="str">
        <f>IF(T561="","",IF(AND(T561&lt;&gt;'Tabelas auxiliares'!$B$236,T561&lt;&gt;'Tabelas auxiliares'!$B$237),"FOLHA DE PESSOAL",IF(X561='Tabelas auxiliares'!$A$237,"CUSTEIO",IF(X561='Tabelas auxiliares'!$A$236,"INVESTIMENTO","ERRO - VERIFICAR"))))</f>
        <v/>
      </c>
      <c r="Z561" s="65"/>
    </row>
    <row r="562" spans="6:26" x14ac:dyDescent="0.25">
      <c r="F562" s="51" t="str">
        <f>IFERROR(VLOOKUP(D562,'Tabelas auxiliares'!$A$3:$B$61,2,FALSE),"")</f>
        <v/>
      </c>
      <c r="G562" s="51" t="str">
        <f>IFERROR(VLOOKUP($B562,'Tabelas auxiliares'!$A$65:$C$102,2,FALSE),"")</f>
        <v/>
      </c>
      <c r="H562" s="51" t="str">
        <f>IFERROR(VLOOKUP($B562,'Tabelas auxiliares'!$A$65:$C$102,3,FALSE),"")</f>
        <v/>
      </c>
      <c r="X562" s="51" t="str">
        <f t="shared" si="8"/>
        <v/>
      </c>
      <c r="Y562" s="51" t="str">
        <f>IF(T562="","",IF(AND(T562&lt;&gt;'Tabelas auxiliares'!$B$236,T562&lt;&gt;'Tabelas auxiliares'!$B$237),"FOLHA DE PESSOAL",IF(X562='Tabelas auxiliares'!$A$237,"CUSTEIO",IF(X562='Tabelas auxiliares'!$A$236,"INVESTIMENTO","ERRO - VERIFICAR"))))</f>
        <v/>
      </c>
      <c r="Z562" s="65"/>
    </row>
    <row r="563" spans="6:26" x14ac:dyDescent="0.25">
      <c r="F563" s="51" t="str">
        <f>IFERROR(VLOOKUP(D563,'Tabelas auxiliares'!$A$3:$B$61,2,FALSE),"")</f>
        <v/>
      </c>
      <c r="G563" s="51" t="str">
        <f>IFERROR(VLOOKUP($B563,'Tabelas auxiliares'!$A$65:$C$102,2,FALSE),"")</f>
        <v/>
      </c>
      <c r="H563" s="51" t="str">
        <f>IFERROR(VLOOKUP($B563,'Tabelas auxiliares'!$A$65:$C$102,3,FALSE),"")</f>
        <v/>
      </c>
      <c r="X563" s="51" t="str">
        <f t="shared" si="8"/>
        <v/>
      </c>
      <c r="Y563" s="51" t="str">
        <f>IF(T563="","",IF(AND(T563&lt;&gt;'Tabelas auxiliares'!$B$236,T563&lt;&gt;'Tabelas auxiliares'!$B$237),"FOLHA DE PESSOAL",IF(X563='Tabelas auxiliares'!$A$237,"CUSTEIO",IF(X563='Tabelas auxiliares'!$A$236,"INVESTIMENTO","ERRO - VERIFICAR"))))</f>
        <v/>
      </c>
      <c r="Z563" s="65"/>
    </row>
    <row r="564" spans="6:26" x14ac:dyDescent="0.25">
      <c r="F564" s="51" t="str">
        <f>IFERROR(VLOOKUP(D564,'Tabelas auxiliares'!$A$3:$B$61,2,FALSE),"")</f>
        <v/>
      </c>
      <c r="G564" s="51" t="str">
        <f>IFERROR(VLOOKUP($B564,'Tabelas auxiliares'!$A$65:$C$102,2,FALSE),"")</f>
        <v/>
      </c>
      <c r="H564" s="51" t="str">
        <f>IFERROR(VLOOKUP($B564,'Tabelas auxiliares'!$A$65:$C$102,3,FALSE),"")</f>
        <v/>
      </c>
      <c r="X564" s="51" t="str">
        <f t="shared" si="8"/>
        <v/>
      </c>
      <c r="Y564" s="51" t="str">
        <f>IF(T564="","",IF(AND(T564&lt;&gt;'Tabelas auxiliares'!$B$236,T564&lt;&gt;'Tabelas auxiliares'!$B$237),"FOLHA DE PESSOAL",IF(X564='Tabelas auxiliares'!$A$237,"CUSTEIO",IF(X564='Tabelas auxiliares'!$A$236,"INVESTIMENTO","ERRO - VERIFICAR"))))</f>
        <v/>
      </c>
      <c r="Z564" s="65"/>
    </row>
    <row r="565" spans="6:26" x14ac:dyDescent="0.25">
      <c r="F565" s="51" t="str">
        <f>IFERROR(VLOOKUP(D565,'Tabelas auxiliares'!$A$3:$B$61,2,FALSE),"")</f>
        <v/>
      </c>
      <c r="G565" s="51" t="str">
        <f>IFERROR(VLOOKUP($B565,'Tabelas auxiliares'!$A$65:$C$102,2,FALSE),"")</f>
        <v/>
      </c>
      <c r="H565" s="51" t="str">
        <f>IFERROR(VLOOKUP($B565,'Tabelas auxiliares'!$A$65:$C$102,3,FALSE),"")</f>
        <v/>
      </c>
      <c r="X565" s="51" t="str">
        <f t="shared" si="8"/>
        <v/>
      </c>
      <c r="Y565" s="51" t="str">
        <f>IF(T565="","",IF(AND(T565&lt;&gt;'Tabelas auxiliares'!$B$236,T565&lt;&gt;'Tabelas auxiliares'!$B$237),"FOLHA DE PESSOAL",IF(X565='Tabelas auxiliares'!$A$237,"CUSTEIO",IF(X565='Tabelas auxiliares'!$A$236,"INVESTIMENTO","ERRO - VERIFICAR"))))</f>
        <v/>
      </c>
      <c r="Z565" s="65"/>
    </row>
    <row r="566" spans="6:26" x14ac:dyDescent="0.25">
      <c r="F566" s="51" t="str">
        <f>IFERROR(VLOOKUP(D566,'Tabelas auxiliares'!$A$3:$B$61,2,FALSE),"")</f>
        <v/>
      </c>
      <c r="G566" s="51" t="str">
        <f>IFERROR(VLOOKUP($B566,'Tabelas auxiliares'!$A$65:$C$102,2,FALSE),"")</f>
        <v/>
      </c>
      <c r="H566" s="51" t="str">
        <f>IFERROR(VLOOKUP($B566,'Tabelas auxiliares'!$A$65:$C$102,3,FALSE),"")</f>
        <v/>
      </c>
      <c r="X566" s="51" t="str">
        <f t="shared" si="8"/>
        <v/>
      </c>
      <c r="Y566" s="51" t="str">
        <f>IF(T566="","",IF(AND(T566&lt;&gt;'Tabelas auxiliares'!$B$236,T566&lt;&gt;'Tabelas auxiliares'!$B$237),"FOLHA DE PESSOAL",IF(X566='Tabelas auxiliares'!$A$237,"CUSTEIO",IF(X566='Tabelas auxiliares'!$A$236,"INVESTIMENTO","ERRO - VERIFICAR"))))</f>
        <v/>
      </c>
      <c r="Z566" s="65"/>
    </row>
    <row r="567" spans="6:26" x14ac:dyDescent="0.25">
      <c r="F567" s="51" t="str">
        <f>IFERROR(VLOOKUP(D567,'Tabelas auxiliares'!$A$3:$B$61,2,FALSE),"")</f>
        <v/>
      </c>
      <c r="G567" s="51" t="str">
        <f>IFERROR(VLOOKUP($B567,'Tabelas auxiliares'!$A$65:$C$102,2,FALSE),"")</f>
        <v/>
      </c>
      <c r="H567" s="51" t="str">
        <f>IFERROR(VLOOKUP($B567,'Tabelas auxiliares'!$A$65:$C$102,3,FALSE),"")</f>
        <v/>
      </c>
      <c r="X567" s="51" t="str">
        <f t="shared" si="8"/>
        <v/>
      </c>
      <c r="Y567" s="51" t="str">
        <f>IF(T567="","",IF(AND(T567&lt;&gt;'Tabelas auxiliares'!$B$236,T567&lt;&gt;'Tabelas auxiliares'!$B$237),"FOLHA DE PESSOAL",IF(X567='Tabelas auxiliares'!$A$237,"CUSTEIO",IF(X567='Tabelas auxiliares'!$A$236,"INVESTIMENTO","ERRO - VERIFICAR"))))</f>
        <v/>
      </c>
      <c r="Z567" s="65"/>
    </row>
    <row r="568" spans="6:26" x14ac:dyDescent="0.25">
      <c r="F568" s="51" t="str">
        <f>IFERROR(VLOOKUP(D568,'Tabelas auxiliares'!$A$3:$B$61,2,FALSE),"")</f>
        <v/>
      </c>
      <c r="G568" s="51" t="str">
        <f>IFERROR(VLOOKUP($B568,'Tabelas auxiliares'!$A$65:$C$102,2,FALSE),"")</f>
        <v/>
      </c>
      <c r="H568" s="51" t="str">
        <f>IFERROR(VLOOKUP($B568,'Tabelas auxiliares'!$A$65:$C$102,3,FALSE),"")</f>
        <v/>
      </c>
      <c r="X568" s="51" t="str">
        <f t="shared" si="8"/>
        <v/>
      </c>
      <c r="Y568" s="51" t="str">
        <f>IF(T568="","",IF(AND(T568&lt;&gt;'Tabelas auxiliares'!$B$236,T568&lt;&gt;'Tabelas auxiliares'!$B$237),"FOLHA DE PESSOAL",IF(X568='Tabelas auxiliares'!$A$237,"CUSTEIO",IF(X568='Tabelas auxiliares'!$A$236,"INVESTIMENTO","ERRO - VERIFICAR"))))</f>
        <v/>
      </c>
      <c r="Z568" s="65"/>
    </row>
    <row r="569" spans="6:26" x14ac:dyDescent="0.25">
      <c r="F569" s="51" t="str">
        <f>IFERROR(VLOOKUP(D569,'Tabelas auxiliares'!$A$3:$B$61,2,FALSE),"")</f>
        <v/>
      </c>
      <c r="G569" s="51" t="str">
        <f>IFERROR(VLOOKUP($B569,'Tabelas auxiliares'!$A$65:$C$102,2,FALSE),"")</f>
        <v/>
      </c>
      <c r="H569" s="51" t="str">
        <f>IFERROR(VLOOKUP($B569,'Tabelas auxiliares'!$A$65:$C$102,3,FALSE),"")</f>
        <v/>
      </c>
      <c r="X569" s="51" t="str">
        <f t="shared" si="8"/>
        <v/>
      </c>
      <c r="Y569" s="51" t="str">
        <f>IF(T569="","",IF(AND(T569&lt;&gt;'Tabelas auxiliares'!$B$236,T569&lt;&gt;'Tabelas auxiliares'!$B$237),"FOLHA DE PESSOAL",IF(X569='Tabelas auxiliares'!$A$237,"CUSTEIO",IF(X569='Tabelas auxiliares'!$A$236,"INVESTIMENTO","ERRO - VERIFICAR"))))</f>
        <v/>
      </c>
      <c r="Z569" s="65"/>
    </row>
    <row r="570" spans="6:26" x14ac:dyDescent="0.25">
      <c r="F570" s="51" t="str">
        <f>IFERROR(VLOOKUP(D570,'Tabelas auxiliares'!$A$3:$B$61,2,FALSE),"")</f>
        <v/>
      </c>
      <c r="G570" s="51" t="str">
        <f>IFERROR(VLOOKUP($B570,'Tabelas auxiliares'!$A$65:$C$102,2,FALSE),"")</f>
        <v/>
      </c>
      <c r="H570" s="51" t="str">
        <f>IFERROR(VLOOKUP($B570,'Tabelas auxiliares'!$A$65:$C$102,3,FALSE),"")</f>
        <v/>
      </c>
      <c r="X570" s="51" t="str">
        <f t="shared" si="8"/>
        <v/>
      </c>
      <c r="Y570" s="51" t="str">
        <f>IF(T570="","",IF(AND(T570&lt;&gt;'Tabelas auxiliares'!$B$236,T570&lt;&gt;'Tabelas auxiliares'!$B$237),"FOLHA DE PESSOAL",IF(X570='Tabelas auxiliares'!$A$237,"CUSTEIO",IF(X570='Tabelas auxiliares'!$A$236,"INVESTIMENTO","ERRO - VERIFICAR"))))</f>
        <v/>
      </c>
      <c r="Z570" s="65"/>
    </row>
    <row r="571" spans="6:26" x14ac:dyDescent="0.25">
      <c r="F571" s="51" t="str">
        <f>IFERROR(VLOOKUP(D571,'Tabelas auxiliares'!$A$3:$B$61,2,FALSE),"")</f>
        <v/>
      </c>
      <c r="G571" s="51" t="str">
        <f>IFERROR(VLOOKUP($B571,'Tabelas auxiliares'!$A$65:$C$102,2,FALSE),"")</f>
        <v/>
      </c>
      <c r="H571" s="51" t="str">
        <f>IFERROR(VLOOKUP($B571,'Tabelas auxiliares'!$A$65:$C$102,3,FALSE),"")</f>
        <v/>
      </c>
      <c r="X571" s="51" t="str">
        <f t="shared" si="8"/>
        <v/>
      </c>
      <c r="Y571" s="51" t="str">
        <f>IF(T571="","",IF(AND(T571&lt;&gt;'Tabelas auxiliares'!$B$236,T571&lt;&gt;'Tabelas auxiliares'!$B$237),"FOLHA DE PESSOAL",IF(X571='Tabelas auxiliares'!$A$237,"CUSTEIO",IF(X571='Tabelas auxiliares'!$A$236,"INVESTIMENTO","ERRO - VERIFICAR"))))</f>
        <v/>
      </c>
      <c r="Z571" s="65"/>
    </row>
    <row r="572" spans="6:26" x14ac:dyDescent="0.25">
      <c r="F572" s="51" t="str">
        <f>IFERROR(VLOOKUP(D572,'Tabelas auxiliares'!$A$3:$B$61,2,FALSE),"")</f>
        <v/>
      </c>
      <c r="G572" s="51" t="str">
        <f>IFERROR(VLOOKUP($B572,'Tabelas auxiliares'!$A$65:$C$102,2,FALSE),"")</f>
        <v/>
      </c>
      <c r="H572" s="51" t="str">
        <f>IFERROR(VLOOKUP($B572,'Tabelas auxiliares'!$A$65:$C$102,3,FALSE),"")</f>
        <v/>
      </c>
      <c r="X572" s="51" t="str">
        <f t="shared" si="8"/>
        <v/>
      </c>
      <c r="Y572" s="51" t="str">
        <f>IF(T572="","",IF(AND(T572&lt;&gt;'Tabelas auxiliares'!$B$236,T572&lt;&gt;'Tabelas auxiliares'!$B$237),"FOLHA DE PESSOAL",IF(X572='Tabelas auxiliares'!$A$237,"CUSTEIO",IF(X572='Tabelas auxiliares'!$A$236,"INVESTIMENTO","ERRO - VERIFICAR"))))</f>
        <v/>
      </c>
      <c r="Z572" s="65"/>
    </row>
    <row r="573" spans="6:26" x14ac:dyDescent="0.25">
      <c r="F573" s="51" t="str">
        <f>IFERROR(VLOOKUP(D573,'Tabelas auxiliares'!$A$3:$B$61,2,FALSE),"")</f>
        <v/>
      </c>
      <c r="G573" s="51" t="str">
        <f>IFERROR(VLOOKUP($B573,'Tabelas auxiliares'!$A$65:$C$102,2,FALSE),"")</f>
        <v/>
      </c>
      <c r="H573" s="51" t="str">
        <f>IFERROR(VLOOKUP($B573,'Tabelas auxiliares'!$A$65:$C$102,3,FALSE),"")</f>
        <v/>
      </c>
      <c r="X573" s="51" t="str">
        <f t="shared" si="8"/>
        <v/>
      </c>
      <c r="Y573" s="51" t="str">
        <f>IF(T573="","",IF(AND(T573&lt;&gt;'Tabelas auxiliares'!$B$236,T573&lt;&gt;'Tabelas auxiliares'!$B$237),"FOLHA DE PESSOAL",IF(X573='Tabelas auxiliares'!$A$237,"CUSTEIO",IF(X573='Tabelas auxiliares'!$A$236,"INVESTIMENTO","ERRO - VERIFICAR"))))</f>
        <v/>
      </c>
      <c r="Z573" s="65"/>
    </row>
    <row r="574" spans="6:26" x14ac:dyDescent="0.25">
      <c r="F574" s="51" t="str">
        <f>IFERROR(VLOOKUP(D574,'Tabelas auxiliares'!$A$3:$B$61,2,FALSE),"")</f>
        <v/>
      </c>
      <c r="G574" s="51" t="str">
        <f>IFERROR(VLOOKUP($B574,'Tabelas auxiliares'!$A$65:$C$102,2,FALSE),"")</f>
        <v/>
      </c>
      <c r="H574" s="51" t="str">
        <f>IFERROR(VLOOKUP($B574,'Tabelas auxiliares'!$A$65:$C$102,3,FALSE),"")</f>
        <v/>
      </c>
      <c r="X574" s="51" t="str">
        <f t="shared" si="8"/>
        <v/>
      </c>
      <c r="Y574" s="51" t="str">
        <f>IF(T574="","",IF(AND(T574&lt;&gt;'Tabelas auxiliares'!$B$236,T574&lt;&gt;'Tabelas auxiliares'!$B$237),"FOLHA DE PESSOAL",IF(X574='Tabelas auxiliares'!$A$237,"CUSTEIO",IF(X574='Tabelas auxiliares'!$A$236,"INVESTIMENTO","ERRO - VERIFICAR"))))</f>
        <v/>
      </c>
      <c r="Z574" s="65"/>
    </row>
    <row r="575" spans="6:26" x14ac:dyDescent="0.25">
      <c r="F575" s="51" t="str">
        <f>IFERROR(VLOOKUP(D575,'Tabelas auxiliares'!$A$3:$B$61,2,FALSE),"")</f>
        <v/>
      </c>
      <c r="G575" s="51" t="str">
        <f>IFERROR(VLOOKUP($B575,'Tabelas auxiliares'!$A$65:$C$102,2,FALSE),"")</f>
        <v/>
      </c>
      <c r="H575" s="51" t="str">
        <f>IFERROR(VLOOKUP($B575,'Tabelas auxiliares'!$A$65:$C$102,3,FALSE),"")</f>
        <v/>
      </c>
      <c r="X575" s="51" t="str">
        <f t="shared" si="8"/>
        <v/>
      </c>
      <c r="Y575" s="51" t="str">
        <f>IF(T575="","",IF(AND(T575&lt;&gt;'Tabelas auxiliares'!$B$236,T575&lt;&gt;'Tabelas auxiliares'!$B$237),"FOLHA DE PESSOAL",IF(X575='Tabelas auxiliares'!$A$237,"CUSTEIO",IF(X575='Tabelas auxiliares'!$A$236,"INVESTIMENTO","ERRO - VERIFICAR"))))</f>
        <v/>
      </c>
      <c r="Z575" s="65"/>
    </row>
    <row r="576" spans="6:26" x14ac:dyDescent="0.25">
      <c r="F576" s="51" t="str">
        <f>IFERROR(VLOOKUP(D576,'Tabelas auxiliares'!$A$3:$B$61,2,FALSE),"")</f>
        <v/>
      </c>
      <c r="G576" s="51" t="str">
        <f>IFERROR(VLOOKUP($B576,'Tabelas auxiliares'!$A$65:$C$102,2,FALSE),"")</f>
        <v/>
      </c>
      <c r="H576" s="51" t="str">
        <f>IFERROR(VLOOKUP($B576,'Tabelas auxiliares'!$A$65:$C$102,3,FALSE),"")</f>
        <v/>
      </c>
      <c r="X576" s="51" t="str">
        <f t="shared" si="8"/>
        <v/>
      </c>
      <c r="Y576" s="51" t="str">
        <f>IF(T576="","",IF(AND(T576&lt;&gt;'Tabelas auxiliares'!$B$236,T576&lt;&gt;'Tabelas auxiliares'!$B$237),"FOLHA DE PESSOAL",IF(X576='Tabelas auxiliares'!$A$237,"CUSTEIO",IF(X576='Tabelas auxiliares'!$A$236,"INVESTIMENTO","ERRO - VERIFICAR"))))</f>
        <v/>
      </c>
      <c r="Z576" s="65"/>
    </row>
    <row r="577" spans="6:26" x14ac:dyDescent="0.25">
      <c r="F577" s="51" t="str">
        <f>IFERROR(VLOOKUP(D577,'Tabelas auxiliares'!$A$3:$B$61,2,FALSE),"")</f>
        <v/>
      </c>
      <c r="G577" s="51" t="str">
        <f>IFERROR(VLOOKUP($B577,'Tabelas auxiliares'!$A$65:$C$102,2,FALSE),"")</f>
        <v/>
      </c>
      <c r="H577" s="51" t="str">
        <f>IFERROR(VLOOKUP($B577,'Tabelas auxiliares'!$A$65:$C$102,3,FALSE),"")</f>
        <v/>
      </c>
      <c r="X577" s="51" t="str">
        <f t="shared" si="8"/>
        <v/>
      </c>
      <c r="Y577" s="51" t="str">
        <f>IF(T577="","",IF(AND(T577&lt;&gt;'Tabelas auxiliares'!$B$236,T577&lt;&gt;'Tabelas auxiliares'!$B$237),"FOLHA DE PESSOAL",IF(X577='Tabelas auxiliares'!$A$237,"CUSTEIO",IF(X577='Tabelas auxiliares'!$A$236,"INVESTIMENTO","ERRO - VERIFICAR"))))</f>
        <v/>
      </c>
      <c r="Z577" s="65"/>
    </row>
    <row r="578" spans="6:26" x14ac:dyDescent="0.25">
      <c r="F578" s="51" t="str">
        <f>IFERROR(VLOOKUP(D578,'Tabelas auxiliares'!$A$3:$B$61,2,FALSE),"")</f>
        <v/>
      </c>
      <c r="G578" s="51" t="str">
        <f>IFERROR(VLOOKUP($B578,'Tabelas auxiliares'!$A$65:$C$102,2,FALSE),"")</f>
        <v/>
      </c>
      <c r="H578" s="51" t="str">
        <f>IFERROR(VLOOKUP($B578,'Tabelas auxiliares'!$A$65:$C$102,3,FALSE),"")</f>
        <v/>
      </c>
      <c r="X578" s="51" t="str">
        <f t="shared" si="8"/>
        <v/>
      </c>
      <c r="Y578" s="51" t="str">
        <f>IF(T578="","",IF(AND(T578&lt;&gt;'Tabelas auxiliares'!$B$236,T578&lt;&gt;'Tabelas auxiliares'!$B$237),"FOLHA DE PESSOAL",IF(X578='Tabelas auxiliares'!$A$237,"CUSTEIO",IF(X578='Tabelas auxiliares'!$A$236,"INVESTIMENTO","ERRO - VERIFICAR"))))</f>
        <v/>
      </c>
      <c r="Z578" s="65"/>
    </row>
    <row r="579" spans="6:26" x14ac:dyDescent="0.25">
      <c r="F579" s="51" t="str">
        <f>IFERROR(VLOOKUP(D579,'Tabelas auxiliares'!$A$3:$B$61,2,FALSE),"")</f>
        <v/>
      </c>
      <c r="G579" s="51" t="str">
        <f>IFERROR(VLOOKUP($B579,'Tabelas auxiliares'!$A$65:$C$102,2,FALSE),"")</f>
        <v/>
      </c>
      <c r="H579" s="51" t="str">
        <f>IFERROR(VLOOKUP($B579,'Tabelas auxiliares'!$A$65:$C$102,3,FALSE),"")</f>
        <v/>
      </c>
      <c r="X579" s="51" t="str">
        <f t="shared" si="8"/>
        <v/>
      </c>
      <c r="Y579" s="51" t="str">
        <f>IF(T579="","",IF(AND(T579&lt;&gt;'Tabelas auxiliares'!$B$236,T579&lt;&gt;'Tabelas auxiliares'!$B$237),"FOLHA DE PESSOAL",IF(X579='Tabelas auxiliares'!$A$237,"CUSTEIO",IF(X579='Tabelas auxiliares'!$A$236,"INVESTIMENTO","ERRO - VERIFICAR"))))</f>
        <v/>
      </c>
      <c r="Z579" s="65"/>
    </row>
    <row r="580" spans="6:26" x14ac:dyDescent="0.25">
      <c r="F580" s="51" t="str">
        <f>IFERROR(VLOOKUP(D580,'Tabelas auxiliares'!$A$3:$B$61,2,FALSE),"")</f>
        <v/>
      </c>
      <c r="G580" s="51" t="str">
        <f>IFERROR(VLOOKUP($B580,'Tabelas auxiliares'!$A$65:$C$102,2,FALSE),"")</f>
        <v/>
      </c>
      <c r="H580" s="51" t="str">
        <f>IFERROR(VLOOKUP($B580,'Tabelas auxiliares'!$A$65:$C$102,3,FALSE),"")</f>
        <v/>
      </c>
      <c r="X580" s="51" t="str">
        <f t="shared" ref="X580:X643" si="9">LEFT(V580,1)</f>
        <v/>
      </c>
      <c r="Y580" s="51" t="str">
        <f>IF(T580="","",IF(AND(T580&lt;&gt;'Tabelas auxiliares'!$B$236,T580&lt;&gt;'Tabelas auxiliares'!$B$237),"FOLHA DE PESSOAL",IF(X580='Tabelas auxiliares'!$A$237,"CUSTEIO",IF(X580='Tabelas auxiliares'!$A$236,"INVESTIMENTO","ERRO - VERIFICAR"))))</f>
        <v/>
      </c>
      <c r="Z580" s="65"/>
    </row>
    <row r="581" spans="6:26" x14ac:dyDescent="0.25">
      <c r="F581" s="51" t="str">
        <f>IFERROR(VLOOKUP(D581,'Tabelas auxiliares'!$A$3:$B$61,2,FALSE),"")</f>
        <v/>
      </c>
      <c r="G581" s="51" t="str">
        <f>IFERROR(VLOOKUP($B581,'Tabelas auxiliares'!$A$65:$C$102,2,FALSE),"")</f>
        <v/>
      </c>
      <c r="H581" s="51" t="str">
        <f>IFERROR(VLOOKUP($B581,'Tabelas auxiliares'!$A$65:$C$102,3,FALSE),"")</f>
        <v/>
      </c>
      <c r="X581" s="51" t="str">
        <f t="shared" si="9"/>
        <v/>
      </c>
      <c r="Y581" s="51" t="str">
        <f>IF(T581="","",IF(AND(T581&lt;&gt;'Tabelas auxiliares'!$B$236,T581&lt;&gt;'Tabelas auxiliares'!$B$237),"FOLHA DE PESSOAL",IF(X581='Tabelas auxiliares'!$A$237,"CUSTEIO",IF(X581='Tabelas auxiliares'!$A$236,"INVESTIMENTO","ERRO - VERIFICAR"))))</f>
        <v/>
      </c>
      <c r="Z581" s="65"/>
    </row>
    <row r="582" spans="6:26" x14ac:dyDescent="0.25">
      <c r="F582" s="51" t="str">
        <f>IFERROR(VLOOKUP(D582,'Tabelas auxiliares'!$A$3:$B$61,2,FALSE),"")</f>
        <v/>
      </c>
      <c r="G582" s="51" t="str">
        <f>IFERROR(VLOOKUP($B582,'Tabelas auxiliares'!$A$65:$C$102,2,FALSE),"")</f>
        <v/>
      </c>
      <c r="H582" s="51" t="str">
        <f>IFERROR(VLOOKUP($B582,'Tabelas auxiliares'!$A$65:$C$102,3,FALSE),"")</f>
        <v/>
      </c>
      <c r="X582" s="51" t="str">
        <f t="shared" si="9"/>
        <v/>
      </c>
      <c r="Y582" s="51" t="str">
        <f>IF(T582="","",IF(AND(T582&lt;&gt;'Tabelas auxiliares'!$B$236,T582&lt;&gt;'Tabelas auxiliares'!$B$237),"FOLHA DE PESSOAL",IF(X582='Tabelas auxiliares'!$A$237,"CUSTEIO",IF(X582='Tabelas auxiliares'!$A$236,"INVESTIMENTO","ERRO - VERIFICAR"))))</f>
        <v/>
      </c>
      <c r="Z582" s="65"/>
    </row>
    <row r="583" spans="6:26" x14ac:dyDescent="0.25">
      <c r="F583" s="51" t="str">
        <f>IFERROR(VLOOKUP(D583,'Tabelas auxiliares'!$A$3:$B$61,2,FALSE),"")</f>
        <v/>
      </c>
      <c r="G583" s="51" t="str">
        <f>IFERROR(VLOOKUP($B583,'Tabelas auxiliares'!$A$65:$C$102,2,FALSE),"")</f>
        <v/>
      </c>
      <c r="H583" s="51" t="str">
        <f>IFERROR(VLOOKUP($B583,'Tabelas auxiliares'!$A$65:$C$102,3,FALSE),"")</f>
        <v/>
      </c>
      <c r="X583" s="51" t="str">
        <f t="shared" si="9"/>
        <v/>
      </c>
      <c r="Y583" s="51" t="str">
        <f>IF(T583="","",IF(AND(T583&lt;&gt;'Tabelas auxiliares'!$B$236,T583&lt;&gt;'Tabelas auxiliares'!$B$237),"FOLHA DE PESSOAL",IF(X583='Tabelas auxiliares'!$A$237,"CUSTEIO",IF(X583='Tabelas auxiliares'!$A$236,"INVESTIMENTO","ERRO - VERIFICAR"))))</f>
        <v/>
      </c>
      <c r="Z583" s="65"/>
    </row>
    <row r="584" spans="6:26" x14ac:dyDescent="0.25">
      <c r="F584" s="51" t="str">
        <f>IFERROR(VLOOKUP(D584,'Tabelas auxiliares'!$A$3:$B$61,2,FALSE),"")</f>
        <v/>
      </c>
      <c r="G584" s="51" t="str">
        <f>IFERROR(VLOOKUP($B584,'Tabelas auxiliares'!$A$65:$C$102,2,FALSE),"")</f>
        <v/>
      </c>
      <c r="H584" s="51" t="str">
        <f>IFERROR(VLOOKUP($B584,'Tabelas auxiliares'!$A$65:$C$102,3,FALSE),"")</f>
        <v/>
      </c>
      <c r="X584" s="51" t="str">
        <f t="shared" si="9"/>
        <v/>
      </c>
      <c r="Y584" s="51" t="str">
        <f>IF(T584="","",IF(AND(T584&lt;&gt;'Tabelas auxiliares'!$B$236,T584&lt;&gt;'Tabelas auxiliares'!$B$237),"FOLHA DE PESSOAL",IF(X584='Tabelas auxiliares'!$A$237,"CUSTEIO",IF(X584='Tabelas auxiliares'!$A$236,"INVESTIMENTO","ERRO - VERIFICAR"))))</f>
        <v/>
      </c>
      <c r="Z584" s="65"/>
    </row>
    <row r="585" spans="6:26" x14ac:dyDescent="0.25">
      <c r="F585" s="51" t="str">
        <f>IFERROR(VLOOKUP(D585,'Tabelas auxiliares'!$A$3:$B$61,2,FALSE),"")</f>
        <v/>
      </c>
      <c r="G585" s="51" t="str">
        <f>IFERROR(VLOOKUP($B585,'Tabelas auxiliares'!$A$65:$C$102,2,FALSE),"")</f>
        <v/>
      </c>
      <c r="H585" s="51" t="str">
        <f>IFERROR(VLOOKUP($B585,'Tabelas auxiliares'!$A$65:$C$102,3,FALSE),"")</f>
        <v/>
      </c>
      <c r="X585" s="51" t="str">
        <f t="shared" si="9"/>
        <v/>
      </c>
      <c r="Y585" s="51" t="str">
        <f>IF(T585="","",IF(AND(T585&lt;&gt;'Tabelas auxiliares'!$B$236,T585&lt;&gt;'Tabelas auxiliares'!$B$237),"FOLHA DE PESSOAL",IF(X585='Tabelas auxiliares'!$A$237,"CUSTEIO",IF(X585='Tabelas auxiliares'!$A$236,"INVESTIMENTO","ERRO - VERIFICAR"))))</f>
        <v/>
      </c>
      <c r="Z585" s="65"/>
    </row>
    <row r="586" spans="6:26" x14ac:dyDescent="0.25">
      <c r="F586" s="51" t="str">
        <f>IFERROR(VLOOKUP(D586,'Tabelas auxiliares'!$A$3:$B$61,2,FALSE),"")</f>
        <v/>
      </c>
      <c r="G586" s="51" t="str">
        <f>IFERROR(VLOOKUP($B586,'Tabelas auxiliares'!$A$65:$C$102,2,FALSE),"")</f>
        <v/>
      </c>
      <c r="H586" s="51" t="str">
        <f>IFERROR(VLOOKUP($B586,'Tabelas auxiliares'!$A$65:$C$102,3,FALSE),"")</f>
        <v/>
      </c>
      <c r="X586" s="51" t="str">
        <f t="shared" si="9"/>
        <v/>
      </c>
      <c r="Y586" s="51" t="str">
        <f>IF(T586="","",IF(AND(T586&lt;&gt;'Tabelas auxiliares'!$B$236,T586&lt;&gt;'Tabelas auxiliares'!$B$237),"FOLHA DE PESSOAL",IF(X586='Tabelas auxiliares'!$A$237,"CUSTEIO",IF(X586='Tabelas auxiliares'!$A$236,"INVESTIMENTO","ERRO - VERIFICAR"))))</f>
        <v/>
      </c>
      <c r="Z586" s="65"/>
    </row>
    <row r="587" spans="6:26" x14ac:dyDescent="0.25">
      <c r="F587" s="51" t="str">
        <f>IFERROR(VLOOKUP(D587,'Tabelas auxiliares'!$A$3:$B$61,2,FALSE),"")</f>
        <v/>
      </c>
      <c r="G587" s="51" t="str">
        <f>IFERROR(VLOOKUP($B587,'Tabelas auxiliares'!$A$65:$C$102,2,FALSE),"")</f>
        <v/>
      </c>
      <c r="H587" s="51" t="str">
        <f>IFERROR(VLOOKUP($B587,'Tabelas auxiliares'!$A$65:$C$102,3,FALSE),"")</f>
        <v/>
      </c>
      <c r="X587" s="51" t="str">
        <f t="shared" si="9"/>
        <v/>
      </c>
      <c r="Y587" s="51" t="str">
        <f>IF(T587="","",IF(AND(T587&lt;&gt;'Tabelas auxiliares'!$B$236,T587&lt;&gt;'Tabelas auxiliares'!$B$237),"FOLHA DE PESSOAL",IF(X587='Tabelas auxiliares'!$A$237,"CUSTEIO",IF(X587='Tabelas auxiliares'!$A$236,"INVESTIMENTO","ERRO - VERIFICAR"))))</f>
        <v/>
      </c>
      <c r="Z587" s="65"/>
    </row>
    <row r="588" spans="6:26" x14ac:dyDescent="0.25">
      <c r="F588" s="51" t="str">
        <f>IFERROR(VLOOKUP(D588,'Tabelas auxiliares'!$A$3:$B$61,2,FALSE),"")</f>
        <v/>
      </c>
      <c r="G588" s="51" t="str">
        <f>IFERROR(VLOOKUP($B588,'Tabelas auxiliares'!$A$65:$C$102,2,FALSE),"")</f>
        <v/>
      </c>
      <c r="H588" s="51" t="str">
        <f>IFERROR(VLOOKUP($B588,'Tabelas auxiliares'!$A$65:$C$102,3,FALSE),"")</f>
        <v/>
      </c>
      <c r="X588" s="51" t="str">
        <f t="shared" si="9"/>
        <v/>
      </c>
      <c r="Y588" s="51" t="str">
        <f>IF(T588="","",IF(AND(T588&lt;&gt;'Tabelas auxiliares'!$B$236,T588&lt;&gt;'Tabelas auxiliares'!$B$237),"FOLHA DE PESSOAL",IF(X588='Tabelas auxiliares'!$A$237,"CUSTEIO",IF(X588='Tabelas auxiliares'!$A$236,"INVESTIMENTO","ERRO - VERIFICAR"))))</f>
        <v/>
      </c>
      <c r="Z588" s="65"/>
    </row>
    <row r="589" spans="6:26" x14ac:dyDescent="0.25">
      <c r="F589" s="51" t="str">
        <f>IFERROR(VLOOKUP(D589,'Tabelas auxiliares'!$A$3:$B$61,2,FALSE),"")</f>
        <v/>
      </c>
      <c r="G589" s="51" t="str">
        <f>IFERROR(VLOOKUP($B589,'Tabelas auxiliares'!$A$65:$C$102,2,FALSE),"")</f>
        <v/>
      </c>
      <c r="H589" s="51" t="str">
        <f>IFERROR(VLOOKUP($B589,'Tabelas auxiliares'!$A$65:$C$102,3,FALSE),"")</f>
        <v/>
      </c>
      <c r="X589" s="51" t="str">
        <f t="shared" si="9"/>
        <v/>
      </c>
      <c r="Y589" s="51" t="str">
        <f>IF(T589="","",IF(AND(T589&lt;&gt;'Tabelas auxiliares'!$B$236,T589&lt;&gt;'Tabelas auxiliares'!$B$237),"FOLHA DE PESSOAL",IF(X589='Tabelas auxiliares'!$A$237,"CUSTEIO",IF(X589='Tabelas auxiliares'!$A$236,"INVESTIMENTO","ERRO - VERIFICAR"))))</f>
        <v/>
      </c>
      <c r="Z589" s="65"/>
    </row>
    <row r="590" spans="6:26" x14ac:dyDescent="0.25">
      <c r="F590" s="51" t="str">
        <f>IFERROR(VLOOKUP(D590,'Tabelas auxiliares'!$A$3:$B$61,2,FALSE),"")</f>
        <v/>
      </c>
      <c r="G590" s="51" t="str">
        <f>IFERROR(VLOOKUP($B590,'Tabelas auxiliares'!$A$65:$C$102,2,FALSE),"")</f>
        <v/>
      </c>
      <c r="H590" s="51" t="str">
        <f>IFERROR(VLOOKUP($B590,'Tabelas auxiliares'!$A$65:$C$102,3,FALSE),"")</f>
        <v/>
      </c>
      <c r="X590" s="51" t="str">
        <f t="shared" si="9"/>
        <v/>
      </c>
      <c r="Y590" s="51" t="str">
        <f>IF(T590="","",IF(AND(T590&lt;&gt;'Tabelas auxiliares'!$B$236,T590&lt;&gt;'Tabelas auxiliares'!$B$237),"FOLHA DE PESSOAL",IF(X590='Tabelas auxiliares'!$A$237,"CUSTEIO",IF(X590='Tabelas auxiliares'!$A$236,"INVESTIMENTO","ERRO - VERIFICAR"))))</f>
        <v/>
      </c>
      <c r="Z590" s="65"/>
    </row>
    <row r="591" spans="6:26" x14ac:dyDescent="0.25">
      <c r="F591" s="51" t="str">
        <f>IFERROR(VLOOKUP(D591,'Tabelas auxiliares'!$A$3:$B$61,2,FALSE),"")</f>
        <v/>
      </c>
      <c r="G591" s="51" t="str">
        <f>IFERROR(VLOOKUP($B591,'Tabelas auxiliares'!$A$65:$C$102,2,FALSE),"")</f>
        <v/>
      </c>
      <c r="H591" s="51" t="str">
        <f>IFERROR(VLOOKUP($B591,'Tabelas auxiliares'!$A$65:$C$102,3,FALSE),"")</f>
        <v/>
      </c>
      <c r="X591" s="51" t="str">
        <f t="shared" si="9"/>
        <v/>
      </c>
      <c r="Y591" s="51" t="str">
        <f>IF(T591="","",IF(AND(T591&lt;&gt;'Tabelas auxiliares'!$B$236,T591&lt;&gt;'Tabelas auxiliares'!$B$237),"FOLHA DE PESSOAL",IF(X591='Tabelas auxiliares'!$A$237,"CUSTEIO",IF(X591='Tabelas auxiliares'!$A$236,"INVESTIMENTO","ERRO - VERIFICAR"))))</f>
        <v/>
      </c>
      <c r="Z591" s="65"/>
    </row>
    <row r="592" spans="6:26" x14ac:dyDescent="0.25">
      <c r="F592" s="51" t="str">
        <f>IFERROR(VLOOKUP(D592,'Tabelas auxiliares'!$A$3:$B$61,2,FALSE),"")</f>
        <v/>
      </c>
      <c r="G592" s="51" t="str">
        <f>IFERROR(VLOOKUP($B592,'Tabelas auxiliares'!$A$65:$C$102,2,FALSE),"")</f>
        <v/>
      </c>
      <c r="H592" s="51" t="str">
        <f>IFERROR(VLOOKUP($B592,'Tabelas auxiliares'!$A$65:$C$102,3,FALSE),"")</f>
        <v/>
      </c>
      <c r="X592" s="51" t="str">
        <f t="shared" si="9"/>
        <v/>
      </c>
      <c r="Y592" s="51" t="str">
        <f>IF(T592="","",IF(AND(T592&lt;&gt;'Tabelas auxiliares'!$B$236,T592&lt;&gt;'Tabelas auxiliares'!$B$237),"FOLHA DE PESSOAL",IF(X592='Tabelas auxiliares'!$A$237,"CUSTEIO",IF(X592='Tabelas auxiliares'!$A$236,"INVESTIMENTO","ERRO - VERIFICAR"))))</f>
        <v/>
      </c>
      <c r="Z592" s="65"/>
    </row>
    <row r="593" spans="6:26" x14ac:dyDescent="0.25">
      <c r="F593" s="51" t="str">
        <f>IFERROR(VLOOKUP(D593,'Tabelas auxiliares'!$A$3:$B$61,2,FALSE),"")</f>
        <v/>
      </c>
      <c r="G593" s="51" t="str">
        <f>IFERROR(VLOOKUP($B593,'Tabelas auxiliares'!$A$65:$C$102,2,FALSE),"")</f>
        <v/>
      </c>
      <c r="H593" s="51" t="str">
        <f>IFERROR(VLOOKUP($B593,'Tabelas auxiliares'!$A$65:$C$102,3,FALSE),"")</f>
        <v/>
      </c>
      <c r="X593" s="51" t="str">
        <f t="shared" si="9"/>
        <v/>
      </c>
      <c r="Y593" s="51" t="str">
        <f>IF(T593="","",IF(AND(T593&lt;&gt;'Tabelas auxiliares'!$B$236,T593&lt;&gt;'Tabelas auxiliares'!$B$237),"FOLHA DE PESSOAL",IF(X593='Tabelas auxiliares'!$A$237,"CUSTEIO",IF(X593='Tabelas auxiliares'!$A$236,"INVESTIMENTO","ERRO - VERIFICAR"))))</f>
        <v/>
      </c>
      <c r="Z593" s="65"/>
    </row>
    <row r="594" spans="6:26" x14ac:dyDescent="0.25">
      <c r="F594" s="51" t="str">
        <f>IFERROR(VLOOKUP(D594,'Tabelas auxiliares'!$A$3:$B$61,2,FALSE),"")</f>
        <v/>
      </c>
      <c r="G594" s="51" t="str">
        <f>IFERROR(VLOOKUP($B594,'Tabelas auxiliares'!$A$65:$C$102,2,FALSE),"")</f>
        <v/>
      </c>
      <c r="H594" s="51" t="str">
        <f>IFERROR(VLOOKUP($B594,'Tabelas auxiliares'!$A$65:$C$102,3,FALSE),"")</f>
        <v/>
      </c>
      <c r="X594" s="51" t="str">
        <f t="shared" si="9"/>
        <v/>
      </c>
      <c r="Y594" s="51" t="str">
        <f>IF(T594="","",IF(AND(T594&lt;&gt;'Tabelas auxiliares'!$B$236,T594&lt;&gt;'Tabelas auxiliares'!$B$237),"FOLHA DE PESSOAL",IF(X594='Tabelas auxiliares'!$A$237,"CUSTEIO",IF(X594='Tabelas auxiliares'!$A$236,"INVESTIMENTO","ERRO - VERIFICAR"))))</f>
        <v/>
      </c>
      <c r="Z594" s="65"/>
    </row>
    <row r="595" spans="6:26" x14ac:dyDescent="0.25">
      <c r="F595" s="51" t="str">
        <f>IFERROR(VLOOKUP(D595,'Tabelas auxiliares'!$A$3:$B$61,2,FALSE),"")</f>
        <v/>
      </c>
      <c r="G595" s="51" t="str">
        <f>IFERROR(VLOOKUP($B595,'Tabelas auxiliares'!$A$65:$C$102,2,FALSE),"")</f>
        <v/>
      </c>
      <c r="H595" s="51" t="str">
        <f>IFERROR(VLOOKUP($B595,'Tabelas auxiliares'!$A$65:$C$102,3,FALSE),"")</f>
        <v/>
      </c>
      <c r="X595" s="51" t="str">
        <f t="shared" si="9"/>
        <v/>
      </c>
      <c r="Y595" s="51" t="str">
        <f>IF(T595="","",IF(AND(T595&lt;&gt;'Tabelas auxiliares'!$B$236,T595&lt;&gt;'Tabelas auxiliares'!$B$237),"FOLHA DE PESSOAL",IF(X595='Tabelas auxiliares'!$A$237,"CUSTEIO",IF(X595='Tabelas auxiliares'!$A$236,"INVESTIMENTO","ERRO - VERIFICAR"))))</f>
        <v/>
      </c>
      <c r="Z595" s="65"/>
    </row>
    <row r="596" spans="6:26" x14ac:dyDescent="0.25">
      <c r="F596" s="51" t="str">
        <f>IFERROR(VLOOKUP(D596,'Tabelas auxiliares'!$A$3:$B$61,2,FALSE),"")</f>
        <v/>
      </c>
      <c r="G596" s="51" t="str">
        <f>IFERROR(VLOOKUP($B596,'Tabelas auxiliares'!$A$65:$C$102,2,FALSE),"")</f>
        <v/>
      </c>
      <c r="H596" s="51" t="str">
        <f>IFERROR(VLOOKUP($B596,'Tabelas auxiliares'!$A$65:$C$102,3,FALSE),"")</f>
        <v/>
      </c>
      <c r="X596" s="51" t="str">
        <f t="shared" si="9"/>
        <v/>
      </c>
      <c r="Y596" s="51" t="str">
        <f>IF(T596="","",IF(AND(T596&lt;&gt;'Tabelas auxiliares'!$B$236,T596&lt;&gt;'Tabelas auxiliares'!$B$237),"FOLHA DE PESSOAL",IF(X596='Tabelas auxiliares'!$A$237,"CUSTEIO",IF(X596='Tabelas auxiliares'!$A$236,"INVESTIMENTO","ERRO - VERIFICAR"))))</f>
        <v/>
      </c>
      <c r="Z596" s="65"/>
    </row>
    <row r="597" spans="6:26" x14ac:dyDescent="0.25">
      <c r="F597" s="51" t="str">
        <f>IFERROR(VLOOKUP(D597,'Tabelas auxiliares'!$A$3:$B$61,2,FALSE),"")</f>
        <v/>
      </c>
      <c r="G597" s="51" t="str">
        <f>IFERROR(VLOOKUP($B597,'Tabelas auxiliares'!$A$65:$C$102,2,FALSE),"")</f>
        <v/>
      </c>
      <c r="H597" s="51" t="str">
        <f>IFERROR(VLOOKUP($B597,'Tabelas auxiliares'!$A$65:$C$102,3,FALSE),"")</f>
        <v/>
      </c>
      <c r="X597" s="51" t="str">
        <f t="shared" si="9"/>
        <v/>
      </c>
      <c r="Y597" s="51" t="str">
        <f>IF(T597="","",IF(AND(T597&lt;&gt;'Tabelas auxiliares'!$B$236,T597&lt;&gt;'Tabelas auxiliares'!$B$237),"FOLHA DE PESSOAL",IF(X597='Tabelas auxiliares'!$A$237,"CUSTEIO",IF(X597='Tabelas auxiliares'!$A$236,"INVESTIMENTO","ERRO - VERIFICAR"))))</f>
        <v/>
      </c>
      <c r="Z597" s="65"/>
    </row>
    <row r="598" spans="6:26" x14ac:dyDescent="0.25">
      <c r="F598" s="51" t="str">
        <f>IFERROR(VLOOKUP(D598,'Tabelas auxiliares'!$A$3:$B$61,2,FALSE),"")</f>
        <v/>
      </c>
      <c r="G598" s="51" t="str">
        <f>IFERROR(VLOOKUP($B598,'Tabelas auxiliares'!$A$65:$C$102,2,FALSE),"")</f>
        <v/>
      </c>
      <c r="H598" s="51" t="str">
        <f>IFERROR(VLOOKUP($B598,'Tabelas auxiliares'!$A$65:$C$102,3,FALSE),"")</f>
        <v/>
      </c>
      <c r="X598" s="51" t="str">
        <f t="shared" si="9"/>
        <v/>
      </c>
      <c r="Y598" s="51" t="str">
        <f>IF(T598="","",IF(AND(T598&lt;&gt;'Tabelas auxiliares'!$B$236,T598&lt;&gt;'Tabelas auxiliares'!$B$237),"FOLHA DE PESSOAL",IF(X598='Tabelas auxiliares'!$A$237,"CUSTEIO",IF(X598='Tabelas auxiliares'!$A$236,"INVESTIMENTO","ERRO - VERIFICAR"))))</f>
        <v/>
      </c>
      <c r="Z598" s="65"/>
    </row>
    <row r="599" spans="6:26" x14ac:dyDescent="0.25">
      <c r="F599" s="51" t="str">
        <f>IFERROR(VLOOKUP(D599,'Tabelas auxiliares'!$A$3:$B$61,2,FALSE),"")</f>
        <v/>
      </c>
      <c r="G599" s="51" t="str">
        <f>IFERROR(VLOOKUP($B599,'Tabelas auxiliares'!$A$65:$C$102,2,FALSE),"")</f>
        <v/>
      </c>
      <c r="H599" s="51" t="str">
        <f>IFERROR(VLOOKUP($B599,'Tabelas auxiliares'!$A$65:$C$102,3,FALSE),"")</f>
        <v/>
      </c>
      <c r="X599" s="51" t="str">
        <f t="shared" si="9"/>
        <v/>
      </c>
      <c r="Y599" s="51" t="str">
        <f>IF(T599="","",IF(AND(T599&lt;&gt;'Tabelas auxiliares'!$B$236,T599&lt;&gt;'Tabelas auxiliares'!$B$237),"FOLHA DE PESSOAL",IF(X599='Tabelas auxiliares'!$A$237,"CUSTEIO",IF(X599='Tabelas auxiliares'!$A$236,"INVESTIMENTO","ERRO - VERIFICAR"))))</f>
        <v/>
      </c>
      <c r="Z599" s="65"/>
    </row>
    <row r="600" spans="6:26" x14ac:dyDescent="0.25">
      <c r="F600" s="51" t="str">
        <f>IFERROR(VLOOKUP(D600,'Tabelas auxiliares'!$A$3:$B$61,2,FALSE),"")</f>
        <v/>
      </c>
      <c r="G600" s="51" t="str">
        <f>IFERROR(VLOOKUP($B600,'Tabelas auxiliares'!$A$65:$C$102,2,FALSE),"")</f>
        <v/>
      </c>
      <c r="H600" s="51" t="str">
        <f>IFERROR(VLOOKUP($B600,'Tabelas auxiliares'!$A$65:$C$102,3,FALSE),"")</f>
        <v/>
      </c>
      <c r="X600" s="51" t="str">
        <f t="shared" si="9"/>
        <v/>
      </c>
      <c r="Y600" s="51" t="str">
        <f>IF(T600="","",IF(AND(T600&lt;&gt;'Tabelas auxiliares'!$B$236,T600&lt;&gt;'Tabelas auxiliares'!$B$237),"FOLHA DE PESSOAL",IF(X600='Tabelas auxiliares'!$A$237,"CUSTEIO",IF(X600='Tabelas auxiliares'!$A$236,"INVESTIMENTO","ERRO - VERIFICAR"))))</f>
        <v/>
      </c>
      <c r="Z600" s="65"/>
    </row>
    <row r="601" spans="6:26" x14ac:dyDescent="0.25">
      <c r="F601" s="51" t="str">
        <f>IFERROR(VLOOKUP(D601,'Tabelas auxiliares'!$A$3:$B$61,2,FALSE),"")</f>
        <v/>
      </c>
      <c r="G601" s="51" t="str">
        <f>IFERROR(VLOOKUP($B601,'Tabelas auxiliares'!$A$65:$C$102,2,FALSE),"")</f>
        <v/>
      </c>
      <c r="H601" s="51" t="str">
        <f>IFERROR(VLOOKUP($B601,'Tabelas auxiliares'!$A$65:$C$102,3,FALSE),"")</f>
        <v/>
      </c>
      <c r="X601" s="51" t="str">
        <f t="shared" si="9"/>
        <v/>
      </c>
      <c r="Y601" s="51" t="str">
        <f>IF(T601="","",IF(AND(T601&lt;&gt;'Tabelas auxiliares'!$B$236,T601&lt;&gt;'Tabelas auxiliares'!$B$237),"FOLHA DE PESSOAL",IF(X601='Tabelas auxiliares'!$A$237,"CUSTEIO",IF(X601='Tabelas auxiliares'!$A$236,"INVESTIMENTO","ERRO - VERIFICAR"))))</f>
        <v/>
      </c>
      <c r="Z601" s="65"/>
    </row>
    <row r="602" spans="6:26" x14ac:dyDescent="0.25">
      <c r="F602" s="51" t="str">
        <f>IFERROR(VLOOKUP(D602,'Tabelas auxiliares'!$A$3:$B$61,2,FALSE),"")</f>
        <v/>
      </c>
      <c r="G602" s="51" t="str">
        <f>IFERROR(VLOOKUP($B602,'Tabelas auxiliares'!$A$65:$C$102,2,FALSE),"")</f>
        <v/>
      </c>
      <c r="H602" s="51" t="str">
        <f>IFERROR(VLOOKUP($B602,'Tabelas auxiliares'!$A$65:$C$102,3,FALSE),"")</f>
        <v/>
      </c>
      <c r="X602" s="51" t="str">
        <f t="shared" si="9"/>
        <v/>
      </c>
      <c r="Y602" s="51" t="str">
        <f>IF(T602="","",IF(AND(T602&lt;&gt;'Tabelas auxiliares'!$B$236,T602&lt;&gt;'Tabelas auxiliares'!$B$237),"FOLHA DE PESSOAL",IF(X602='Tabelas auxiliares'!$A$237,"CUSTEIO",IF(X602='Tabelas auxiliares'!$A$236,"INVESTIMENTO","ERRO - VERIFICAR"))))</f>
        <v/>
      </c>
      <c r="Z602" s="65"/>
    </row>
    <row r="603" spans="6:26" x14ac:dyDescent="0.25">
      <c r="F603" s="51" t="str">
        <f>IFERROR(VLOOKUP(D603,'Tabelas auxiliares'!$A$3:$B$61,2,FALSE),"")</f>
        <v/>
      </c>
      <c r="G603" s="51" t="str">
        <f>IFERROR(VLOOKUP($B603,'Tabelas auxiliares'!$A$65:$C$102,2,FALSE),"")</f>
        <v/>
      </c>
      <c r="H603" s="51" t="str">
        <f>IFERROR(VLOOKUP($B603,'Tabelas auxiliares'!$A$65:$C$102,3,FALSE),"")</f>
        <v/>
      </c>
      <c r="X603" s="51" t="str">
        <f t="shared" si="9"/>
        <v/>
      </c>
      <c r="Y603" s="51" t="str">
        <f>IF(T603="","",IF(AND(T603&lt;&gt;'Tabelas auxiliares'!$B$236,T603&lt;&gt;'Tabelas auxiliares'!$B$237),"FOLHA DE PESSOAL",IF(X603='Tabelas auxiliares'!$A$237,"CUSTEIO",IF(X603='Tabelas auxiliares'!$A$236,"INVESTIMENTO","ERRO - VERIFICAR"))))</f>
        <v/>
      </c>
      <c r="Z603" s="65"/>
    </row>
    <row r="604" spans="6:26" x14ac:dyDescent="0.25">
      <c r="F604" s="51" t="str">
        <f>IFERROR(VLOOKUP(D604,'Tabelas auxiliares'!$A$3:$B$61,2,FALSE),"")</f>
        <v/>
      </c>
      <c r="G604" s="51" t="str">
        <f>IFERROR(VLOOKUP($B604,'Tabelas auxiliares'!$A$65:$C$102,2,FALSE),"")</f>
        <v/>
      </c>
      <c r="H604" s="51" t="str">
        <f>IFERROR(VLOOKUP($B604,'Tabelas auxiliares'!$A$65:$C$102,3,FALSE),"")</f>
        <v/>
      </c>
      <c r="X604" s="51" t="str">
        <f t="shared" si="9"/>
        <v/>
      </c>
      <c r="Y604" s="51" t="str">
        <f>IF(T604="","",IF(AND(T604&lt;&gt;'Tabelas auxiliares'!$B$236,T604&lt;&gt;'Tabelas auxiliares'!$B$237),"FOLHA DE PESSOAL",IF(X604='Tabelas auxiliares'!$A$237,"CUSTEIO",IF(X604='Tabelas auxiliares'!$A$236,"INVESTIMENTO","ERRO - VERIFICAR"))))</f>
        <v/>
      </c>
      <c r="Z604" s="65"/>
    </row>
    <row r="605" spans="6:26" x14ac:dyDescent="0.25">
      <c r="F605" s="51" t="str">
        <f>IFERROR(VLOOKUP(D605,'Tabelas auxiliares'!$A$3:$B$61,2,FALSE),"")</f>
        <v/>
      </c>
      <c r="G605" s="51" t="str">
        <f>IFERROR(VLOOKUP($B605,'Tabelas auxiliares'!$A$65:$C$102,2,FALSE),"")</f>
        <v/>
      </c>
      <c r="H605" s="51" t="str">
        <f>IFERROR(VLOOKUP($B605,'Tabelas auxiliares'!$A$65:$C$102,3,FALSE),"")</f>
        <v/>
      </c>
      <c r="X605" s="51" t="str">
        <f t="shared" si="9"/>
        <v/>
      </c>
      <c r="Y605" s="51" t="str">
        <f>IF(T605="","",IF(AND(T605&lt;&gt;'Tabelas auxiliares'!$B$236,T605&lt;&gt;'Tabelas auxiliares'!$B$237),"FOLHA DE PESSOAL",IF(X605='Tabelas auxiliares'!$A$237,"CUSTEIO",IF(X605='Tabelas auxiliares'!$A$236,"INVESTIMENTO","ERRO - VERIFICAR"))))</f>
        <v/>
      </c>
      <c r="Z605" s="65"/>
    </row>
    <row r="606" spans="6:26" x14ac:dyDescent="0.25">
      <c r="F606" s="51" t="str">
        <f>IFERROR(VLOOKUP(D606,'Tabelas auxiliares'!$A$3:$B$61,2,FALSE),"")</f>
        <v/>
      </c>
      <c r="G606" s="51" t="str">
        <f>IFERROR(VLOOKUP($B606,'Tabelas auxiliares'!$A$65:$C$102,2,FALSE),"")</f>
        <v/>
      </c>
      <c r="H606" s="51" t="str">
        <f>IFERROR(VLOOKUP($B606,'Tabelas auxiliares'!$A$65:$C$102,3,FALSE),"")</f>
        <v/>
      </c>
      <c r="X606" s="51" t="str">
        <f t="shared" si="9"/>
        <v/>
      </c>
      <c r="Y606" s="51" t="str">
        <f>IF(T606="","",IF(AND(T606&lt;&gt;'Tabelas auxiliares'!$B$236,T606&lt;&gt;'Tabelas auxiliares'!$B$237),"FOLHA DE PESSOAL",IF(X606='Tabelas auxiliares'!$A$237,"CUSTEIO",IF(X606='Tabelas auxiliares'!$A$236,"INVESTIMENTO","ERRO - VERIFICAR"))))</f>
        <v/>
      </c>
      <c r="Z606" s="65"/>
    </row>
    <row r="607" spans="6:26" x14ac:dyDescent="0.25">
      <c r="F607" s="51" t="str">
        <f>IFERROR(VLOOKUP(D607,'Tabelas auxiliares'!$A$3:$B$61,2,FALSE),"")</f>
        <v/>
      </c>
      <c r="G607" s="51" t="str">
        <f>IFERROR(VLOOKUP($B607,'Tabelas auxiliares'!$A$65:$C$102,2,FALSE),"")</f>
        <v/>
      </c>
      <c r="H607" s="51" t="str">
        <f>IFERROR(VLOOKUP($B607,'Tabelas auxiliares'!$A$65:$C$102,3,FALSE),"")</f>
        <v/>
      </c>
      <c r="X607" s="51" t="str">
        <f t="shared" si="9"/>
        <v/>
      </c>
      <c r="Y607" s="51" t="str">
        <f>IF(T607="","",IF(AND(T607&lt;&gt;'Tabelas auxiliares'!$B$236,T607&lt;&gt;'Tabelas auxiliares'!$B$237),"FOLHA DE PESSOAL",IF(X607='Tabelas auxiliares'!$A$237,"CUSTEIO",IF(X607='Tabelas auxiliares'!$A$236,"INVESTIMENTO","ERRO - VERIFICAR"))))</f>
        <v/>
      </c>
      <c r="Z607" s="65"/>
    </row>
    <row r="608" spans="6:26" x14ac:dyDescent="0.25">
      <c r="F608" s="51" t="str">
        <f>IFERROR(VLOOKUP(D608,'Tabelas auxiliares'!$A$3:$B$61,2,FALSE),"")</f>
        <v/>
      </c>
      <c r="G608" s="51" t="str">
        <f>IFERROR(VLOOKUP($B608,'Tabelas auxiliares'!$A$65:$C$102,2,FALSE),"")</f>
        <v/>
      </c>
      <c r="H608" s="51" t="str">
        <f>IFERROR(VLOOKUP($B608,'Tabelas auxiliares'!$A$65:$C$102,3,FALSE),"")</f>
        <v/>
      </c>
      <c r="X608" s="51" t="str">
        <f t="shared" si="9"/>
        <v/>
      </c>
      <c r="Y608" s="51" t="str">
        <f>IF(T608="","",IF(AND(T608&lt;&gt;'Tabelas auxiliares'!$B$236,T608&lt;&gt;'Tabelas auxiliares'!$B$237),"FOLHA DE PESSOAL",IF(X608='Tabelas auxiliares'!$A$237,"CUSTEIO",IF(X608='Tabelas auxiliares'!$A$236,"INVESTIMENTO","ERRO - VERIFICAR"))))</f>
        <v/>
      </c>
      <c r="Z608" s="65"/>
    </row>
    <row r="609" spans="6:26" x14ac:dyDescent="0.25">
      <c r="F609" s="51" t="str">
        <f>IFERROR(VLOOKUP(D609,'Tabelas auxiliares'!$A$3:$B$61,2,FALSE),"")</f>
        <v/>
      </c>
      <c r="G609" s="51" t="str">
        <f>IFERROR(VLOOKUP($B609,'Tabelas auxiliares'!$A$65:$C$102,2,FALSE),"")</f>
        <v/>
      </c>
      <c r="H609" s="51" t="str">
        <f>IFERROR(VLOOKUP($B609,'Tabelas auxiliares'!$A$65:$C$102,3,FALSE),"")</f>
        <v/>
      </c>
      <c r="X609" s="51" t="str">
        <f t="shared" si="9"/>
        <v/>
      </c>
      <c r="Y609" s="51" t="str">
        <f>IF(T609="","",IF(AND(T609&lt;&gt;'Tabelas auxiliares'!$B$236,T609&lt;&gt;'Tabelas auxiliares'!$B$237),"FOLHA DE PESSOAL",IF(X609='Tabelas auxiliares'!$A$237,"CUSTEIO",IF(X609='Tabelas auxiliares'!$A$236,"INVESTIMENTO","ERRO - VERIFICAR"))))</f>
        <v/>
      </c>
      <c r="Z609" s="65"/>
    </row>
    <row r="610" spans="6:26" x14ac:dyDescent="0.25">
      <c r="F610" s="51" t="str">
        <f>IFERROR(VLOOKUP(D610,'Tabelas auxiliares'!$A$3:$B$61,2,FALSE),"")</f>
        <v/>
      </c>
      <c r="G610" s="51" t="str">
        <f>IFERROR(VLOOKUP($B610,'Tabelas auxiliares'!$A$65:$C$102,2,FALSE),"")</f>
        <v/>
      </c>
      <c r="H610" s="51" t="str">
        <f>IFERROR(VLOOKUP($B610,'Tabelas auxiliares'!$A$65:$C$102,3,FALSE),"")</f>
        <v/>
      </c>
      <c r="X610" s="51" t="str">
        <f t="shared" si="9"/>
        <v/>
      </c>
      <c r="Y610" s="51" t="str">
        <f>IF(T610="","",IF(AND(T610&lt;&gt;'Tabelas auxiliares'!$B$236,T610&lt;&gt;'Tabelas auxiliares'!$B$237),"FOLHA DE PESSOAL",IF(X610='Tabelas auxiliares'!$A$237,"CUSTEIO",IF(X610='Tabelas auxiliares'!$A$236,"INVESTIMENTO","ERRO - VERIFICAR"))))</f>
        <v/>
      </c>
      <c r="Z610" s="65"/>
    </row>
    <row r="611" spans="6:26" x14ac:dyDescent="0.25">
      <c r="F611" s="51" t="str">
        <f>IFERROR(VLOOKUP(D611,'Tabelas auxiliares'!$A$3:$B$61,2,FALSE),"")</f>
        <v/>
      </c>
      <c r="G611" s="51" t="str">
        <f>IFERROR(VLOOKUP($B611,'Tabelas auxiliares'!$A$65:$C$102,2,FALSE),"")</f>
        <v/>
      </c>
      <c r="H611" s="51" t="str">
        <f>IFERROR(VLOOKUP($B611,'Tabelas auxiliares'!$A$65:$C$102,3,FALSE),"")</f>
        <v/>
      </c>
      <c r="X611" s="51" t="str">
        <f t="shared" si="9"/>
        <v/>
      </c>
      <c r="Y611" s="51" t="str">
        <f>IF(T611="","",IF(AND(T611&lt;&gt;'Tabelas auxiliares'!$B$236,T611&lt;&gt;'Tabelas auxiliares'!$B$237),"FOLHA DE PESSOAL",IF(X611='Tabelas auxiliares'!$A$237,"CUSTEIO",IF(X611='Tabelas auxiliares'!$A$236,"INVESTIMENTO","ERRO - VERIFICAR"))))</f>
        <v/>
      </c>
      <c r="Z611" s="65"/>
    </row>
    <row r="612" spans="6:26" x14ac:dyDescent="0.25">
      <c r="F612" s="51" t="str">
        <f>IFERROR(VLOOKUP(D612,'Tabelas auxiliares'!$A$3:$B$61,2,FALSE),"")</f>
        <v/>
      </c>
      <c r="G612" s="51" t="str">
        <f>IFERROR(VLOOKUP($B612,'Tabelas auxiliares'!$A$65:$C$102,2,FALSE),"")</f>
        <v/>
      </c>
      <c r="H612" s="51" t="str">
        <f>IFERROR(VLOOKUP($B612,'Tabelas auxiliares'!$A$65:$C$102,3,FALSE),"")</f>
        <v/>
      </c>
      <c r="X612" s="51" t="str">
        <f t="shared" si="9"/>
        <v/>
      </c>
      <c r="Y612" s="51" t="str">
        <f>IF(T612="","",IF(AND(T612&lt;&gt;'Tabelas auxiliares'!$B$236,T612&lt;&gt;'Tabelas auxiliares'!$B$237),"FOLHA DE PESSOAL",IF(X612='Tabelas auxiliares'!$A$237,"CUSTEIO",IF(X612='Tabelas auxiliares'!$A$236,"INVESTIMENTO","ERRO - VERIFICAR"))))</f>
        <v/>
      </c>
      <c r="Z612" s="65"/>
    </row>
    <row r="613" spans="6:26" x14ac:dyDescent="0.25">
      <c r="F613" s="51" t="str">
        <f>IFERROR(VLOOKUP(D613,'Tabelas auxiliares'!$A$3:$B$61,2,FALSE),"")</f>
        <v/>
      </c>
      <c r="G613" s="51" t="str">
        <f>IFERROR(VLOOKUP($B613,'Tabelas auxiliares'!$A$65:$C$102,2,FALSE),"")</f>
        <v/>
      </c>
      <c r="H613" s="51" t="str">
        <f>IFERROR(VLOOKUP($B613,'Tabelas auxiliares'!$A$65:$C$102,3,FALSE),"")</f>
        <v/>
      </c>
      <c r="X613" s="51" t="str">
        <f t="shared" si="9"/>
        <v/>
      </c>
      <c r="Y613" s="51" t="str">
        <f>IF(T613="","",IF(AND(T613&lt;&gt;'Tabelas auxiliares'!$B$236,T613&lt;&gt;'Tabelas auxiliares'!$B$237),"FOLHA DE PESSOAL",IF(X613='Tabelas auxiliares'!$A$237,"CUSTEIO",IF(X613='Tabelas auxiliares'!$A$236,"INVESTIMENTO","ERRO - VERIFICAR"))))</f>
        <v/>
      </c>
      <c r="Z613" s="65"/>
    </row>
    <row r="614" spans="6:26" x14ac:dyDescent="0.25">
      <c r="F614" s="51" t="str">
        <f>IFERROR(VLOOKUP(D614,'Tabelas auxiliares'!$A$3:$B$61,2,FALSE),"")</f>
        <v/>
      </c>
      <c r="G614" s="51" t="str">
        <f>IFERROR(VLOOKUP($B614,'Tabelas auxiliares'!$A$65:$C$102,2,FALSE),"")</f>
        <v/>
      </c>
      <c r="H614" s="51" t="str">
        <f>IFERROR(VLOOKUP($B614,'Tabelas auxiliares'!$A$65:$C$102,3,FALSE),"")</f>
        <v/>
      </c>
      <c r="X614" s="51" t="str">
        <f t="shared" si="9"/>
        <v/>
      </c>
      <c r="Y614" s="51" t="str">
        <f>IF(T614="","",IF(AND(T614&lt;&gt;'Tabelas auxiliares'!$B$236,T614&lt;&gt;'Tabelas auxiliares'!$B$237),"FOLHA DE PESSOAL",IF(X614='Tabelas auxiliares'!$A$237,"CUSTEIO",IF(X614='Tabelas auxiliares'!$A$236,"INVESTIMENTO","ERRO - VERIFICAR"))))</f>
        <v/>
      </c>
      <c r="Z614" s="65"/>
    </row>
    <row r="615" spans="6:26" x14ac:dyDescent="0.25">
      <c r="F615" s="51" t="str">
        <f>IFERROR(VLOOKUP(D615,'Tabelas auxiliares'!$A$3:$B$61,2,FALSE),"")</f>
        <v/>
      </c>
      <c r="G615" s="51" t="str">
        <f>IFERROR(VLOOKUP($B615,'Tabelas auxiliares'!$A$65:$C$102,2,FALSE),"")</f>
        <v/>
      </c>
      <c r="H615" s="51" t="str">
        <f>IFERROR(VLOOKUP($B615,'Tabelas auxiliares'!$A$65:$C$102,3,FALSE),"")</f>
        <v/>
      </c>
      <c r="X615" s="51" t="str">
        <f t="shared" si="9"/>
        <v/>
      </c>
      <c r="Y615" s="51" t="str">
        <f>IF(T615="","",IF(AND(T615&lt;&gt;'Tabelas auxiliares'!$B$236,T615&lt;&gt;'Tabelas auxiliares'!$B$237),"FOLHA DE PESSOAL",IF(X615='Tabelas auxiliares'!$A$237,"CUSTEIO",IF(X615='Tabelas auxiliares'!$A$236,"INVESTIMENTO","ERRO - VERIFICAR"))))</f>
        <v/>
      </c>
      <c r="Z615" s="65"/>
    </row>
    <row r="616" spans="6:26" x14ac:dyDescent="0.25">
      <c r="F616" s="51" t="str">
        <f>IFERROR(VLOOKUP(D616,'Tabelas auxiliares'!$A$3:$B$61,2,FALSE),"")</f>
        <v/>
      </c>
      <c r="G616" s="51" t="str">
        <f>IFERROR(VLOOKUP($B616,'Tabelas auxiliares'!$A$65:$C$102,2,FALSE),"")</f>
        <v/>
      </c>
      <c r="H616" s="51" t="str">
        <f>IFERROR(VLOOKUP($B616,'Tabelas auxiliares'!$A$65:$C$102,3,FALSE),"")</f>
        <v/>
      </c>
      <c r="X616" s="51" t="str">
        <f t="shared" si="9"/>
        <v/>
      </c>
      <c r="Y616" s="51" t="str">
        <f>IF(T616="","",IF(AND(T616&lt;&gt;'Tabelas auxiliares'!$B$236,T616&lt;&gt;'Tabelas auxiliares'!$B$237),"FOLHA DE PESSOAL",IF(X616='Tabelas auxiliares'!$A$237,"CUSTEIO",IF(X616='Tabelas auxiliares'!$A$236,"INVESTIMENTO","ERRO - VERIFICAR"))))</f>
        <v/>
      </c>
      <c r="Z616" s="65"/>
    </row>
    <row r="617" spans="6:26" x14ac:dyDescent="0.25">
      <c r="F617" s="51" t="str">
        <f>IFERROR(VLOOKUP(D617,'Tabelas auxiliares'!$A$3:$B$61,2,FALSE),"")</f>
        <v/>
      </c>
      <c r="G617" s="51" t="str">
        <f>IFERROR(VLOOKUP($B617,'Tabelas auxiliares'!$A$65:$C$102,2,FALSE),"")</f>
        <v/>
      </c>
      <c r="H617" s="51" t="str">
        <f>IFERROR(VLOOKUP($B617,'Tabelas auxiliares'!$A$65:$C$102,3,FALSE),"")</f>
        <v/>
      </c>
      <c r="X617" s="51" t="str">
        <f t="shared" si="9"/>
        <v/>
      </c>
      <c r="Y617" s="51" t="str">
        <f>IF(T617="","",IF(AND(T617&lt;&gt;'Tabelas auxiliares'!$B$236,T617&lt;&gt;'Tabelas auxiliares'!$B$237),"FOLHA DE PESSOAL",IF(X617='Tabelas auxiliares'!$A$237,"CUSTEIO",IF(X617='Tabelas auxiliares'!$A$236,"INVESTIMENTO","ERRO - VERIFICAR"))))</f>
        <v/>
      </c>
      <c r="Z617" s="65"/>
    </row>
    <row r="618" spans="6:26" x14ac:dyDescent="0.25">
      <c r="F618" s="51" t="str">
        <f>IFERROR(VLOOKUP(D618,'Tabelas auxiliares'!$A$3:$B$61,2,FALSE),"")</f>
        <v/>
      </c>
      <c r="G618" s="51" t="str">
        <f>IFERROR(VLOOKUP($B618,'Tabelas auxiliares'!$A$65:$C$102,2,FALSE),"")</f>
        <v/>
      </c>
      <c r="H618" s="51" t="str">
        <f>IFERROR(VLOOKUP($B618,'Tabelas auxiliares'!$A$65:$C$102,3,FALSE),"")</f>
        <v/>
      </c>
      <c r="X618" s="51" t="str">
        <f t="shared" si="9"/>
        <v/>
      </c>
      <c r="Y618" s="51" t="str">
        <f>IF(T618="","",IF(AND(T618&lt;&gt;'Tabelas auxiliares'!$B$236,T618&lt;&gt;'Tabelas auxiliares'!$B$237),"FOLHA DE PESSOAL",IF(X618='Tabelas auxiliares'!$A$237,"CUSTEIO",IF(X618='Tabelas auxiliares'!$A$236,"INVESTIMENTO","ERRO - VERIFICAR"))))</f>
        <v/>
      </c>
      <c r="Z618" s="65"/>
    </row>
    <row r="619" spans="6:26" x14ac:dyDescent="0.25">
      <c r="F619" s="51" t="str">
        <f>IFERROR(VLOOKUP(D619,'Tabelas auxiliares'!$A$3:$B$61,2,FALSE),"")</f>
        <v/>
      </c>
      <c r="G619" s="51" t="str">
        <f>IFERROR(VLOOKUP($B619,'Tabelas auxiliares'!$A$65:$C$102,2,FALSE),"")</f>
        <v/>
      </c>
      <c r="H619" s="51" t="str">
        <f>IFERROR(VLOOKUP($B619,'Tabelas auxiliares'!$A$65:$C$102,3,FALSE),"")</f>
        <v/>
      </c>
      <c r="X619" s="51" t="str">
        <f t="shared" si="9"/>
        <v/>
      </c>
      <c r="Y619" s="51" t="str">
        <f>IF(T619="","",IF(AND(T619&lt;&gt;'Tabelas auxiliares'!$B$236,T619&lt;&gt;'Tabelas auxiliares'!$B$237),"FOLHA DE PESSOAL",IF(X619='Tabelas auxiliares'!$A$237,"CUSTEIO",IF(X619='Tabelas auxiliares'!$A$236,"INVESTIMENTO","ERRO - VERIFICAR"))))</f>
        <v/>
      </c>
      <c r="Z619" s="65"/>
    </row>
    <row r="620" spans="6:26" x14ac:dyDescent="0.25">
      <c r="F620" s="51" t="str">
        <f>IFERROR(VLOOKUP(D620,'Tabelas auxiliares'!$A$3:$B$61,2,FALSE),"")</f>
        <v/>
      </c>
      <c r="G620" s="51" t="str">
        <f>IFERROR(VLOOKUP($B620,'Tabelas auxiliares'!$A$65:$C$102,2,FALSE),"")</f>
        <v/>
      </c>
      <c r="H620" s="51" t="str">
        <f>IFERROR(VLOOKUP($B620,'Tabelas auxiliares'!$A$65:$C$102,3,FALSE),"")</f>
        <v/>
      </c>
      <c r="X620" s="51" t="str">
        <f t="shared" si="9"/>
        <v/>
      </c>
      <c r="Y620" s="51" t="str">
        <f>IF(T620="","",IF(AND(T620&lt;&gt;'Tabelas auxiliares'!$B$236,T620&lt;&gt;'Tabelas auxiliares'!$B$237),"FOLHA DE PESSOAL",IF(X620='Tabelas auxiliares'!$A$237,"CUSTEIO",IF(X620='Tabelas auxiliares'!$A$236,"INVESTIMENTO","ERRO - VERIFICAR"))))</f>
        <v/>
      </c>
      <c r="Z620" s="65"/>
    </row>
    <row r="621" spans="6:26" x14ac:dyDescent="0.25">
      <c r="F621" s="51" t="str">
        <f>IFERROR(VLOOKUP(D621,'Tabelas auxiliares'!$A$3:$B$61,2,FALSE),"")</f>
        <v/>
      </c>
      <c r="G621" s="51" t="str">
        <f>IFERROR(VLOOKUP($B621,'Tabelas auxiliares'!$A$65:$C$102,2,FALSE),"")</f>
        <v/>
      </c>
      <c r="H621" s="51" t="str">
        <f>IFERROR(VLOOKUP($B621,'Tabelas auxiliares'!$A$65:$C$102,3,FALSE),"")</f>
        <v/>
      </c>
      <c r="X621" s="51" t="str">
        <f t="shared" si="9"/>
        <v/>
      </c>
      <c r="Y621" s="51" t="str">
        <f>IF(T621="","",IF(AND(T621&lt;&gt;'Tabelas auxiliares'!$B$236,T621&lt;&gt;'Tabelas auxiliares'!$B$237),"FOLHA DE PESSOAL",IF(X621='Tabelas auxiliares'!$A$237,"CUSTEIO",IF(X621='Tabelas auxiliares'!$A$236,"INVESTIMENTO","ERRO - VERIFICAR"))))</f>
        <v/>
      </c>
      <c r="Z621" s="65"/>
    </row>
    <row r="622" spans="6:26" x14ac:dyDescent="0.25">
      <c r="F622" s="51" t="str">
        <f>IFERROR(VLOOKUP(D622,'Tabelas auxiliares'!$A$3:$B$61,2,FALSE),"")</f>
        <v/>
      </c>
      <c r="G622" s="51" t="str">
        <f>IFERROR(VLOOKUP($B622,'Tabelas auxiliares'!$A$65:$C$102,2,FALSE),"")</f>
        <v/>
      </c>
      <c r="H622" s="51" t="str">
        <f>IFERROR(VLOOKUP($B622,'Tabelas auxiliares'!$A$65:$C$102,3,FALSE),"")</f>
        <v/>
      </c>
      <c r="X622" s="51" t="str">
        <f t="shared" si="9"/>
        <v/>
      </c>
      <c r="Y622" s="51" t="str">
        <f>IF(T622="","",IF(AND(T622&lt;&gt;'Tabelas auxiliares'!$B$236,T622&lt;&gt;'Tabelas auxiliares'!$B$237),"FOLHA DE PESSOAL",IF(X622='Tabelas auxiliares'!$A$237,"CUSTEIO",IF(X622='Tabelas auxiliares'!$A$236,"INVESTIMENTO","ERRO - VERIFICAR"))))</f>
        <v/>
      </c>
      <c r="Z622" s="65"/>
    </row>
    <row r="623" spans="6:26" x14ac:dyDescent="0.25">
      <c r="F623" s="51" t="str">
        <f>IFERROR(VLOOKUP(D623,'Tabelas auxiliares'!$A$3:$B$61,2,FALSE),"")</f>
        <v/>
      </c>
      <c r="G623" s="51" t="str">
        <f>IFERROR(VLOOKUP($B623,'Tabelas auxiliares'!$A$65:$C$102,2,FALSE),"")</f>
        <v/>
      </c>
      <c r="H623" s="51" t="str">
        <f>IFERROR(VLOOKUP($B623,'Tabelas auxiliares'!$A$65:$C$102,3,FALSE),"")</f>
        <v/>
      </c>
      <c r="X623" s="51" t="str">
        <f t="shared" si="9"/>
        <v/>
      </c>
      <c r="Y623" s="51" t="str">
        <f>IF(T623="","",IF(AND(T623&lt;&gt;'Tabelas auxiliares'!$B$236,T623&lt;&gt;'Tabelas auxiliares'!$B$237),"FOLHA DE PESSOAL",IF(X623='Tabelas auxiliares'!$A$237,"CUSTEIO",IF(X623='Tabelas auxiliares'!$A$236,"INVESTIMENTO","ERRO - VERIFICAR"))))</f>
        <v/>
      </c>
      <c r="Z623" s="65"/>
    </row>
    <row r="624" spans="6:26" x14ac:dyDescent="0.25">
      <c r="F624" s="51" t="str">
        <f>IFERROR(VLOOKUP(D624,'Tabelas auxiliares'!$A$3:$B$61,2,FALSE),"")</f>
        <v/>
      </c>
      <c r="G624" s="51" t="str">
        <f>IFERROR(VLOOKUP($B624,'Tabelas auxiliares'!$A$65:$C$102,2,FALSE),"")</f>
        <v/>
      </c>
      <c r="H624" s="51" t="str">
        <f>IFERROR(VLOOKUP($B624,'Tabelas auxiliares'!$A$65:$C$102,3,FALSE),"")</f>
        <v/>
      </c>
      <c r="X624" s="51" t="str">
        <f t="shared" si="9"/>
        <v/>
      </c>
      <c r="Y624" s="51" t="str">
        <f>IF(T624="","",IF(AND(T624&lt;&gt;'Tabelas auxiliares'!$B$236,T624&lt;&gt;'Tabelas auxiliares'!$B$237),"FOLHA DE PESSOAL",IF(X624='Tabelas auxiliares'!$A$237,"CUSTEIO",IF(X624='Tabelas auxiliares'!$A$236,"INVESTIMENTO","ERRO - VERIFICAR"))))</f>
        <v/>
      </c>
      <c r="Z624" s="65"/>
    </row>
    <row r="625" spans="6:26" x14ac:dyDescent="0.25">
      <c r="F625" s="51" t="str">
        <f>IFERROR(VLOOKUP(D625,'Tabelas auxiliares'!$A$3:$B$61,2,FALSE),"")</f>
        <v/>
      </c>
      <c r="G625" s="51" t="str">
        <f>IFERROR(VLOOKUP($B625,'Tabelas auxiliares'!$A$65:$C$102,2,FALSE),"")</f>
        <v/>
      </c>
      <c r="H625" s="51" t="str">
        <f>IFERROR(VLOOKUP($B625,'Tabelas auxiliares'!$A$65:$C$102,3,FALSE),"")</f>
        <v/>
      </c>
      <c r="X625" s="51" t="str">
        <f t="shared" si="9"/>
        <v/>
      </c>
      <c r="Y625" s="51" t="str">
        <f>IF(T625="","",IF(AND(T625&lt;&gt;'Tabelas auxiliares'!$B$236,T625&lt;&gt;'Tabelas auxiliares'!$B$237),"FOLHA DE PESSOAL",IF(X625='Tabelas auxiliares'!$A$237,"CUSTEIO",IF(X625='Tabelas auxiliares'!$A$236,"INVESTIMENTO","ERRO - VERIFICAR"))))</f>
        <v/>
      </c>
      <c r="Z625" s="65"/>
    </row>
    <row r="626" spans="6:26" x14ac:dyDescent="0.25">
      <c r="F626" s="51" t="str">
        <f>IFERROR(VLOOKUP(D626,'Tabelas auxiliares'!$A$3:$B$61,2,FALSE),"")</f>
        <v/>
      </c>
      <c r="G626" s="51" t="str">
        <f>IFERROR(VLOOKUP($B626,'Tabelas auxiliares'!$A$65:$C$102,2,FALSE),"")</f>
        <v/>
      </c>
      <c r="H626" s="51" t="str">
        <f>IFERROR(VLOOKUP($B626,'Tabelas auxiliares'!$A$65:$C$102,3,FALSE),"")</f>
        <v/>
      </c>
      <c r="X626" s="51" t="str">
        <f t="shared" si="9"/>
        <v/>
      </c>
      <c r="Y626" s="51" t="str">
        <f>IF(T626="","",IF(AND(T626&lt;&gt;'Tabelas auxiliares'!$B$236,T626&lt;&gt;'Tabelas auxiliares'!$B$237),"FOLHA DE PESSOAL",IF(X626='Tabelas auxiliares'!$A$237,"CUSTEIO",IF(X626='Tabelas auxiliares'!$A$236,"INVESTIMENTO","ERRO - VERIFICAR"))))</f>
        <v/>
      </c>
      <c r="Z626" s="65"/>
    </row>
    <row r="627" spans="6:26" x14ac:dyDescent="0.25">
      <c r="F627" s="51" t="str">
        <f>IFERROR(VLOOKUP(D627,'Tabelas auxiliares'!$A$3:$B$61,2,FALSE),"")</f>
        <v/>
      </c>
      <c r="G627" s="51" t="str">
        <f>IFERROR(VLOOKUP($B627,'Tabelas auxiliares'!$A$65:$C$102,2,FALSE),"")</f>
        <v/>
      </c>
      <c r="H627" s="51" t="str">
        <f>IFERROR(VLOOKUP($B627,'Tabelas auxiliares'!$A$65:$C$102,3,FALSE),"")</f>
        <v/>
      </c>
      <c r="X627" s="51" t="str">
        <f t="shared" si="9"/>
        <v/>
      </c>
      <c r="Y627" s="51" t="str">
        <f>IF(T627="","",IF(AND(T627&lt;&gt;'Tabelas auxiliares'!$B$236,T627&lt;&gt;'Tabelas auxiliares'!$B$237),"FOLHA DE PESSOAL",IF(X627='Tabelas auxiliares'!$A$237,"CUSTEIO",IF(X627='Tabelas auxiliares'!$A$236,"INVESTIMENTO","ERRO - VERIFICAR"))))</f>
        <v/>
      </c>
      <c r="Z627" s="65"/>
    </row>
    <row r="628" spans="6:26" x14ac:dyDescent="0.25">
      <c r="F628" s="51" t="str">
        <f>IFERROR(VLOOKUP(D628,'Tabelas auxiliares'!$A$3:$B$61,2,FALSE),"")</f>
        <v/>
      </c>
      <c r="G628" s="51" t="str">
        <f>IFERROR(VLOOKUP($B628,'Tabelas auxiliares'!$A$65:$C$102,2,FALSE),"")</f>
        <v/>
      </c>
      <c r="H628" s="51" t="str">
        <f>IFERROR(VLOOKUP($B628,'Tabelas auxiliares'!$A$65:$C$102,3,FALSE),"")</f>
        <v/>
      </c>
      <c r="X628" s="51" t="str">
        <f t="shared" si="9"/>
        <v/>
      </c>
      <c r="Y628" s="51" t="str">
        <f>IF(T628="","",IF(AND(T628&lt;&gt;'Tabelas auxiliares'!$B$236,T628&lt;&gt;'Tabelas auxiliares'!$B$237),"FOLHA DE PESSOAL",IF(X628='Tabelas auxiliares'!$A$237,"CUSTEIO",IF(X628='Tabelas auxiliares'!$A$236,"INVESTIMENTO","ERRO - VERIFICAR"))))</f>
        <v/>
      </c>
      <c r="Z628" s="65"/>
    </row>
    <row r="629" spans="6:26" x14ac:dyDescent="0.25">
      <c r="F629" s="51" t="str">
        <f>IFERROR(VLOOKUP(D629,'Tabelas auxiliares'!$A$3:$B$61,2,FALSE),"")</f>
        <v/>
      </c>
      <c r="G629" s="51" t="str">
        <f>IFERROR(VLOOKUP($B629,'Tabelas auxiliares'!$A$65:$C$102,2,FALSE),"")</f>
        <v/>
      </c>
      <c r="H629" s="51" t="str">
        <f>IFERROR(VLOOKUP($B629,'Tabelas auxiliares'!$A$65:$C$102,3,FALSE),"")</f>
        <v/>
      </c>
      <c r="X629" s="51" t="str">
        <f t="shared" si="9"/>
        <v/>
      </c>
      <c r="Y629" s="51" t="str">
        <f>IF(T629="","",IF(AND(T629&lt;&gt;'Tabelas auxiliares'!$B$236,T629&lt;&gt;'Tabelas auxiliares'!$B$237),"FOLHA DE PESSOAL",IF(X629='Tabelas auxiliares'!$A$237,"CUSTEIO",IF(X629='Tabelas auxiliares'!$A$236,"INVESTIMENTO","ERRO - VERIFICAR"))))</f>
        <v/>
      </c>
      <c r="Z629" s="65"/>
    </row>
    <row r="630" spans="6:26" x14ac:dyDescent="0.25">
      <c r="F630" s="51" t="str">
        <f>IFERROR(VLOOKUP(D630,'Tabelas auxiliares'!$A$3:$B$61,2,FALSE),"")</f>
        <v/>
      </c>
      <c r="G630" s="51" t="str">
        <f>IFERROR(VLOOKUP($B630,'Tabelas auxiliares'!$A$65:$C$102,2,FALSE),"")</f>
        <v/>
      </c>
      <c r="H630" s="51" t="str">
        <f>IFERROR(VLOOKUP($B630,'Tabelas auxiliares'!$A$65:$C$102,3,FALSE),"")</f>
        <v/>
      </c>
      <c r="X630" s="51" t="str">
        <f t="shared" si="9"/>
        <v/>
      </c>
      <c r="Y630" s="51" t="str">
        <f>IF(T630="","",IF(AND(T630&lt;&gt;'Tabelas auxiliares'!$B$236,T630&lt;&gt;'Tabelas auxiliares'!$B$237),"FOLHA DE PESSOAL",IF(X630='Tabelas auxiliares'!$A$237,"CUSTEIO",IF(X630='Tabelas auxiliares'!$A$236,"INVESTIMENTO","ERRO - VERIFICAR"))))</f>
        <v/>
      </c>
      <c r="Z630" s="65"/>
    </row>
    <row r="631" spans="6:26" x14ac:dyDescent="0.25">
      <c r="F631" s="51" t="str">
        <f>IFERROR(VLOOKUP(D631,'Tabelas auxiliares'!$A$3:$B$61,2,FALSE),"")</f>
        <v/>
      </c>
      <c r="G631" s="51" t="str">
        <f>IFERROR(VLOOKUP($B631,'Tabelas auxiliares'!$A$65:$C$102,2,FALSE),"")</f>
        <v/>
      </c>
      <c r="H631" s="51" t="str">
        <f>IFERROR(VLOOKUP($B631,'Tabelas auxiliares'!$A$65:$C$102,3,FALSE),"")</f>
        <v/>
      </c>
      <c r="X631" s="51" t="str">
        <f t="shared" si="9"/>
        <v/>
      </c>
      <c r="Y631" s="51" t="str">
        <f>IF(T631="","",IF(AND(T631&lt;&gt;'Tabelas auxiliares'!$B$236,T631&lt;&gt;'Tabelas auxiliares'!$B$237),"FOLHA DE PESSOAL",IF(X631='Tabelas auxiliares'!$A$237,"CUSTEIO",IF(X631='Tabelas auxiliares'!$A$236,"INVESTIMENTO","ERRO - VERIFICAR"))))</f>
        <v/>
      </c>
      <c r="Z631" s="65"/>
    </row>
    <row r="632" spans="6:26" x14ac:dyDescent="0.25">
      <c r="F632" s="51" t="str">
        <f>IFERROR(VLOOKUP(D632,'Tabelas auxiliares'!$A$3:$B$61,2,FALSE),"")</f>
        <v/>
      </c>
      <c r="G632" s="51" t="str">
        <f>IFERROR(VLOOKUP($B632,'Tabelas auxiliares'!$A$65:$C$102,2,FALSE),"")</f>
        <v/>
      </c>
      <c r="H632" s="51" t="str">
        <f>IFERROR(VLOOKUP($B632,'Tabelas auxiliares'!$A$65:$C$102,3,FALSE),"")</f>
        <v/>
      </c>
      <c r="X632" s="51" t="str">
        <f t="shared" si="9"/>
        <v/>
      </c>
      <c r="Y632" s="51" t="str">
        <f>IF(T632="","",IF(AND(T632&lt;&gt;'Tabelas auxiliares'!$B$236,T632&lt;&gt;'Tabelas auxiliares'!$B$237),"FOLHA DE PESSOAL",IF(X632='Tabelas auxiliares'!$A$237,"CUSTEIO",IF(X632='Tabelas auxiliares'!$A$236,"INVESTIMENTO","ERRO - VERIFICAR"))))</f>
        <v/>
      </c>
      <c r="Z632" s="65"/>
    </row>
    <row r="633" spans="6:26" x14ac:dyDescent="0.25">
      <c r="F633" s="51" t="str">
        <f>IFERROR(VLOOKUP(D633,'Tabelas auxiliares'!$A$3:$B$61,2,FALSE),"")</f>
        <v/>
      </c>
      <c r="G633" s="51" t="str">
        <f>IFERROR(VLOOKUP($B633,'Tabelas auxiliares'!$A$65:$C$102,2,FALSE),"")</f>
        <v/>
      </c>
      <c r="H633" s="51" t="str">
        <f>IFERROR(VLOOKUP($B633,'Tabelas auxiliares'!$A$65:$C$102,3,FALSE),"")</f>
        <v/>
      </c>
      <c r="X633" s="51" t="str">
        <f t="shared" si="9"/>
        <v/>
      </c>
      <c r="Y633" s="51" t="str">
        <f>IF(T633="","",IF(AND(T633&lt;&gt;'Tabelas auxiliares'!$B$236,T633&lt;&gt;'Tabelas auxiliares'!$B$237),"FOLHA DE PESSOAL",IF(X633='Tabelas auxiliares'!$A$237,"CUSTEIO",IF(X633='Tabelas auxiliares'!$A$236,"INVESTIMENTO","ERRO - VERIFICAR"))))</f>
        <v/>
      </c>
      <c r="Z633" s="65"/>
    </row>
    <row r="634" spans="6:26" x14ac:dyDescent="0.25">
      <c r="F634" s="51" t="str">
        <f>IFERROR(VLOOKUP(D634,'Tabelas auxiliares'!$A$3:$B$61,2,FALSE),"")</f>
        <v/>
      </c>
      <c r="G634" s="51" t="str">
        <f>IFERROR(VLOOKUP($B634,'Tabelas auxiliares'!$A$65:$C$102,2,FALSE),"")</f>
        <v/>
      </c>
      <c r="H634" s="51" t="str">
        <f>IFERROR(VLOOKUP($B634,'Tabelas auxiliares'!$A$65:$C$102,3,FALSE),"")</f>
        <v/>
      </c>
      <c r="X634" s="51" t="str">
        <f t="shared" si="9"/>
        <v/>
      </c>
      <c r="Y634" s="51" t="str">
        <f>IF(T634="","",IF(AND(T634&lt;&gt;'Tabelas auxiliares'!$B$236,T634&lt;&gt;'Tabelas auxiliares'!$B$237),"FOLHA DE PESSOAL",IF(X634='Tabelas auxiliares'!$A$237,"CUSTEIO",IF(X634='Tabelas auxiliares'!$A$236,"INVESTIMENTO","ERRO - VERIFICAR"))))</f>
        <v/>
      </c>
      <c r="Z634" s="65"/>
    </row>
    <row r="635" spans="6:26" x14ac:dyDescent="0.25">
      <c r="F635" s="51" t="str">
        <f>IFERROR(VLOOKUP(D635,'Tabelas auxiliares'!$A$3:$B$61,2,FALSE),"")</f>
        <v/>
      </c>
      <c r="G635" s="51" t="str">
        <f>IFERROR(VLOOKUP($B635,'Tabelas auxiliares'!$A$65:$C$102,2,FALSE),"")</f>
        <v/>
      </c>
      <c r="H635" s="51" t="str">
        <f>IFERROR(VLOOKUP($B635,'Tabelas auxiliares'!$A$65:$C$102,3,FALSE),"")</f>
        <v/>
      </c>
      <c r="X635" s="51" t="str">
        <f t="shared" si="9"/>
        <v/>
      </c>
      <c r="Y635" s="51" t="str">
        <f>IF(T635="","",IF(AND(T635&lt;&gt;'Tabelas auxiliares'!$B$236,T635&lt;&gt;'Tabelas auxiliares'!$B$237),"FOLHA DE PESSOAL",IF(X635='Tabelas auxiliares'!$A$237,"CUSTEIO",IF(X635='Tabelas auxiliares'!$A$236,"INVESTIMENTO","ERRO - VERIFICAR"))))</f>
        <v/>
      </c>
      <c r="Z635" s="65"/>
    </row>
    <row r="636" spans="6:26" x14ac:dyDescent="0.25">
      <c r="F636" s="51" t="str">
        <f>IFERROR(VLOOKUP(D636,'Tabelas auxiliares'!$A$3:$B$61,2,FALSE),"")</f>
        <v/>
      </c>
      <c r="G636" s="51" t="str">
        <f>IFERROR(VLOOKUP($B636,'Tabelas auxiliares'!$A$65:$C$102,2,FALSE),"")</f>
        <v/>
      </c>
      <c r="H636" s="51" t="str">
        <f>IFERROR(VLOOKUP($B636,'Tabelas auxiliares'!$A$65:$C$102,3,FALSE),"")</f>
        <v/>
      </c>
      <c r="X636" s="51" t="str">
        <f t="shared" si="9"/>
        <v/>
      </c>
      <c r="Y636" s="51" t="str">
        <f>IF(T636="","",IF(AND(T636&lt;&gt;'Tabelas auxiliares'!$B$236,T636&lt;&gt;'Tabelas auxiliares'!$B$237),"FOLHA DE PESSOAL",IF(X636='Tabelas auxiliares'!$A$237,"CUSTEIO",IF(X636='Tabelas auxiliares'!$A$236,"INVESTIMENTO","ERRO - VERIFICAR"))))</f>
        <v/>
      </c>
      <c r="Z636" s="65"/>
    </row>
    <row r="637" spans="6:26" x14ac:dyDescent="0.25">
      <c r="F637" s="51" t="str">
        <f>IFERROR(VLOOKUP(D637,'Tabelas auxiliares'!$A$3:$B$61,2,FALSE),"")</f>
        <v/>
      </c>
      <c r="G637" s="51" t="str">
        <f>IFERROR(VLOOKUP($B637,'Tabelas auxiliares'!$A$65:$C$102,2,FALSE),"")</f>
        <v/>
      </c>
      <c r="H637" s="51" t="str">
        <f>IFERROR(VLOOKUP($B637,'Tabelas auxiliares'!$A$65:$C$102,3,FALSE),"")</f>
        <v/>
      </c>
      <c r="X637" s="51" t="str">
        <f t="shared" si="9"/>
        <v/>
      </c>
      <c r="Y637" s="51" t="str">
        <f>IF(T637="","",IF(AND(T637&lt;&gt;'Tabelas auxiliares'!$B$236,T637&lt;&gt;'Tabelas auxiliares'!$B$237),"FOLHA DE PESSOAL",IF(X637='Tabelas auxiliares'!$A$237,"CUSTEIO",IF(X637='Tabelas auxiliares'!$A$236,"INVESTIMENTO","ERRO - VERIFICAR"))))</f>
        <v/>
      </c>
      <c r="Z637" s="65"/>
    </row>
    <row r="638" spans="6:26" x14ac:dyDescent="0.25">
      <c r="F638" s="51" t="str">
        <f>IFERROR(VLOOKUP(D638,'Tabelas auxiliares'!$A$3:$B$61,2,FALSE),"")</f>
        <v/>
      </c>
      <c r="G638" s="51" t="str">
        <f>IFERROR(VLOOKUP($B638,'Tabelas auxiliares'!$A$65:$C$102,2,FALSE),"")</f>
        <v/>
      </c>
      <c r="H638" s="51" t="str">
        <f>IFERROR(VLOOKUP($B638,'Tabelas auxiliares'!$A$65:$C$102,3,FALSE),"")</f>
        <v/>
      </c>
      <c r="X638" s="51" t="str">
        <f t="shared" si="9"/>
        <v/>
      </c>
      <c r="Y638" s="51" t="str">
        <f>IF(T638="","",IF(AND(T638&lt;&gt;'Tabelas auxiliares'!$B$236,T638&lt;&gt;'Tabelas auxiliares'!$B$237),"FOLHA DE PESSOAL",IF(X638='Tabelas auxiliares'!$A$237,"CUSTEIO",IF(X638='Tabelas auxiliares'!$A$236,"INVESTIMENTO","ERRO - VERIFICAR"))))</f>
        <v/>
      </c>
      <c r="Z638" s="65"/>
    </row>
    <row r="639" spans="6:26" x14ac:dyDescent="0.25">
      <c r="F639" s="51" t="str">
        <f>IFERROR(VLOOKUP(D639,'Tabelas auxiliares'!$A$3:$B$61,2,FALSE),"")</f>
        <v/>
      </c>
      <c r="G639" s="51" t="str">
        <f>IFERROR(VLOOKUP($B639,'Tabelas auxiliares'!$A$65:$C$102,2,FALSE),"")</f>
        <v/>
      </c>
      <c r="H639" s="51" t="str">
        <f>IFERROR(VLOOKUP($B639,'Tabelas auxiliares'!$A$65:$C$102,3,FALSE),"")</f>
        <v/>
      </c>
      <c r="X639" s="51" t="str">
        <f t="shared" si="9"/>
        <v/>
      </c>
      <c r="Y639" s="51" t="str">
        <f>IF(T639="","",IF(AND(T639&lt;&gt;'Tabelas auxiliares'!$B$236,T639&lt;&gt;'Tabelas auxiliares'!$B$237),"FOLHA DE PESSOAL",IF(X639='Tabelas auxiliares'!$A$237,"CUSTEIO",IF(X639='Tabelas auxiliares'!$A$236,"INVESTIMENTO","ERRO - VERIFICAR"))))</f>
        <v/>
      </c>
      <c r="Z639" s="65"/>
    </row>
    <row r="640" spans="6:26" x14ac:dyDescent="0.25">
      <c r="F640" s="51" t="str">
        <f>IFERROR(VLOOKUP(D640,'Tabelas auxiliares'!$A$3:$B$61,2,FALSE),"")</f>
        <v/>
      </c>
      <c r="G640" s="51" t="str">
        <f>IFERROR(VLOOKUP($B640,'Tabelas auxiliares'!$A$65:$C$102,2,FALSE),"")</f>
        <v/>
      </c>
      <c r="H640" s="51" t="str">
        <f>IFERROR(VLOOKUP($B640,'Tabelas auxiliares'!$A$65:$C$102,3,FALSE),"")</f>
        <v/>
      </c>
      <c r="X640" s="51" t="str">
        <f t="shared" si="9"/>
        <v/>
      </c>
      <c r="Y640" s="51" t="str">
        <f>IF(T640="","",IF(AND(T640&lt;&gt;'Tabelas auxiliares'!$B$236,T640&lt;&gt;'Tabelas auxiliares'!$B$237),"FOLHA DE PESSOAL",IF(X640='Tabelas auxiliares'!$A$237,"CUSTEIO",IF(X640='Tabelas auxiliares'!$A$236,"INVESTIMENTO","ERRO - VERIFICAR"))))</f>
        <v/>
      </c>
      <c r="Z640" s="65"/>
    </row>
    <row r="641" spans="6:26" x14ac:dyDescent="0.25">
      <c r="F641" s="51" t="str">
        <f>IFERROR(VLOOKUP(D641,'Tabelas auxiliares'!$A$3:$B$61,2,FALSE),"")</f>
        <v/>
      </c>
      <c r="G641" s="51" t="str">
        <f>IFERROR(VLOOKUP($B641,'Tabelas auxiliares'!$A$65:$C$102,2,FALSE),"")</f>
        <v/>
      </c>
      <c r="H641" s="51" t="str">
        <f>IFERROR(VLOOKUP($B641,'Tabelas auxiliares'!$A$65:$C$102,3,FALSE),"")</f>
        <v/>
      </c>
      <c r="X641" s="51" t="str">
        <f t="shared" si="9"/>
        <v/>
      </c>
      <c r="Y641" s="51" t="str">
        <f>IF(T641="","",IF(AND(T641&lt;&gt;'Tabelas auxiliares'!$B$236,T641&lt;&gt;'Tabelas auxiliares'!$B$237),"FOLHA DE PESSOAL",IF(X641='Tabelas auxiliares'!$A$237,"CUSTEIO",IF(X641='Tabelas auxiliares'!$A$236,"INVESTIMENTO","ERRO - VERIFICAR"))))</f>
        <v/>
      </c>
      <c r="Z641" s="65"/>
    </row>
    <row r="642" spans="6:26" x14ac:dyDescent="0.25">
      <c r="F642" s="51" t="str">
        <f>IFERROR(VLOOKUP(D642,'Tabelas auxiliares'!$A$3:$B$61,2,FALSE),"")</f>
        <v/>
      </c>
      <c r="G642" s="51" t="str">
        <f>IFERROR(VLOOKUP($B642,'Tabelas auxiliares'!$A$65:$C$102,2,FALSE),"")</f>
        <v/>
      </c>
      <c r="H642" s="51" t="str">
        <f>IFERROR(VLOOKUP($B642,'Tabelas auxiliares'!$A$65:$C$102,3,FALSE),"")</f>
        <v/>
      </c>
      <c r="X642" s="51" t="str">
        <f t="shared" si="9"/>
        <v/>
      </c>
      <c r="Y642" s="51" t="str">
        <f>IF(T642="","",IF(AND(T642&lt;&gt;'Tabelas auxiliares'!$B$236,T642&lt;&gt;'Tabelas auxiliares'!$B$237),"FOLHA DE PESSOAL",IF(X642='Tabelas auxiliares'!$A$237,"CUSTEIO",IF(X642='Tabelas auxiliares'!$A$236,"INVESTIMENTO","ERRO - VERIFICAR"))))</f>
        <v/>
      </c>
      <c r="Z642" s="65"/>
    </row>
    <row r="643" spans="6:26" x14ac:dyDescent="0.25">
      <c r="F643" s="51" t="str">
        <f>IFERROR(VLOOKUP(D643,'Tabelas auxiliares'!$A$3:$B$61,2,FALSE),"")</f>
        <v/>
      </c>
      <c r="G643" s="51" t="str">
        <f>IFERROR(VLOOKUP($B643,'Tabelas auxiliares'!$A$65:$C$102,2,FALSE),"")</f>
        <v/>
      </c>
      <c r="H643" s="51" t="str">
        <f>IFERROR(VLOOKUP($B643,'Tabelas auxiliares'!$A$65:$C$102,3,FALSE),"")</f>
        <v/>
      </c>
      <c r="X643" s="51" t="str">
        <f t="shared" si="9"/>
        <v/>
      </c>
      <c r="Y643" s="51" t="str">
        <f>IF(T643="","",IF(AND(T643&lt;&gt;'Tabelas auxiliares'!$B$236,T643&lt;&gt;'Tabelas auxiliares'!$B$237),"FOLHA DE PESSOAL",IF(X643='Tabelas auxiliares'!$A$237,"CUSTEIO",IF(X643='Tabelas auxiliares'!$A$236,"INVESTIMENTO","ERRO - VERIFICAR"))))</f>
        <v/>
      </c>
      <c r="Z643" s="65"/>
    </row>
    <row r="644" spans="6:26" x14ac:dyDescent="0.25">
      <c r="F644" s="51" t="str">
        <f>IFERROR(VLOOKUP(D644,'Tabelas auxiliares'!$A$3:$B$61,2,FALSE),"")</f>
        <v/>
      </c>
      <c r="G644" s="51" t="str">
        <f>IFERROR(VLOOKUP($B644,'Tabelas auxiliares'!$A$65:$C$102,2,FALSE),"")</f>
        <v/>
      </c>
      <c r="H644" s="51" t="str">
        <f>IFERROR(VLOOKUP($B644,'Tabelas auxiliares'!$A$65:$C$102,3,FALSE),"")</f>
        <v/>
      </c>
      <c r="X644" s="51" t="str">
        <f t="shared" ref="X644:X707" si="10">LEFT(V644,1)</f>
        <v/>
      </c>
      <c r="Y644" s="51" t="str">
        <f>IF(T644="","",IF(AND(T644&lt;&gt;'Tabelas auxiliares'!$B$236,T644&lt;&gt;'Tabelas auxiliares'!$B$237),"FOLHA DE PESSOAL",IF(X644='Tabelas auxiliares'!$A$237,"CUSTEIO",IF(X644='Tabelas auxiliares'!$A$236,"INVESTIMENTO","ERRO - VERIFICAR"))))</f>
        <v/>
      </c>
      <c r="Z644" s="65"/>
    </row>
    <row r="645" spans="6:26" x14ac:dyDescent="0.25">
      <c r="F645" s="51" t="str">
        <f>IFERROR(VLOOKUP(D645,'Tabelas auxiliares'!$A$3:$B$61,2,FALSE),"")</f>
        <v/>
      </c>
      <c r="G645" s="51" t="str">
        <f>IFERROR(VLOOKUP($B645,'Tabelas auxiliares'!$A$65:$C$102,2,FALSE),"")</f>
        <v/>
      </c>
      <c r="H645" s="51" t="str">
        <f>IFERROR(VLOOKUP($B645,'Tabelas auxiliares'!$A$65:$C$102,3,FALSE),"")</f>
        <v/>
      </c>
      <c r="X645" s="51" t="str">
        <f t="shared" si="10"/>
        <v/>
      </c>
      <c r="Y645" s="51" t="str">
        <f>IF(T645="","",IF(AND(T645&lt;&gt;'Tabelas auxiliares'!$B$236,T645&lt;&gt;'Tabelas auxiliares'!$B$237),"FOLHA DE PESSOAL",IF(X645='Tabelas auxiliares'!$A$237,"CUSTEIO",IF(X645='Tabelas auxiliares'!$A$236,"INVESTIMENTO","ERRO - VERIFICAR"))))</f>
        <v/>
      </c>
      <c r="Z645" s="65"/>
    </row>
    <row r="646" spans="6:26" x14ac:dyDescent="0.25">
      <c r="F646" s="51" t="str">
        <f>IFERROR(VLOOKUP(D646,'Tabelas auxiliares'!$A$3:$B$61,2,FALSE),"")</f>
        <v/>
      </c>
      <c r="G646" s="51" t="str">
        <f>IFERROR(VLOOKUP($B646,'Tabelas auxiliares'!$A$65:$C$102,2,FALSE),"")</f>
        <v/>
      </c>
      <c r="H646" s="51" t="str">
        <f>IFERROR(VLOOKUP($B646,'Tabelas auxiliares'!$A$65:$C$102,3,FALSE),"")</f>
        <v/>
      </c>
      <c r="X646" s="51" t="str">
        <f t="shared" si="10"/>
        <v/>
      </c>
      <c r="Y646" s="51" t="str">
        <f>IF(T646="","",IF(AND(T646&lt;&gt;'Tabelas auxiliares'!$B$236,T646&lt;&gt;'Tabelas auxiliares'!$B$237),"FOLHA DE PESSOAL",IF(X646='Tabelas auxiliares'!$A$237,"CUSTEIO",IF(X646='Tabelas auxiliares'!$A$236,"INVESTIMENTO","ERRO - VERIFICAR"))))</f>
        <v/>
      </c>
      <c r="Z646" s="65"/>
    </row>
    <row r="647" spans="6:26" x14ac:dyDescent="0.25">
      <c r="F647" s="51" t="str">
        <f>IFERROR(VLOOKUP(D647,'Tabelas auxiliares'!$A$3:$B$61,2,FALSE),"")</f>
        <v/>
      </c>
      <c r="G647" s="51" t="str">
        <f>IFERROR(VLOOKUP($B647,'Tabelas auxiliares'!$A$65:$C$102,2,FALSE),"")</f>
        <v/>
      </c>
      <c r="H647" s="51" t="str">
        <f>IFERROR(VLOOKUP($B647,'Tabelas auxiliares'!$A$65:$C$102,3,FALSE),"")</f>
        <v/>
      </c>
      <c r="X647" s="51" t="str">
        <f t="shared" si="10"/>
        <v/>
      </c>
      <c r="Y647" s="51" t="str">
        <f>IF(T647="","",IF(AND(T647&lt;&gt;'Tabelas auxiliares'!$B$236,T647&lt;&gt;'Tabelas auxiliares'!$B$237),"FOLHA DE PESSOAL",IF(X647='Tabelas auxiliares'!$A$237,"CUSTEIO",IF(X647='Tabelas auxiliares'!$A$236,"INVESTIMENTO","ERRO - VERIFICAR"))))</f>
        <v/>
      </c>
      <c r="Z647" s="65"/>
    </row>
    <row r="648" spans="6:26" x14ac:dyDescent="0.25">
      <c r="F648" s="51" t="str">
        <f>IFERROR(VLOOKUP(D648,'Tabelas auxiliares'!$A$3:$B$61,2,FALSE),"")</f>
        <v/>
      </c>
      <c r="G648" s="51" t="str">
        <f>IFERROR(VLOOKUP($B648,'Tabelas auxiliares'!$A$65:$C$102,2,FALSE),"")</f>
        <v/>
      </c>
      <c r="H648" s="51" t="str">
        <f>IFERROR(VLOOKUP($B648,'Tabelas auxiliares'!$A$65:$C$102,3,FALSE),"")</f>
        <v/>
      </c>
      <c r="X648" s="51" t="str">
        <f t="shared" si="10"/>
        <v/>
      </c>
      <c r="Y648" s="51" t="str">
        <f>IF(T648="","",IF(AND(T648&lt;&gt;'Tabelas auxiliares'!$B$236,T648&lt;&gt;'Tabelas auxiliares'!$B$237),"FOLHA DE PESSOAL",IF(X648='Tabelas auxiliares'!$A$237,"CUSTEIO",IF(X648='Tabelas auxiliares'!$A$236,"INVESTIMENTO","ERRO - VERIFICAR"))))</f>
        <v/>
      </c>
      <c r="Z648" s="65"/>
    </row>
    <row r="649" spans="6:26" x14ac:dyDescent="0.25">
      <c r="F649" s="51" t="str">
        <f>IFERROR(VLOOKUP(D649,'Tabelas auxiliares'!$A$3:$B$61,2,FALSE),"")</f>
        <v/>
      </c>
      <c r="G649" s="51" t="str">
        <f>IFERROR(VLOOKUP($B649,'Tabelas auxiliares'!$A$65:$C$102,2,FALSE),"")</f>
        <v/>
      </c>
      <c r="H649" s="51" t="str">
        <f>IFERROR(VLOOKUP($B649,'Tabelas auxiliares'!$A$65:$C$102,3,FALSE),"")</f>
        <v/>
      </c>
      <c r="X649" s="51" t="str">
        <f t="shared" si="10"/>
        <v/>
      </c>
      <c r="Y649" s="51" t="str">
        <f>IF(T649="","",IF(AND(T649&lt;&gt;'Tabelas auxiliares'!$B$236,T649&lt;&gt;'Tabelas auxiliares'!$B$237),"FOLHA DE PESSOAL",IF(X649='Tabelas auxiliares'!$A$237,"CUSTEIO",IF(X649='Tabelas auxiliares'!$A$236,"INVESTIMENTO","ERRO - VERIFICAR"))))</f>
        <v/>
      </c>
      <c r="Z649" s="65"/>
    </row>
    <row r="650" spans="6:26" x14ac:dyDescent="0.25">
      <c r="F650" s="51" t="str">
        <f>IFERROR(VLOOKUP(D650,'Tabelas auxiliares'!$A$3:$B$61,2,FALSE),"")</f>
        <v/>
      </c>
      <c r="G650" s="51" t="str">
        <f>IFERROR(VLOOKUP($B650,'Tabelas auxiliares'!$A$65:$C$102,2,FALSE),"")</f>
        <v/>
      </c>
      <c r="H650" s="51" t="str">
        <f>IFERROR(VLOOKUP($B650,'Tabelas auxiliares'!$A$65:$C$102,3,FALSE),"")</f>
        <v/>
      </c>
      <c r="X650" s="51" t="str">
        <f t="shared" si="10"/>
        <v/>
      </c>
      <c r="Y650" s="51" t="str">
        <f>IF(T650="","",IF(AND(T650&lt;&gt;'Tabelas auxiliares'!$B$236,T650&lt;&gt;'Tabelas auxiliares'!$B$237),"FOLHA DE PESSOAL",IF(X650='Tabelas auxiliares'!$A$237,"CUSTEIO",IF(X650='Tabelas auxiliares'!$A$236,"INVESTIMENTO","ERRO - VERIFICAR"))))</f>
        <v/>
      </c>
      <c r="Z650" s="65"/>
    </row>
    <row r="651" spans="6:26" x14ac:dyDescent="0.25">
      <c r="F651" s="51" t="str">
        <f>IFERROR(VLOOKUP(D651,'Tabelas auxiliares'!$A$3:$B$61,2,FALSE),"")</f>
        <v/>
      </c>
      <c r="G651" s="51" t="str">
        <f>IFERROR(VLOOKUP($B651,'Tabelas auxiliares'!$A$65:$C$102,2,FALSE),"")</f>
        <v/>
      </c>
      <c r="H651" s="51" t="str">
        <f>IFERROR(VLOOKUP($B651,'Tabelas auxiliares'!$A$65:$C$102,3,FALSE),"")</f>
        <v/>
      </c>
      <c r="X651" s="51" t="str">
        <f t="shared" si="10"/>
        <v/>
      </c>
      <c r="Y651" s="51" t="str">
        <f>IF(T651="","",IF(AND(T651&lt;&gt;'Tabelas auxiliares'!$B$236,T651&lt;&gt;'Tabelas auxiliares'!$B$237),"FOLHA DE PESSOAL",IF(X651='Tabelas auxiliares'!$A$237,"CUSTEIO",IF(X651='Tabelas auxiliares'!$A$236,"INVESTIMENTO","ERRO - VERIFICAR"))))</f>
        <v/>
      </c>
      <c r="Z651" s="65"/>
    </row>
    <row r="652" spans="6:26" x14ac:dyDescent="0.25">
      <c r="F652" s="51" t="str">
        <f>IFERROR(VLOOKUP(D652,'Tabelas auxiliares'!$A$3:$B$61,2,FALSE),"")</f>
        <v/>
      </c>
      <c r="G652" s="51" t="str">
        <f>IFERROR(VLOOKUP($B652,'Tabelas auxiliares'!$A$65:$C$102,2,FALSE),"")</f>
        <v/>
      </c>
      <c r="H652" s="51" t="str">
        <f>IFERROR(VLOOKUP($B652,'Tabelas auxiliares'!$A$65:$C$102,3,FALSE),"")</f>
        <v/>
      </c>
      <c r="X652" s="51" t="str">
        <f t="shared" si="10"/>
        <v/>
      </c>
      <c r="Y652" s="51" t="str">
        <f>IF(T652="","",IF(AND(T652&lt;&gt;'Tabelas auxiliares'!$B$236,T652&lt;&gt;'Tabelas auxiliares'!$B$237),"FOLHA DE PESSOAL",IF(X652='Tabelas auxiliares'!$A$237,"CUSTEIO",IF(X652='Tabelas auxiliares'!$A$236,"INVESTIMENTO","ERRO - VERIFICAR"))))</f>
        <v/>
      </c>
      <c r="Z652" s="65"/>
    </row>
    <row r="653" spans="6:26" x14ac:dyDescent="0.25">
      <c r="F653" s="51" t="str">
        <f>IFERROR(VLOOKUP(D653,'Tabelas auxiliares'!$A$3:$B$61,2,FALSE),"")</f>
        <v/>
      </c>
      <c r="G653" s="51" t="str">
        <f>IFERROR(VLOOKUP($B653,'Tabelas auxiliares'!$A$65:$C$102,2,FALSE),"")</f>
        <v/>
      </c>
      <c r="H653" s="51" t="str">
        <f>IFERROR(VLOOKUP($B653,'Tabelas auxiliares'!$A$65:$C$102,3,FALSE),"")</f>
        <v/>
      </c>
      <c r="X653" s="51" t="str">
        <f t="shared" si="10"/>
        <v/>
      </c>
      <c r="Y653" s="51" t="str">
        <f>IF(T653="","",IF(AND(T653&lt;&gt;'Tabelas auxiliares'!$B$236,T653&lt;&gt;'Tabelas auxiliares'!$B$237),"FOLHA DE PESSOAL",IF(X653='Tabelas auxiliares'!$A$237,"CUSTEIO",IF(X653='Tabelas auxiliares'!$A$236,"INVESTIMENTO","ERRO - VERIFICAR"))))</f>
        <v/>
      </c>
      <c r="Z653" s="65"/>
    </row>
    <row r="654" spans="6:26" x14ac:dyDescent="0.25">
      <c r="F654" s="51" t="str">
        <f>IFERROR(VLOOKUP(D654,'Tabelas auxiliares'!$A$3:$B$61,2,FALSE),"")</f>
        <v/>
      </c>
      <c r="G654" s="51" t="str">
        <f>IFERROR(VLOOKUP($B654,'Tabelas auxiliares'!$A$65:$C$102,2,FALSE),"")</f>
        <v/>
      </c>
      <c r="H654" s="51" t="str">
        <f>IFERROR(VLOOKUP($B654,'Tabelas auxiliares'!$A$65:$C$102,3,FALSE),"")</f>
        <v/>
      </c>
      <c r="X654" s="51" t="str">
        <f t="shared" si="10"/>
        <v/>
      </c>
      <c r="Y654" s="51" t="str">
        <f>IF(T654="","",IF(AND(T654&lt;&gt;'Tabelas auxiliares'!$B$236,T654&lt;&gt;'Tabelas auxiliares'!$B$237),"FOLHA DE PESSOAL",IF(X654='Tabelas auxiliares'!$A$237,"CUSTEIO",IF(X654='Tabelas auxiliares'!$A$236,"INVESTIMENTO","ERRO - VERIFICAR"))))</f>
        <v/>
      </c>
      <c r="Z654" s="65"/>
    </row>
    <row r="655" spans="6:26" x14ac:dyDescent="0.25">
      <c r="F655" s="51" t="str">
        <f>IFERROR(VLOOKUP(D655,'Tabelas auxiliares'!$A$3:$B$61,2,FALSE),"")</f>
        <v/>
      </c>
      <c r="G655" s="51" t="str">
        <f>IFERROR(VLOOKUP($B655,'Tabelas auxiliares'!$A$65:$C$102,2,FALSE),"")</f>
        <v/>
      </c>
      <c r="H655" s="51" t="str">
        <f>IFERROR(VLOOKUP($B655,'Tabelas auxiliares'!$A$65:$C$102,3,FALSE),"")</f>
        <v/>
      </c>
      <c r="X655" s="51" t="str">
        <f t="shared" si="10"/>
        <v/>
      </c>
      <c r="Y655" s="51" t="str">
        <f>IF(T655="","",IF(AND(T655&lt;&gt;'Tabelas auxiliares'!$B$236,T655&lt;&gt;'Tabelas auxiliares'!$B$237),"FOLHA DE PESSOAL",IF(X655='Tabelas auxiliares'!$A$237,"CUSTEIO",IF(X655='Tabelas auxiliares'!$A$236,"INVESTIMENTO","ERRO - VERIFICAR"))))</f>
        <v/>
      </c>
      <c r="Z655" s="65"/>
    </row>
    <row r="656" spans="6:26" x14ac:dyDescent="0.25">
      <c r="F656" s="51" t="str">
        <f>IFERROR(VLOOKUP(D656,'Tabelas auxiliares'!$A$3:$B$61,2,FALSE),"")</f>
        <v/>
      </c>
      <c r="G656" s="51" t="str">
        <f>IFERROR(VLOOKUP($B656,'Tabelas auxiliares'!$A$65:$C$102,2,FALSE),"")</f>
        <v/>
      </c>
      <c r="H656" s="51" t="str">
        <f>IFERROR(VLOOKUP($B656,'Tabelas auxiliares'!$A$65:$C$102,3,FALSE),"")</f>
        <v/>
      </c>
      <c r="X656" s="51" t="str">
        <f t="shared" si="10"/>
        <v/>
      </c>
      <c r="Y656" s="51" t="str">
        <f>IF(T656="","",IF(AND(T656&lt;&gt;'Tabelas auxiliares'!$B$236,T656&lt;&gt;'Tabelas auxiliares'!$B$237),"FOLHA DE PESSOAL",IF(X656='Tabelas auxiliares'!$A$237,"CUSTEIO",IF(X656='Tabelas auxiliares'!$A$236,"INVESTIMENTO","ERRO - VERIFICAR"))))</f>
        <v/>
      </c>
      <c r="Z656" s="65"/>
    </row>
    <row r="657" spans="6:26" x14ac:dyDescent="0.25">
      <c r="F657" s="51" t="str">
        <f>IFERROR(VLOOKUP(D657,'Tabelas auxiliares'!$A$3:$B$61,2,FALSE),"")</f>
        <v/>
      </c>
      <c r="G657" s="51" t="str">
        <f>IFERROR(VLOOKUP($B657,'Tabelas auxiliares'!$A$65:$C$102,2,FALSE),"")</f>
        <v/>
      </c>
      <c r="H657" s="51" t="str">
        <f>IFERROR(VLOOKUP($B657,'Tabelas auxiliares'!$A$65:$C$102,3,FALSE),"")</f>
        <v/>
      </c>
      <c r="X657" s="51" t="str">
        <f t="shared" si="10"/>
        <v/>
      </c>
      <c r="Y657" s="51" t="str">
        <f>IF(T657="","",IF(AND(T657&lt;&gt;'Tabelas auxiliares'!$B$236,T657&lt;&gt;'Tabelas auxiliares'!$B$237),"FOLHA DE PESSOAL",IF(X657='Tabelas auxiliares'!$A$237,"CUSTEIO",IF(X657='Tabelas auxiliares'!$A$236,"INVESTIMENTO","ERRO - VERIFICAR"))))</f>
        <v/>
      </c>
      <c r="Z657" s="65"/>
    </row>
    <row r="658" spans="6:26" x14ac:dyDescent="0.25">
      <c r="F658" s="51" t="str">
        <f>IFERROR(VLOOKUP(D658,'Tabelas auxiliares'!$A$3:$B$61,2,FALSE),"")</f>
        <v/>
      </c>
      <c r="G658" s="51" t="str">
        <f>IFERROR(VLOOKUP($B658,'Tabelas auxiliares'!$A$65:$C$102,2,FALSE),"")</f>
        <v/>
      </c>
      <c r="H658" s="51" t="str">
        <f>IFERROR(VLOOKUP($B658,'Tabelas auxiliares'!$A$65:$C$102,3,FALSE),"")</f>
        <v/>
      </c>
      <c r="X658" s="51" t="str">
        <f t="shared" si="10"/>
        <v/>
      </c>
      <c r="Y658" s="51" t="str">
        <f>IF(T658="","",IF(AND(T658&lt;&gt;'Tabelas auxiliares'!$B$236,T658&lt;&gt;'Tabelas auxiliares'!$B$237),"FOLHA DE PESSOAL",IF(X658='Tabelas auxiliares'!$A$237,"CUSTEIO",IF(X658='Tabelas auxiliares'!$A$236,"INVESTIMENTO","ERRO - VERIFICAR"))))</f>
        <v/>
      </c>
      <c r="Z658" s="65"/>
    </row>
    <row r="659" spans="6:26" x14ac:dyDescent="0.25">
      <c r="F659" s="51" t="str">
        <f>IFERROR(VLOOKUP(D659,'Tabelas auxiliares'!$A$3:$B$61,2,FALSE),"")</f>
        <v/>
      </c>
      <c r="G659" s="51" t="str">
        <f>IFERROR(VLOOKUP($B659,'Tabelas auxiliares'!$A$65:$C$102,2,FALSE),"")</f>
        <v/>
      </c>
      <c r="H659" s="51" t="str">
        <f>IFERROR(VLOOKUP($B659,'Tabelas auxiliares'!$A$65:$C$102,3,FALSE),"")</f>
        <v/>
      </c>
      <c r="X659" s="51" t="str">
        <f t="shared" si="10"/>
        <v/>
      </c>
      <c r="Y659" s="51" t="str">
        <f>IF(T659="","",IF(AND(T659&lt;&gt;'Tabelas auxiliares'!$B$236,T659&lt;&gt;'Tabelas auxiliares'!$B$237),"FOLHA DE PESSOAL",IF(X659='Tabelas auxiliares'!$A$237,"CUSTEIO",IF(X659='Tabelas auxiliares'!$A$236,"INVESTIMENTO","ERRO - VERIFICAR"))))</f>
        <v/>
      </c>
      <c r="Z659" s="65"/>
    </row>
    <row r="660" spans="6:26" x14ac:dyDescent="0.25">
      <c r="F660" s="51" t="str">
        <f>IFERROR(VLOOKUP(D660,'Tabelas auxiliares'!$A$3:$B$61,2,FALSE),"")</f>
        <v/>
      </c>
      <c r="G660" s="51" t="str">
        <f>IFERROR(VLOOKUP($B660,'Tabelas auxiliares'!$A$65:$C$102,2,FALSE),"")</f>
        <v/>
      </c>
      <c r="H660" s="51" t="str">
        <f>IFERROR(VLOOKUP($B660,'Tabelas auxiliares'!$A$65:$C$102,3,FALSE),"")</f>
        <v/>
      </c>
      <c r="X660" s="51" t="str">
        <f t="shared" si="10"/>
        <v/>
      </c>
      <c r="Y660" s="51" t="str">
        <f>IF(T660="","",IF(AND(T660&lt;&gt;'Tabelas auxiliares'!$B$236,T660&lt;&gt;'Tabelas auxiliares'!$B$237),"FOLHA DE PESSOAL",IF(X660='Tabelas auxiliares'!$A$237,"CUSTEIO",IF(X660='Tabelas auxiliares'!$A$236,"INVESTIMENTO","ERRO - VERIFICAR"))))</f>
        <v/>
      </c>
      <c r="Z660" s="65"/>
    </row>
    <row r="661" spans="6:26" x14ac:dyDescent="0.25">
      <c r="F661" s="51" t="str">
        <f>IFERROR(VLOOKUP(D661,'Tabelas auxiliares'!$A$3:$B$61,2,FALSE),"")</f>
        <v/>
      </c>
      <c r="G661" s="51" t="str">
        <f>IFERROR(VLOOKUP($B661,'Tabelas auxiliares'!$A$65:$C$102,2,FALSE),"")</f>
        <v/>
      </c>
      <c r="H661" s="51" t="str">
        <f>IFERROR(VLOOKUP($B661,'Tabelas auxiliares'!$A$65:$C$102,3,FALSE),"")</f>
        <v/>
      </c>
      <c r="X661" s="51" t="str">
        <f t="shared" si="10"/>
        <v/>
      </c>
      <c r="Y661" s="51" t="str">
        <f>IF(T661="","",IF(AND(T661&lt;&gt;'Tabelas auxiliares'!$B$236,T661&lt;&gt;'Tabelas auxiliares'!$B$237),"FOLHA DE PESSOAL",IF(X661='Tabelas auxiliares'!$A$237,"CUSTEIO",IF(X661='Tabelas auxiliares'!$A$236,"INVESTIMENTO","ERRO - VERIFICAR"))))</f>
        <v/>
      </c>
      <c r="Z661" s="65"/>
    </row>
    <row r="662" spans="6:26" x14ac:dyDescent="0.25">
      <c r="F662" s="51" t="str">
        <f>IFERROR(VLOOKUP(D662,'Tabelas auxiliares'!$A$3:$B$61,2,FALSE),"")</f>
        <v/>
      </c>
      <c r="G662" s="51" t="str">
        <f>IFERROR(VLOOKUP($B662,'Tabelas auxiliares'!$A$65:$C$102,2,FALSE),"")</f>
        <v/>
      </c>
      <c r="H662" s="51" t="str">
        <f>IFERROR(VLOOKUP($B662,'Tabelas auxiliares'!$A$65:$C$102,3,FALSE),"")</f>
        <v/>
      </c>
      <c r="X662" s="51" t="str">
        <f t="shared" si="10"/>
        <v/>
      </c>
      <c r="Y662" s="51" t="str">
        <f>IF(T662="","",IF(AND(T662&lt;&gt;'Tabelas auxiliares'!$B$236,T662&lt;&gt;'Tabelas auxiliares'!$B$237),"FOLHA DE PESSOAL",IF(X662='Tabelas auxiliares'!$A$237,"CUSTEIO",IF(X662='Tabelas auxiliares'!$A$236,"INVESTIMENTO","ERRO - VERIFICAR"))))</f>
        <v/>
      </c>
      <c r="Z662" s="65"/>
    </row>
    <row r="663" spans="6:26" x14ac:dyDescent="0.25">
      <c r="F663" s="51" t="str">
        <f>IFERROR(VLOOKUP(D663,'Tabelas auxiliares'!$A$3:$B$61,2,FALSE),"")</f>
        <v/>
      </c>
      <c r="G663" s="51" t="str">
        <f>IFERROR(VLOOKUP($B663,'Tabelas auxiliares'!$A$65:$C$102,2,FALSE),"")</f>
        <v/>
      </c>
      <c r="H663" s="51" t="str">
        <f>IFERROR(VLOOKUP($B663,'Tabelas auxiliares'!$A$65:$C$102,3,FALSE),"")</f>
        <v/>
      </c>
      <c r="X663" s="51" t="str">
        <f t="shared" si="10"/>
        <v/>
      </c>
      <c r="Y663" s="51" t="str">
        <f>IF(T663="","",IF(AND(T663&lt;&gt;'Tabelas auxiliares'!$B$236,T663&lt;&gt;'Tabelas auxiliares'!$B$237),"FOLHA DE PESSOAL",IF(X663='Tabelas auxiliares'!$A$237,"CUSTEIO",IF(X663='Tabelas auxiliares'!$A$236,"INVESTIMENTO","ERRO - VERIFICAR"))))</f>
        <v/>
      </c>
      <c r="Z663" s="65"/>
    </row>
    <row r="664" spans="6:26" x14ac:dyDescent="0.25">
      <c r="F664" s="51" t="str">
        <f>IFERROR(VLOOKUP(D664,'Tabelas auxiliares'!$A$3:$B$61,2,FALSE),"")</f>
        <v/>
      </c>
      <c r="G664" s="51" t="str">
        <f>IFERROR(VLOOKUP($B664,'Tabelas auxiliares'!$A$65:$C$102,2,FALSE),"")</f>
        <v/>
      </c>
      <c r="H664" s="51" t="str">
        <f>IFERROR(VLOOKUP($B664,'Tabelas auxiliares'!$A$65:$C$102,3,FALSE),"")</f>
        <v/>
      </c>
      <c r="X664" s="51" t="str">
        <f t="shared" si="10"/>
        <v/>
      </c>
      <c r="Y664" s="51" t="str">
        <f>IF(T664="","",IF(AND(T664&lt;&gt;'Tabelas auxiliares'!$B$236,T664&lt;&gt;'Tabelas auxiliares'!$B$237),"FOLHA DE PESSOAL",IF(X664='Tabelas auxiliares'!$A$237,"CUSTEIO",IF(X664='Tabelas auxiliares'!$A$236,"INVESTIMENTO","ERRO - VERIFICAR"))))</f>
        <v/>
      </c>
      <c r="Z664" s="65"/>
    </row>
    <row r="665" spans="6:26" x14ac:dyDescent="0.25">
      <c r="F665" s="51" t="str">
        <f>IFERROR(VLOOKUP(D665,'Tabelas auxiliares'!$A$3:$B$61,2,FALSE),"")</f>
        <v/>
      </c>
      <c r="G665" s="51" t="str">
        <f>IFERROR(VLOOKUP($B665,'Tabelas auxiliares'!$A$65:$C$102,2,FALSE),"")</f>
        <v/>
      </c>
      <c r="H665" s="51" t="str">
        <f>IFERROR(VLOOKUP($B665,'Tabelas auxiliares'!$A$65:$C$102,3,FALSE),"")</f>
        <v/>
      </c>
      <c r="X665" s="51" t="str">
        <f t="shared" si="10"/>
        <v/>
      </c>
      <c r="Y665" s="51" t="str">
        <f>IF(T665="","",IF(AND(T665&lt;&gt;'Tabelas auxiliares'!$B$236,T665&lt;&gt;'Tabelas auxiliares'!$B$237),"FOLHA DE PESSOAL",IF(X665='Tabelas auxiliares'!$A$237,"CUSTEIO",IF(X665='Tabelas auxiliares'!$A$236,"INVESTIMENTO","ERRO - VERIFICAR"))))</f>
        <v/>
      </c>
      <c r="Z665" s="65"/>
    </row>
    <row r="666" spans="6:26" x14ac:dyDescent="0.25">
      <c r="F666" s="51" t="str">
        <f>IFERROR(VLOOKUP(D666,'Tabelas auxiliares'!$A$3:$B$61,2,FALSE),"")</f>
        <v/>
      </c>
      <c r="G666" s="51" t="str">
        <f>IFERROR(VLOOKUP($B666,'Tabelas auxiliares'!$A$65:$C$102,2,FALSE),"")</f>
        <v/>
      </c>
      <c r="H666" s="51" t="str">
        <f>IFERROR(VLOOKUP($B666,'Tabelas auxiliares'!$A$65:$C$102,3,FALSE),"")</f>
        <v/>
      </c>
      <c r="X666" s="51" t="str">
        <f t="shared" si="10"/>
        <v/>
      </c>
      <c r="Y666" s="51" t="str">
        <f>IF(T666="","",IF(AND(T666&lt;&gt;'Tabelas auxiliares'!$B$236,T666&lt;&gt;'Tabelas auxiliares'!$B$237),"FOLHA DE PESSOAL",IF(X666='Tabelas auxiliares'!$A$237,"CUSTEIO",IF(X666='Tabelas auxiliares'!$A$236,"INVESTIMENTO","ERRO - VERIFICAR"))))</f>
        <v/>
      </c>
      <c r="Z666" s="65"/>
    </row>
    <row r="667" spans="6:26" x14ac:dyDescent="0.25">
      <c r="F667" s="51" t="str">
        <f>IFERROR(VLOOKUP(D667,'Tabelas auxiliares'!$A$3:$B$61,2,FALSE),"")</f>
        <v/>
      </c>
      <c r="G667" s="51" t="str">
        <f>IFERROR(VLOOKUP($B667,'Tabelas auxiliares'!$A$65:$C$102,2,FALSE),"")</f>
        <v/>
      </c>
      <c r="H667" s="51" t="str">
        <f>IFERROR(VLOOKUP($B667,'Tabelas auxiliares'!$A$65:$C$102,3,FALSE),"")</f>
        <v/>
      </c>
      <c r="X667" s="51" t="str">
        <f t="shared" si="10"/>
        <v/>
      </c>
      <c r="Y667" s="51" t="str">
        <f>IF(T667="","",IF(AND(T667&lt;&gt;'Tabelas auxiliares'!$B$236,T667&lt;&gt;'Tabelas auxiliares'!$B$237),"FOLHA DE PESSOAL",IF(X667='Tabelas auxiliares'!$A$237,"CUSTEIO",IF(X667='Tabelas auxiliares'!$A$236,"INVESTIMENTO","ERRO - VERIFICAR"))))</f>
        <v/>
      </c>
      <c r="Z667" s="65"/>
    </row>
    <row r="668" spans="6:26" x14ac:dyDescent="0.25">
      <c r="F668" s="51" t="str">
        <f>IFERROR(VLOOKUP(D668,'Tabelas auxiliares'!$A$3:$B$61,2,FALSE),"")</f>
        <v/>
      </c>
      <c r="G668" s="51" t="str">
        <f>IFERROR(VLOOKUP($B668,'Tabelas auxiliares'!$A$65:$C$102,2,FALSE),"")</f>
        <v/>
      </c>
      <c r="H668" s="51" t="str">
        <f>IFERROR(VLOOKUP($B668,'Tabelas auxiliares'!$A$65:$C$102,3,FALSE),"")</f>
        <v/>
      </c>
      <c r="X668" s="51" t="str">
        <f t="shared" si="10"/>
        <v/>
      </c>
      <c r="Y668" s="51" t="str">
        <f>IF(T668="","",IF(AND(T668&lt;&gt;'Tabelas auxiliares'!$B$236,T668&lt;&gt;'Tabelas auxiliares'!$B$237),"FOLHA DE PESSOAL",IF(X668='Tabelas auxiliares'!$A$237,"CUSTEIO",IF(X668='Tabelas auxiliares'!$A$236,"INVESTIMENTO","ERRO - VERIFICAR"))))</f>
        <v/>
      </c>
      <c r="Z668" s="65"/>
    </row>
    <row r="669" spans="6:26" x14ac:dyDescent="0.25">
      <c r="F669" s="51" t="str">
        <f>IFERROR(VLOOKUP(D669,'Tabelas auxiliares'!$A$3:$B$61,2,FALSE),"")</f>
        <v/>
      </c>
      <c r="G669" s="51" t="str">
        <f>IFERROR(VLOOKUP($B669,'Tabelas auxiliares'!$A$65:$C$102,2,FALSE),"")</f>
        <v/>
      </c>
      <c r="H669" s="51" t="str">
        <f>IFERROR(VLOOKUP($B669,'Tabelas auxiliares'!$A$65:$C$102,3,FALSE),"")</f>
        <v/>
      </c>
      <c r="X669" s="51" t="str">
        <f t="shared" si="10"/>
        <v/>
      </c>
      <c r="Y669" s="51" t="str">
        <f>IF(T669="","",IF(AND(T669&lt;&gt;'Tabelas auxiliares'!$B$236,T669&lt;&gt;'Tabelas auxiliares'!$B$237),"FOLHA DE PESSOAL",IF(X669='Tabelas auxiliares'!$A$237,"CUSTEIO",IF(X669='Tabelas auxiliares'!$A$236,"INVESTIMENTO","ERRO - VERIFICAR"))))</f>
        <v/>
      </c>
      <c r="Z669" s="65"/>
    </row>
    <row r="670" spans="6:26" x14ac:dyDescent="0.25">
      <c r="F670" s="51" t="str">
        <f>IFERROR(VLOOKUP(D670,'Tabelas auxiliares'!$A$3:$B$61,2,FALSE),"")</f>
        <v/>
      </c>
      <c r="G670" s="51" t="str">
        <f>IFERROR(VLOOKUP($B670,'Tabelas auxiliares'!$A$65:$C$102,2,FALSE),"")</f>
        <v/>
      </c>
      <c r="H670" s="51" t="str">
        <f>IFERROR(VLOOKUP($B670,'Tabelas auxiliares'!$A$65:$C$102,3,FALSE),"")</f>
        <v/>
      </c>
      <c r="X670" s="51" t="str">
        <f t="shared" si="10"/>
        <v/>
      </c>
      <c r="Y670" s="51" t="str">
        <f>IF(T670="","",IF(AND(T670&lt;&gt;'Tabelas auxiliares'!$B$236,T670&lt;&gt;'Tabelas auxiliares'!$B$237),"FOLHA DE PESSOAL",IF(X670='Tabelas auxiliares'!$A$237,"CUSTEIO",IF(X670='Tabelas auxiliares'!$A$236,"INVESTIMENTO","ERRO - VERIFICAR"))))</f>
        <v/>
      </c>
      <c r="Z670" s="65"/>
    </row>
    <row r="671" spans="6:26" x14ac:dyDescent="0.25">
      <c r="F671" s="51" t="str">
        <f>IFERROR(VLOOKUP(D671,'Tabelas auxiliares'!$A$3:$B$61,2,FALSE),"")</f>
        <v/>
      </c>
      <c r="G671" s="51" t="str">
        <f>IFERROR(VLOOKUP($B671,'Tabelas auxiliares'!$A$65:$C$102,2,FALSE),"")</f>
        <v/>
      </c>
      <c r="H671" s="51" t="str">
        <f>IFERROR(VLOOKUP($B671,'Tabelas auxiliares'!$A$65:$C$102,3,FALSE),"")</f>
        <v/>
      </c>
      <c r="X671" s="51" t="str">
        <f t="shared" si="10"/>
        <v/>
      </c>
      <c r="Y671" s="51" t="str">
        <f>IF(T671="","",IF(AND(T671&lt;&gt;'Tabelas auxiliares'!$B$236,T671&lt;&gt;'Tabelas auxiliares'!$B$237),"FOLHA DE PESSOAL",IF(X671='Tabelas auxiliares'!$A$237,"CUSTEIO",IF(X671='Tabelas auxiliares'!$A$236,"INVESTIMENTO","ERRO - VERIFICAR"))))</f>
        <v/>
      </c>
      <c r="Z671" s="65"/>
    </row>
    <row r="672" spans="6:26" x14ac:dyDescent="0.25">
      <c r="F672" s="51" t="str">
        <f>IFERROR(VLOOKUP(D672,'Tabelas auxiliares'!$A$3:$B$61,2,FALSE),"")</f>
        <v/>
      </c>
      <c r="G672" s="51" t="str">
        <f>IFERROR(VLOOKUP($B672,'Tabelas auxiliares'!$A$65:$C$102,2,FALSE),"")</f>
        <v/>
      </c>
      <c r="H672" s="51" t="str">
        <f>IFERROR(VLOOKUP($B672,'Tabelas auxiliares'!$A$65:$C$102,3,FALSE),"")</f>
        <v/>
      </c>
      <c r="X672" s="51" t="str">
        <f t="shared" si="10"/>
        <v/>
      </c>
      <c r="Y672" s="51" t="str">
        <f>IF(T672="","",IF(AND(T672&lt;&gt;'Tabelas auxiliares'!$B$236,T672&lt;&gt;'Tabelas auxiliares'!$B$237),"FOLHA DE PESSOAL",IF(X672='Tabelas auxiliares'!$A$237,"CUSTEIO",IF(X672='Tabelas auxiliares'!$A$236,"INVESTIMENTO","ERRO - VERIFICAR"))))</f>
        <v/>
      </c>
      <c r="Z672" s="65"/>
    </row>
    <row r="673" spans="6:26" x14ac:dyDescent="0.25">
      <c r="F673" s="51" t="str">
        <f>IFERROR(VLOOKUP(D673,'Tabelas auxiliares'!$A$3:$B$61,2,FALSE),"")</f>
        <v/>
      </c>
      <c r="G673" s="51" t="str">
        <f>IFERROR(VLOOKUP($B673,'Tabelas auxiliares'!$A$65:$C$102,2,FALSE),"")</f>
        <v/>
      </c>
      <c r="H673" s="51" t="str">
        <f>IFERROR(VLOOKUP($B673,'Tabelas auxiliares'!$A$65:$C$102,3,FALSE),"")</f>
        <v/>
      </c>
      <c r="X673" s="51" t="str">
        <f t="shared" si="10"/>
        <v/>
      </c>
      <c r="Y673" s="51" t="str">
        <f>IF(T673="","",IF(AND(T673&lt;&gt;'Tabelas auxiliares'!$B$236,T673&lt;&gt;'Tabelas auxiliares'!$B$237),"FOLHA DE PESSOAL",IF(X673='Tabelas auxiliares'!$A$237,"CUSTEIO",IF(X673='Tabelas auxiliares'!$A$236,"INVESTIMENTO","ERRO - VERIFICAR"))))</f>
        <v/>
      </c>
      <c r="Z673" s="65"/>
    </row>
    <row r="674" spans="6:26" x14ac:dyDescent="0.25">
      <c r="F674" s="51" t="str">
        <f>IFERROR(VLOOKUP(D674,'Tabelas auxiliares'!$A$3:$B$61,2,FALSE),"")</f>
        <v/>
      </c>
      <c r="G674" s="51" t="str">
        <f>IFERROR(VLOOKUP($B674,'Tabelas auxiliares'!$A$65:$C$102,2,FALSE),"")</f>
        <v/>
      </c>
      <c r="H674" s="51" t="str">
        <f>IFERROR(VLOOKUP($B674,'Tabelas auxiliares'!$A$65:$C$102,3,FALSE),"")</f>
        <v/>
      </c>
      <c r="X674" s="51" t="str">
        <f t="shared" si="10"/>
        <v/>
      </c>
      <c r="Y674" s="51" t="str">
        <f>IF(T674="","",IF(AND(T674&lt;&gt;'Tabelas auxiliares'!$B$236,T674&lt;&gt;'Tabelas auxiliares'!$B$237),"FOLHA DE PESSOAL",IF(X674='Tabelas auxiliares'!$A$237,"CUSTEIO",IF(X674='Tabelas auxiliares'!$A$236,"INVESTIMENTO","ERRO - VERIFICAR"))))</f>
        <v/>
      </c>
      <c r="Z674" s="65"/>
    </row>
    <row r="675" spans="6:26" x14ac:dyDescent="0.25">
      <c r="F675" s="51" t="str">
        <f>IFERROR(VLOOKUP(D675,'Tabelas auxiliares'!$A$3:$B$61,2,FALSE),"")</f>
        <v/>
      </c>
      <c r="G675" s="51" t="str">
        <f>IFERROR(VLOOKUP($B675,'Tabelas auxiliares'!$A$65:$C$102,2,FALSE),"")</f>
        <v/>
      </c>
      <c r="H675" s="51" t="str">
        <f>IFERROR(VLOOKUP($B675,'Tabelas auxiliares'!$A$65:$C$102,3,FALSE),"")</f>
        <v/>
      </c>
      <c r="X675" s="51" t="str">
        <f t="shared" si="10"/>
        <v/>
      </c>
      <c r="Y675" s="51" t="str">
        <f>IF(T675="","",IF(AND(T675&lt;&gt;'Tabelas auxiliares'!$B$236,T675&lt;&gt;'Tabelas auxiliares'!$B$237),"FOLHA DE PESSOAL",IF(X675='Tabelas auxiliares'!$A$237,"CUSTEIO",IF(X675='Tabelas auxiliares'!$A$236,"INVESTIMENTO","ERRO - VERIFICAR"))))</f>
        <v/>
      </c>
      <c r="Z675" s="65"/>
    </row>
    <row r="676" spans="6:26" x14ac:dyDescent="0.25">
      <c r="F676" s="51" t="str">
        <f>IFERROR(VLOOKUP(D676,'Tabelas auxiliares'!$A$3:$B$61,2,FALSE),"")</f>
        <v/>
      </c>
      <c r="G676" s="51" t="str">
        <f>IFERROR(VLOOKUP($B676,'Tabelas auxiliares'!$A$65:$C$102,2,FALSE),"")</f>
        <v/>
      </c>
      <c r="H676" s="51" t="str">
        <f>IFERROR(VLOOKUP($B676,'Tabelas auxiliares'!$A$65:$C$102,3,FALSE),"")</f>
        <v/>
      </c>
      <c r="X676" s="51" t="str">
        <f t="shared" si="10"/>
        <v/>
      </c>
      <c r="Y676" s="51" t="str">
        <f>IF(T676="","",IF(AND(T676&lt;&gt;'Tabelas auxiliares'!$B$236,T676&lt;&gt;'Tabelas auxiliares'!$B$237),"FOLHA DE PESSOAL",IF(X676='Tabelas auxiliares'!$A$237,"CUSTEIO",IF(X676='Tabelas auxiliares'!$A$236,"INVESTIMENTO","ERRO - VERIFICAR"))))</f>
        <v/>
      </c>
      <c r="Z676" s="65"/>
    </row>
    <row r="677" spans="6:26" x14ac:dyDescent="0.25">
      <c r="F677" s="51" t="str">
        <f>IFERROR(VLOOKUP(D677,'Tabelas auxiliares'!$A$3:$B$61,2,FALSE),"")</f>
        <v/>
      </c>
      <c r="G677" s="51" t="str">
        <f>IFERROR(VLOOKUP($B677,'Tabelas auxiliares'!$A$65:$C$102,2,FALSE),"")</f>
        <v/>
      </c>
      <c r="H677" s="51" t="str">
        <f>IFERROR(VLOOKUP($B677,'Tabelas auxiliares'!$A$65:$C$102,3,FALSE),"")</f>
        <v/>
      </c>
      <c r="X677" s="51" t="str">
        <f t="shared" si="10"/>
        <v/>
      </c>
      <c r="Y677" s="51" t="str">
        <f>IF(T677="","",IF(AND(T677&lt;&gt;'Tabelas auxiliares'!$B$236,T677&lt;&gt;'Tabelas auxiliares'!$B$237),"FOLHA DE PESSOAL",IF(X677='Tabelas auxiliares'!$A$237,"CUSTEIO",IF(X677='Tabelas auxiliares'!$A$236,"INVESTIMENTO","ERRO - VERIFICAR"))))</f>
        <v/>
      </c>
      <c r="Z677" s="65"/>
    </row>
    <row r="678" spans="6:26" x14ac:dyDescent="0.25">
      <c r="F678" s="51" t="str">
        <f>IFERROR(VLOOKUP(D678,'Tabelas auxiliares'!$A$3:$B$61,2,FALSE),"")</f>
        <v/>
      </c>
      <c r="G678" s="51" t="str">
        <f>IFERROR(VLOOKUP($B678,'Tabelas auxiliares'!$A$65:$C$102,2,FALSE),"")</f>
        <v/>
      </c>
      <c r="H678" s="51" t="str">
        <f>IFERROR(VLOOKUP($B678,'Tabelas auxiliares'!$A$65:$C$102,3,FALSE),"")</f>
        <v/>
      </c>
      <c r="X678" s="51" t="str">
        <f t="shared" si="10"/>
        <v/>
      </c>
      <c r="Y678" s="51" t="str">
        <f>IF(T678="","",IF(AND(T678&lt;&gt;'Tabelas auxiliares'!$B$236,T678&lt;&gt;'Tabelas auxiliares'!$B$237),"FOLHA DE PESSOAL",IF(X678='Tabelas auxiliares'!$A$237,"CUSTEIO",IF(X678='Tabelas auxiliares'!$A$236,"INVESTIMENTO","ERRO - VERIFICAR"))))</f>
        <v/>
      </c>
      <c r="Z678" s="65"/>
    </row>
    <row r="679" spans="6:26" x14ac:dyDescent="0.25">
      <c r="F679" s="51" t="str">
        <f>IFERROR(VLOOKUP(D679,'Tabelas auxiliares'!$A$3:$B$61,2,FALSE),"")</f>
        <v/>
      </c>
      <c r="G679" s="51" t="str">
        <f>IFERROR(VLOOKUP($B679,'Tabelas auxiliares'!$A$65:$C$102,2,FALSE),"")</f>
        <v/>
      </c>
      <c r="H679" s="51" t="str">
        <f>IFERROR(VLOOKUP($B679,'Tabelas auxiliares'!$A$65:$C$102,3,FALSE),"")</f>
        <v/>
      </c>
      <c r="X679" s="51" t="str">
        <f t="shared" si="10"/>
        <v/>
      </c>
      <c r="Y679" s="51" t="str">
        <f>IF(T679="","",IF(AND(T679&lt;&gt;'Tabelas auxiliares'!$B$236,T679&lt;&gt;'Tabelas auxiliares'!$B$237),"FOLHA DE PESSOAL",IF(X679='Tabelas auxiliares'!$A$237,"CUSTEIO",IF(X679='Tabelas auxiliares'!$A$236,"INVESTIMENTO","ERRO - VERIFICAR"))))</f>
        <v/>
      </c>
      <c r="Z679" s="65"/>
    </row>
    <row r="680" spans="6:26" x14ac:dyDescent="0.25">
      <c r="F680" s="51" t="str">
        <f>IFERROR(VLOOKUP(D680,'Tabelas auxiliares'!$A$3:$B$61,2,FALSE),"")</f>
        <v/>
      </c>
      <c r="G680" s="51" t="str">
        <f>IFERROR(VLOOKUP($B680,'Tabelas auxiliares'!$A$65:$C$102,2,FALSE),"")</f>
        <v/>
      </c>
      <c r="H680" s="51" t="str">
        <f>IFERROR(VLOOKUP($B680,'Tabelas auxiliares'!$A$65:$C$102,3,FALSE),"")</f>
        <v/>
      </c>
      <c r="X680" s="51" t="str">
        <f t="shared" si="10"/>
        <v/>
      </c>
      <c r="Y680" s="51" t="str">
        <f>IF(T680="","",IF(AND(T680&lt;&gt;'Tabelas auxiliares'!$B$236,T680&lt;&gt;'Tabelas auxiliares'!$B$237),"FOLHA DE PESSOAL",IF(X680='Tabelas auxiliares'!$A$237,"CUSTEIO",IF(X680='Tabelas auxiliares'!$A$236,"INVESTIMENTO","ERRO - VERIFICAR"))))</f>
        <v/>
      </c>
      <c r="Z680" s="65"/>
    </row>
    <row r="681" spans="6:26" x14ac:dyDescent="0.25">
      <c r="F681" s="51" t="str">
        <f>IFERROR(VLOOKUP(D681,'Tabelas auxiliares'!$A$3:$B$61,2,FALSE),"")</f>
        <v/>
      </c>
      <c r="G681" s="51" t="str">
        <f>IFERROR(VLOOKUP($B681,'Tabelas auxiliares'!$A$65:$C$102,2,FALSE),"")</f>
        <v/>
      </c>
      <c r="H681" s="51" t="str">
        <f>IFERROR(VLOOKUP($B681,'Tabelas auxiliares'!$A$65:$C$102,3,FALSE),"")</f>
        <v/>
      </c>
      <c r="X681" s="51" t="str">
        <f t="shared" si="10"/>
        <v/>
      </c>
      <c r="Y681" s="51" t="str">
        <f>IF(T681="","",IF(AND(T681&lt;&gt;'Tabelas auxiliares'!$B$236,T681&lt;&gt;'Tabelas auxiliares'!$B$237),"FOLHA DE PESSOAL",IF(X681='Tabelas auxiliares'!$A$237,"CUSTEIO",IF(X681='Tabelas auxiliares'!$A$236,"INVESTIMENTO","ERRO - VERIFICAR"))))</f>
        <v/>
      </c>
      <c r="Z681" s="65"/>
    </row>
    <row r="682" spans="6:26" x14ac:dyDescent="0.25">
      <c r="F682" s="51" t="str">
        <f>IFERROR(VLOOKUP(D682,'Tabelas auxiliares'!$A$3:$B$61,2,FALSE),"")</f>
        <v/>
      </c>
      <c r="G682" s="51" t="str">
        <f>IFERROR(VLOOKUP($B682,'Tabelas auxiliares'!$A$65:$C$102,2,FALSE),"")</f>
        <v/>
      </c>
      <c r="H682" s="51" t="str">
        <f>IFERROR(VLOOKUP($B682,'Tabelas auxiliares'!$A$65:$C$102,3,FALSE),"")</f>
        <v/>
      </c>
      <c r="X682" s="51" t="str">
        <f t="shared" si="10"/>
        <v/>
      </c>
      <c r="Y682" s="51" t="str">
        <f>IF(T682="","",IF(AND(T682&lt;&gt;'Tabelas auxiliares'!$B$236,T682&lt;&gt;'Tabelas auxiliares'!$B$237),"FOLHA DE PESSOAL",IF(X682='Tabelas auxiliares'!$A$237,"CUSTEIO",IF(X682='Tabelas auxiliares'!$A$236,"INVESTIMENTO","ERRO - VERIFICAR"))))</f>
        <v/>
      </c>
      <c r="Z682" s="65"/>
    </row>
    <row r="683" spans="6:26" x14ac:dyDescent="0.25">
      <c r="F683" s="51" t="str">
        <f>IFERROR(VLOOKUP(D683,'Tabelas auxiliares'!$A$3:$B$61,2,FALSE),"")</f>
        <v/>
      </c>
      <c r="G683" s="51" t="str">
        <f>IFERROR(VLOOKUP($B683,'Tabelas auxiliares'!$A$65:$C$102,2,FALSE),"")</f>
        <v/>
      </c>
      <c r="H683" s="51" t="str">
        <f>IFERROR(VLOOKUP($B683,'Tabelas auxiliares'!$A$65:$C$102,3,FALSE),"")</f>
        <v/>
      </c>
      <c r="X683" s="51" t="str">
        <f t="shared" si="10"/>
        <v/>
      </c>
      <c r="Y683" s="51" t="str">
        <f>IF(T683="","",IF(AND(T683&lt;&gt;'Tabelas auxiliares'!$B$236,T683&lt;&gt;'Tabelas auxiliares'!$B$237),"FOLHA DE PESSOAL",IF(X683='Tabelas auxiliares'!$A$237,"CUSTEIO",IF(X683='Tabelas auxiliares'!$A$236,"INVESTIMENTO","ERRO - VERIFICAR"))))</f>
        <v/>
      </c>
      <c r="Z683" s="65"/>
    </row>
    <row r="684" spans="6:26" x14ac:dyDescent="0.25">
      <c r="F684" s="51" t="str">
        <f>IFERROR(VLOOKUP(D684,'Tabelas auxiliares'!$A$3:$B$61,2,FALSE),"")</f>
        <v/>
      </c>
      <c r="G684" s="51" t="str">
        <f>IFERROR(VLOOKUP($B684,'Tabelas auxiliares'!$A$65:$C$102,2,FALSE),"")</f>
        <v/>
      </c>
      <c r="H684" s="51" t="str">
        <f>IFERROR(VLOOKUP($B684,'Tabelas auxiliares'!$A$65:$C$102,3,FALSE),"")</f>
        <v/>
      </c>
      <c r="X684" s="51" t="str">
        <f t="shared" si="10"/>
        <v/>
      </c>
      <c r="Y684" s="51" t="str">
        <f>IF(T684="","",IF(AND(T684&lt;&gt;'Tabelas auxiliares'!$B$236,T684&lt;&gt;'Tabelas auxiliares'!$B$237),"FOLHA DE PESSOAL",IF(X684='Tabelas auxiliares'!$A$237,"CUSTEIO",IF(X684='Tabelas auxiliares'!$A$236,"INVESTIMENTO","ERRO - VERIFICAR"))))</f>
        <v/>
      </c>
      <c r="Z684" s="65"/>
    </row>
    <row r="685" spans="6:26" x14ac:dyDescent="0.25">
      <c r="F685" s="51" t="str">
        <f>IFERROR(VLOOKUP(D685,'Tabelas auxiliares'!$A$3:$B$61,2,FALSE),"")</f>
        <v/>
      </c>
      <c r="G685" s="51" t="str">
        <f>IFERROR(VLOOKUP($B685,'Tabelas auxiliares'!$A$65:$C$102,2,FALSE),"")</f>
        <v/>
      </c>
      <c r="H685" s="51" t="str">
        <f>IFERROR(VLOOKUP($B685,'Tabelas auxiliares'!$A$65:$C$102,3,FALSE),"")</f>
        <v/>
      </c>
      <c r="X685" s="51" t="str">
        <f t="shared" si="10"/>
        <v/>
      </c>
      <c r="Y685" s="51" t="str">
        <f>IF(T685="","",IF(AND(T685&lt;&gt;'Tabelas auxiliares'!$B$236,T685&lt;&gt;'Tabelas auxiliares'!$B$237),"FOLHA DE PESSOAL",IF(X685='Tabelas auxiliares'!$A$237,"CUSTEIO",IF(X685='Tabelas auxiliares'!$A$236,"INVESTIMENTO","ERRO - VERIFICAR"))))</f>
        <v/>
      </c>
      <c r="Z685" s="65"/>
    </row>
    <row r="686" spans="6:26" x14ac:dyDescent="0.25">
      <c r="F686" s="51" t="str">
        <f>IFERROR(VLOOKUP(D686,'Tabelas auxiliares'!$A$3:$B$61,2,FALSE),"")</f>
        <v/>
      </c>
      <c r="G686" s="51" t="str">
        <f>IFERROR(VLOOKUP($B686,'Tabelas auxiliares'!$A$65:$C$102,2,FALSE),"")</f>
        <v/>
      </c>
      <c r="H686" s="51" t="str">
        <f>IFERROR(VLOOKUP($B686,'Tabelas auxiliares'!$A$65:$C$102,3,FALSE),"")</f>
        <v/>
      </c>
      <c r="X686" s="51" t="str">
        <f t="shared" si="10"/>
        <v/>
      </c>
      <c r="Y686" s="51" t="str">
        <f>IF(T686="","",IF(AND(T686&lt;&gt;'Tabelas auxiliares'!$B$236,T686&lt;&gt;'Tabelas auxiliares'!$B$237),"FOLHA DE PESSOAL",IF(X686='Tabelas auxiliares'!$A$237,"CUSTEIO",IF(X686='Tabelas auxiliares'!$A$236,"INVESTIMENTO","ERRO - VERIFICAR"))))</f>
        <v/>
      </c>
      <c r="Z686" s="65"/>
    </row>
    <row r="687" spans="6:26" x14ac:dyDescent="0.25">
      <c r="F687" s="51" t="str">
        <f>IFERROR(VLOOKUP(D687,'Tabelas auxiliares'!$A$3:$B$61,2,FALSE),"")</f>
        <v/>
      </c>
      <c r="G687" s="51" t="str">
        <f>IFERROR(VLOOKUP($B687,'Tabelas auxiliares'!$A$65:$C$102,2,FALSE),"")</f>
        <v/>
      </c>
      <c r="H687" s="51" t="str">
        <f>IFERROR(VLOOKUP($B687,'Tabelas auxiliares'!$A$65:$C$102,3,FALSE),"")</f>
        <v/>
      </c>
      <c r="X687" s="51" t="str">
        <f t="shared" si="10"/>
        <v/>
      </c>
      <c r="Y687" s="51" t="str">
        <f>IF(T687="","",IF(AND(T687&lt;&gt;'Tabelas auxiliares'!$B$236,T687&lt;&gt;'Tabelas auxiliares'!$B$237),"FOLHA DE PESSOAL",IF(X687='Tabelas auxiliares'!$A$237,"CUSTEIO",IF(X687='Tabelas auxiliares'!$A$236,"INVESTIMENTO","ERRO - VERIFICAR"))))</f>
        <v/>
      </c>
      <c r="Z687" s="65"/>
    </row>
    <row r="688" spans="6:26" x14ac:dyDescent="0.25">
      <c r="F688" s="51" t="str">
        <f>IFERROR(VLOOKUP(D688,'Tabelas auxiliares'!$A$3:$B$61,2,FALSE),"")</f>
        <v/>
      </c>
      <c r="G688" s="51" t="str">
        <f>IFERROR(VLOOKUP($B688,'Tabelas auxiliares'!$A$65:$C$102,2,FALSE),"")</f>
        <v/>
      </c>
      <c r="H688" s="51" t="str">
        <f>IFERROR(VLOOKUP($B688,'Tabelas auxiliares'!$A$65:$C$102,3,FALSE),"")</f>
        <v/>
      </c>
      <c r="X688" s="51" t="str">
        <f t="shared" si="10"/>
        <v/>
      </c>
      <c r="Y688" s="51" t="str">
        <f>IF(T688="","",IF(AND(T688&lt;&gt;'Tabelas auxiliares'!$B$236,T688&lt;&gt;'Tabelas auxiliares'!$B$237),"FOLHA DE PESSOAL",IF(X688='Tabelas auxiliares'!$A$237,"CUSTEIO",IF(X688='Tabelas auxiliares'!$A$236,"INVESTIMENTO","ERRO - VERIFICAR"))))</f>
        <v/>
      </c>
      <c r="Z688" s="65"/>
    </row>
    <row r="689" spans="6:26" x14ac:dyDescent="0.25">
      <c r="F689" s="51" t="str">
        <f>IFERROR(VLOOKUP(D689,'Tabelas auxiliares'!$A$3:$B$61,2,FALSE),"")</f>
        <v/>
      </c>
      <c r="G689" s="51" t="str">
        <f>IFERROR(VLOOKUP($B689,'Tabelas auxiliares'!$A$65:$C$102,2,FALSE),"")</f>
        <v/>
      </c>
      <c r="H689" s="51" t="str">
        <f>IFERROR(VLOOKUP($B689,'Tabelas auxiliares'!$A$65:$C$102,3,FALSE),"")</f>
        <v/>
      </c>
      <c r="X689" s="51" t="str">
        <f t="shared" si="10"/>
        <v/>
      </c>
      <c r="Y689" s="51" t="str">
        <f>IF(T689="","",IF(AND(T689&lt;&gt;'Tabelas auxiliares'!$B$236,T689&lt;&gt;'Tabelas auxiliares'!$B$237),"FOLHA DE PESSOAL",IF(X689='Tabelas auxiliares'!$A$237,"CUSTEIO",IF(X689='Tabelas auxiliares'!$A$236,"INVESTIMENTO","ERRO - VERIFICAR"))))</f>
        <v/>
      </c>
      <c r="Z689" s="65"/>
    </row>
    <row r="690" spans="6:26" x14ac:dyDescent="0.25">
      <c r="F690" s="51" t="str">
        <f>IFERROR(VLOOKUP(D690,'Tabelas auxiliares'!$A$3:$B$61,2,FALSE),"")</f>
        <v/>
      </c>
      <c r="G690" s="51" t="str">
        <f>IFERROR(VLOOKUP($B690,'Tabelas auxiliares'!$A$65:$C$102,2,FALSE),"")</f>
        <v/>
      </c>
      <c r="H690" s="51" t="str">
        <f>IFERROR(VLOOKUP($B690,'Tabelas auxiliares'!$A$65:$C$102,3,FALSE),"")</f>
        <v/>
      </c>
      <c r="X690" s="51" t="str">
        <f t="shared" si="10"/>
        <v/>
      </c>
      <c r="Y690" s="51" t="str">
        <f>IF(T690="","",IF(AND(T690&lt;&gt;'Tabelas auxiliares'!$B$236,T690&lt;&gt;'Tabelas auxiliares'!$B$237),"FOLHA DE PESSOAL",IF(X690='Tabelas auxiliares'!$A$237,"CUSTEIO",IF(X690='Tabelas auxiliares'!$A$236,"INVESTIMENTO","ERRO - VERIFICAR"))))</f>
        <v/>
      </c>
      <c r="Z690" s="65"/>
    </row>
    <row r="691" spans="6:26" x14ac:dyDescent="0.25">
      <c r="F691" s="51" t="str">
        <f>IFERROR(VLOOKUP(D691,'Tabelas auxiliares'!$A$3:$B$61,2,FALSE),"")</f>
        <v/>
      </c>
      <c r="G691" s="51" t="str">
        <f>IFERROR(VLOOKUP($B691,'Tabelas auxiliares'!$A$65:$C$102,2,FALSE),"")</f>
        <v/>
      </c>
      <c r="H691" s="51" t="str">
        <f>IFERROR(VLOOKUP($B691,'Tabelas auxiliares'!$A$65:$C$102,3,FALSE),"")</f>
        <v/>
      </c>
      <c r="X691" s="51" t="str">
        <f t="shared" si="10"/>
        <v/>
      </c>
      <c r="Y691" s="51" t="str">
        <f>IF(T691="","",IF(AND(T691&lt;&gt;'Tabelas auxiliares'!$B$236,T691&lt;&gt;'Tabelas auxiliares'!$B$237),"FOLHA DE PESSOAL",IF(X691='Tabelas auxiliares'!$A$237,"CUSTEIO",IF(X691='Tabelas auxiliares'!$A$236,"INVESTIMENTO","ERRO - VERIFICAR"))))</f>
        <v/>
      </c>
      <c r="Z691" s="65"/>
    </row>
    <row r="692" spans="6:26" x14ac:dyDescent="0.25">
      <c r="F692" s="51" t="str">
        <f>IFERROR(VLOOKUP(D692,'Tabelas auxiliares'!$A$3:$B$61,2,FALSE),"")</f>
        <v/>
      </c>
      <c r="G692" s="51" t="str">
        <f>IFERROR(VLOOKUP($B692,'Tabelas auxiliares'!$A$65:$C$102,2,FALSE),"")</f>
        <v/>
      </c>
      <c r="H692" s="51" t="str">
        <f>IFERROR(VLOOKUP($B692,'Tabelas auxiliares'!$A$65:$C$102,3,FALSE),"")</f>
        <v/>
      </c>
      <c r="X692" s="51" t="str">
        <f t="shared" si="10"/>
        <v/>
      </c>
      <c r="Y692" s="51" t="str">
        <f>IF(T692="","",IF(AND(T692&lt;&gt;'Tabelas auxiliares'!$B$236,T692&lt;&gt;'Tabelas auxiliares'!$B$237),"FOLHA DE PESSOAL",IF(X692='Tabelas auxiliares'!$A$237,"CUSTEIO",IF(X692='Tabelas auxiliares'!$A$236,"INVESTIMENTO","ERRO - VERIFICAR"))))</f>
        <v/>
      </c>
      <c r="Z692" s="65"/>
    </row>
    <row r="693" spans="6:26" x14ac:dyDescent="0.25">
      <c r="F693" s="51" t="str">
        <f>IFERROR(VLOOKUP(D693,'Tabelas auxiliares'!$A$3:$B$61,2,FALSE),"")</f>
        <v/>
      </c>
      <c r="G693" s="51" t="str">
        <f>IFERROR(VLOOKUP($B693,'Tabelas auxiliares'!$A$65:$C$102,2,FALSE),"")</f>
        <v/>
      </c>
      <c r="H693" s="51" t="str">
        <f>IFERROR(VLOOKUP($B693,'Tabelas auxiliares'!$A$65:$C$102,3,FALSE),"")</f>
        <v/>
      </c>
      <c r="X693" s="51" t="str">
        <f t="shared" si="10"/>
        <v/>
      </c>
      <c r="Y693" s="51" t="str">
        <f>IF(T693="","",IF(AND(T693&lt;&gt;'Tabelas auxiliares'!$B$236,T693&lt;&gt;'Tabelas auxiliares'!$B$237),"FOLHA DE PESSOAL",IF(X693='Tabelas auxiliares'!$A$237,"CUSTEIO",IF(X693='Tabelas auxiliares'!$A$236,"INVESTIMENTO","ERRO - VERIFICAR"))))</f>
        <v/>
      </c>
      <c r="Z693" s="65"/>
    </row>
    <row r="694" spans="6:26" x14ac:dyDescent="0.25">
      <c r="F694" s="51" t="str">
        <f>IFERROR(VLOOKUP(D694,'Tabelas auxiliares'!$A$3:$B$61,2,FALSE),"")</f>
        <v/>
      </c>
      <c r="G694" s="51" t="str">
        <f>IFERROR(VLOOKUP($B694,'Tabelas auxiliares'!$A$65:$C$102,2,FALSE),"")</f>
        <v/>
      </c>
      <c r="H694" s="51" t="str">
        <f>IFERROR(VLOOKUP($B694,'Tabelas auxiliares'!$A$65:$C$102,3,FALSE),"")</f>
        <v/>
      </c>
      <c r="X694" s="51" t="str">
        <f t="shared" si="10"/>
        <v/>
      </c>
      <c r="Y694" s="51" t="str">
        <f>IF(T694="","",IF(AND(T694&lt;&gt;'Tabelas auxiliares'!$B$236,T694&lt;&gt;'Tabelas auxiliares'!$B$237),"FOLHA DE PESSOAL",IF(X694='Tabelas auxiliares'!$A$237,"CUSTEIO",IF(X694='Tabelas auxiliares'!$A$236,"INVESTIMENTO","ERRO - VERIFICAR"))))</f>
        <v/>
      </c>
      <c r="Z694" s="65"/>
    </row>
    <row r="695" spans="6:26" x14ac:dyDescent="0.25">
      <c r="F695" s="51" t="str">
        <f>IFERROR(VLOOKUP(D695,'Tabelas auxiliares'!$A$3:$B$61,2,FALSE),"")</f>
        <v/>
      </c>
      <c r="G695" s="51" t="str">
        <f>IFERROR(VLOOKUP($B695,'Tabelas auxiliares'!$A$65:$C$102,2,FALSE),"")</f>
        <v/>
      </c>
      <c r="H695" s="51" t="str">
        <f>IFERROR(VLOOKUP($B695,'Tabelas auxiliares'!$A$65:$C$102,3,FALSE),"")</f>
        <v/>
      </c>
      <c r="X695" s="51" t="str">
        <f t="shared" si="10"/>
        <v/>
      </c>
      <c r="Y695" s="51" t="str">
        <f>IF(T695="","",IF(AND(T695&lt;&gt;'Tabelas auxiliares'!$B$236,T695&lt;&gt;'Tabelas auxiliares'!$B$237),"FOLHA DE PESSOAL",IF(X695='Tabelas auxiliares'!$A$237,"CUSTEIO",IF(X695='Tabelas auxiliares'!$A$236,"INVESTIMENTO","ERRO - VERIFICAR"))))</f>
        <v/>
      </c>
      <c r="Z695" s="65"/>
    </row>
    <row r="696" spans="6:26" x14ac:dyDescent="0.25">
      <c r="F696" s="51" t="str">
        <f>IFERROR(VLOOKUP(D696,'Tabelas auxiliares'!$A$3:$B$61,2,FALSE),"")</f>
        <v/>
      </c>
      <c r="G696" s="51" t="str">
        <f>IFERROR(VLOOKUP($B696,'Tabelas auxiliares'!$A$65:$C$102,2,FALSE),"")</f>
        <v/>
      </c>
      <c r="H696" s="51" t="str">
        <f>IFERROR(VLOOKUP($B696,'Tabelas auxiliares'!$A$65:$C$102,3,FALSE),"")</f>
        <v/>
      </c>
      <c r="X696" s="51" t="str">
        <f t="shared" si="10"/>
        <v/>
      </c>
      <c r="Y696" s="51" t="str">
        <f>IF(T696="","",IF(AND(T696&lt;&gt;'Tabelas auxiliares'!$B$236,T696&lt;&gt;'Tabelas auxiliares'!$B$237),"FOLHA DE PESSOAL",IF(X696='Tabelas auxiliares'!$A$237,"CUSTEIO",IF(X696='Tabelas auxiliares'!$A$236,"INVESTIMENTO","ERRO - VERIFICAR"))))</f>
        <v/>
      </c>
      <c r="Z696" s="65"/>
    </row>
    <row r="697" spans="6:26" x14ac:dyDescent="0.25">
      <c r="F697" s="51" t="str">
        <f>IFERROR(VLOOKUP(D697,'Tabelas auxiliares'!$A$3:$B$61,2,FALSE),"")</f>
        <v/>
      </c>
      <c r="G697" s="51" t="str">
        <f>IFERROR(VLOOKUP($B697,'Tabelas auxiliares'!$A$65:$C$102,2,FALSE),"")</f>
        <v/>
      </c>
      <c r="H697" s="51" t="str">
        <f>IFERROR(VLOOKUP($B697,'Tabelas auxiliares'!$A$65:$C$102,3,FALSE),"")</f>
        <v/>
      </c>
      <c r="X697" s="51" t="str">
        <f t="shared" si="10"/>
        <v/>
      </c>
      <c r="Y697" s="51" t="str">
        <f>IF(T697="","",IF(AND(T697&lt;&gt;'Tabelas auxiliares'!$B$236,T697&lt;&gt;'Tabelas auxiliares'!$B$237),"FOLHA DE PESSOAL",IF(X697='Tabelas auxiliares'!$A$237,"CUSTEIO",IF(X697='Tabelas auxiliares'!$A$236,"INVESTIMENTO","ERRO - VERIFICAR"))))</f>
        <v/>
      </c>
      <c r="Z697" s="65"/>
    </row>
    <row r="698" spans="6:26" x14ac:dyDescent="0.25">
      <c r="F698" s="51" t="str">
        <f>IFERROR(VLOOKUP(D698,'Tabelas auxiliares'!$A$3:$B$61,2,FALSE),"")</f>
        <v/>
      </c>
      <c r="G698" s="51" t="str">
        <f>IFERROR(VLOOKUP($B698,'Tabelas auxiliares'!$A$65:$C$102,2,FALSE),"")</f>
        <v/>
      </c>
      <c r="H698" s="51" t="str">
        <f>IFERROR(VLOOKUP($B698,'Tabelas auxiliares'!$A$65:$C$102,3,FALSE),"")</f>
        <v/>
      </c>
      <c r="X698" s="51" t="str">
        <f t="shared" si="10"/>
        <v/>
      </c>
      <c r="Y698" s="51" t="str">
        <f>IF(T698="","",IF(AND(T698&lt;&gt;'Tabelas auxiliares'!$B$236,T698&lt;&gt;'Tabelas auxiliares'!$B$237),"FOLHA DE PESSOAL",IF(X698='Tabelas auxiliares'!$A$237,"CUSTEIO",IF(X698='Tabelas auxiliares'!$A$236,"INVESTIMENTO","ERRO - VERIFICAR"))))</f>
        <v/>
      </c>
      <c r="Z698" s="65"/>
    </row>
    <row r="699" spans="6:26" x14ac:dyDescent="0.25">
      <c r="F699" s="51" t="str">
        <f>IFERROR(VLOOKUP(D699,'Tabelas auxiliares'!$A$3:$B$61,2,FALSE),"")</f>
        <v/>
      </c>
      <c r="G699" s="51" t="str">
        <f>IFERROR(VLOOKUP($B699,'Tabelas auxiliares'!$A$65:$C$102,2,FALSE),"")</f>
        <v/>
      </c>
      <c r="H699" s="51" t="str">
        <f>IFERROR(VLOOKUP($B699,'Tabelas auxiliares'!$A$65:$C$102,3,FALSE),"")</f>
        <v/>
      </c>
      <c r="X699" s="51" t="str">
        <f t="shared" si="10"/>
        <v/>
      </c>
      <c r="Y699" s="51" t="str">
        <f>IF(T699="","",IF(AND(T699&lt;&gt;'Tabelas auxiliares'!$B$236,T699&lt;&gt;'Tabelas auxiliares'!$B$237),"FOLHA DE PESSOAL",IF(X699='Tabelas auxiliares'!$A$237,"CUSTEIO",IF(X699='Tabelas auxiliares'!$A$236,"INVESTIMENTO","ERRO - VERIFICAR"))))</f>
        <v/>
      </c>
      <c r="Z699" s="65"/>
    </row>
    <row r="700" spans="6:26" x14ac:dyDescent="0.25">
      <c r="F700" s="51" t="str">
        <f>IFERROR(VLOOKUP(D700,'Tabelas auxiliares'!$A$3:$B$61,2,FALSE),"")</f>
        <v/>
      </c>
      <c r="G700" s="51" t="str">
        <f>IFERROR(VLOOKUP($B700,'Tabelas auxiliares'!$A$65:$C$102,2,FALSE),"")</f>
        <v/>
      </c>
      <c r="H700" s="51" t="str">
        <f>IFERROR(VLOOKUP($B700,'Tabelas auxiliares'!$A$65:$C$102,3,FALSE),"")</f>
        <v/>
      </c>
      <c r="X700" s="51" t="str">
        <f t="shared" si="10"/>
        <v/>
      </c>
      <c r="Y700" s="51" t="str">
        <f>IF(T700="","",IF(AND(T700&lt;&gt;'Tabelas auxiliares'!$B$236,T700&lt;&gt;'Tabelas auxiliares'!$B$237),"FOLHA DE PESSOAL",IF(X700='Tabelas auxiliares'!$A$237,"CUSTEIO",IF(X700='Tabelas auxiliares'!$A$236,"INVESTIMENTO","ERRO - VERIFICAR"))))</f>
        <v/>
      </c>
      <c r="Z700" s="65"/>
    </row>
    <row r="701" spans="6:26" x14ac:dyDescent="0.25">
      <c r="F701" s="51" t="str">
        <f>IFERROR(VLOOKUP(D701,'Tabelas auxiliares'!$A$3:$B$61,2,FALSE),"")</f>
        <v/>
      </c>
      <c r="G701" s="51" t="str">
        <f>IFERROR(VLOOKUP($B701,'Tabelas auxiliares'!$A$65:$C$102,2,FALSE),"")</f>
        <v/>
      </c>
      <c r="H701" s="51" t="str">
        <f>IFERROR(VLOOKUP($B701,'Tabelas auxiliares'!$A$65:$C$102,3,FALSE),"")</f>
        <v/>
      </c>
      <c r="X701" s="51" t="str">
        <f t="shared" si="10"/>
        <v/>
      </c>
      <c r="Y701" s="51" t="str">
        <f>IF(T701="","",IF(AND(T701&lt;&gt;'Tabelas auxiliares'!$B$236,T701&lt;&gt;'Tabelas auxiliares'!$B$237),"FOLHA DE PESSOAL",IF(X701='Tabelas auxiliares'!$A$237,"CUSTEIO",IF(X701='Tabelas auxiliares'!$A$236,"INVESTIMENTO","ERRO - VERIFICAR"))))</f>
        <v/>
      </c>
      <c r="Z701" s="65"/>
    </row>
    <row r="702" spans="6:26" x14ac:dyDescent="0.25">
      <c r="F702" s="51" t="str">
        <f>IFERROR(VLOOKUP(D702,'Tabelas auxiliares'!$A$3:$B$61,2,FALSE),"")</f>
        <v/>
      </c>
      <c r="G702" s="51" t="str">
        <f>IFERROR(VLOOKUP($B702,'Tabelas auxiliares'!$A$65:$C$102,2,FALSE),"")</f>
        <v/>
      </c>
      <c r="H702" s="51" t="str">
        <f>IFERROR(VLOOKUP($B702,'Tabelas auxiliares'!$A$65:$C$102,3,FALSE),"")</f>
        <v/>
      </c>
      <c r="X702" s="51" t="str">
        <f t="shared" si="10"/>
        <v/>
      </c>
      <c r="Y702" s="51" t="str">
        <f>IF(T702="","",IF(AND(T702&lt;&gt;'Tabelas auxiliares'!$B$236,T702&lt;&gt;'Tabelas auxiliares'!$B$237),"FOLHA DE PESSOAL",IF(X702='Tabelas auxiliares'!$A$237,"CUSTEIO",IF(X702='Tabelas auxiliares'!$A$236,"INVESTIMENTO","ERRO - VERIFICAR"))))</f>
        <v/>
      </c>
      <c r="Z702" s="65"/>
    </row>
    <row r="703" spans="6:26" x14ac:dyDescent="0.25">
      <c r="F703" s="51" t="str">
        <f>IFERROR(VLOOKUP(D703,'Tabelas auxiliares'!$A$3:$B$61,2,FALSE),"")</f>
        <v/>
      </c>
      <c r="G703" s="51" t="str">
        <f>IFERROR(VLOOKUP($B703,'Tabelas auxiliares'!$A$65:$C$102,2,FALSE),"")</f>
        <v/>
      </c>
      <c r="H703" s="51" t="str">
        <f>IFERROR(VLOOKUP($B703,'Tabelas auxiliares'!$A$65:$C$102,3,FALSE),"")</f>
        <v/>
      </c>
      <c r="X703" s="51" t="str">
        <f t="shared" si="10"/>
        <v/>
      </c>
      <c r="Y703" s="51" t="str">
        <f>IF(T703="","",IF(AND(T703&lt;&gt;'Tabelas auxiliares'!$B$236,T703&lt;&gt;'Tabelas auxiliares'!$B$237),"FOLHA DE PESSOAL",IF(X703='Tabelas auxiliares'!$A$237,"CUSTEIO",IF(X703='Tabelas auxiliares'!$A$236,"INVESTIMENTO","ERRO - VERIFICAR"))))</f>
        <v/>
      </c>
      <c r="Z703" s="65"/>
    </row>
    <row r="704" spans="6:26" x14ac:dyDescent="0.25">
      <c r="F704" s="51" t="str">
        <f>IFERROR(VLOOKUP(D704,'Tabelas auxiliares'!$A$3:$B$61,2,FALSE),"")</f>
        <v/>
      </c>
      <c r="G704" s="51" t="str">
        <f>IFERROR(VLOOKUP($B704,'Tabelas auxiliares'!$A$65:$C$102,2,FALSE),"")</f>
        <v/>
      </c>
      <c r="H704" s="51" t="str">
        <f>IFERROR(VLOOKUP($B704,'Tabelas auxiliares'!$A$65:$C$102,3,FALSE),"")</f>
        <v/>
      </c>
      <c r="X704" s="51" t="str">
        <f t="shared" si="10"/>
        <v/>
      </c>
      <c r="Y704" s="51" t="str">
        <f>IF(T704="","",IF(AND(T704&lt;&gt;'Tabelas auxiliares'!$B$236,T704&lt;&gt;'Tabelas auxiliares'!$B$237),"FOLHA DE PESSOAL",IF(X704='Tabelas auxiliares'!$A$237,"CUSTEIO",IF(X704='Tabelas auxiliares'!$A$236,"INVESTIMENTO","ERRO - VERIFICAR"))))</f>
        <v/>
      </c>
      <c r="Z704" s="65"/>
    </row>
    <row r="705" spans="6:26" x14ac:dyDescent="0.25">
      <c r="F705" s="51" t="str">
        <f>IFERROR(VLOOKUP(D705,'Tabelas auxiliares'!$A$3:$B$61,2,FALSE),"")</f>
        <v/>
      </c>
      <c r="G705" s="51" t="str">
        <f>IFERROR(VLOOKUP($B705,'Tabelas auxiliares'!$A$65:$C$102,2,FALSE),"")</f>
        <v/>
      </c>
      <c r="H705" s="51" t="str">
        <f>IFERROR(VLOOKUP($B705,'Tabelas auxiliares'!$A$65:$C$102,3,FALSE),"")</f>
        <v/>
      </c>
      <c r="X705" s="51" t="str">
        <f t="shared" si="10"/>
        <v/>
      </c>
      <c r="Y705" s="51" t="str">
        <f>IF(T705="","",IF(AND(T705&lt;&gt;'Tabelas auxiliares'!$B$236,T705&lt;&gt;'Tabelas auxiliares'!$B$237),"FOLHA DE PESSOAL",IF(X705='Tabelas auxiliares'!$A$237,"CUSTEIO",IF(X705='Tabelas auxiliares'!$A$236,"INVESTIMENTO","ERRO - VERIFICAR"))))</f>
        <v/>
      </c>
      <c r="Z705" s="65"/>
    </row>
    <row r="706" spans="6:26" x14ac:dyDescent="0.25">
      <c r="F706" s="51" t="str">
        <f>IFERROR(VLOOKUP(D706,'Tabelas auxiliares'!$A$3:$B$61,2,FALSE),"")</f>
        <v/>
      </c>
      <c r="G706" s="51" t="str">
        <f>IFERROR(VLOOKUP($B706,'Tabelas auxiliares'!$A$65:$C$102,2,FALSE),"")</f>
        <v/>
      </c>
      <c r="H706" s="51" t="str">
        <f>IFERROR(VLOOKUP($B706,'Tabelas auxiliares'!$A$65:$C$102,3,FALSE),"")</f>
        <v/>
      </c>
      <c r="X706" s="51" t="str">
        <f t="shared" si="10"/>
        <v/>
      </c>
      <c r="Y706" s="51" t="str">
        <f>IF(T706="","",IF(AND(T706&lt;&gt;'Tabelas auxiliares'!$B$236,T706&lt;&gt;'Tabelas auxiliares'!$B$237),"FOLHA DE PESSOAL",IF(X706='Tabelas auxiliares'!$A$237,"CUSTEIO",IF(X706='Tabelas auxiliares'!$A$236,"INVESTIMENTO","ERRO - VERIFICAR"))))</f>
        <v/>
      </c>
      <c r="Z706" s="65"/>
    </row>
    <row r="707" spans="6:26" x14ac:dyDescent="0.25">
      <c r="F707" s="51" t="str">
        <f>IFERROR(VLOOKUP(D707,'Tabelas auxiliares'!$A$3:$B$61,2,FALSE),"")</f>
        <v/>
      </c>
      <c r="G707" s="51" t="str">
        <f>IFERROR(VLOOKUP($B707,'Tabelas auxiliares'!$A$65:$C$102,2,FALSE),"")</f>
        <v/>
      </c>
      <c r="H707" s="51" t="str">
        <f>IFERROR(VLOOKUP($B707,'Tabelas auxiliares'!$A$65:$C$102,3,FALSE),"")</f>
        <v/>
      </c>
      <c r="X707" s="51" t="str">
        <f t="shared" si="10"/>
        <v/>
      </c>
      <c r="Y707" s="51" t="str">
        <f>IF(T707="","",IF(AND(T707&lt;&gt;'Tabelas auxiliares'!$B$236,T707&lt;&gt;'Tabelas auxiliares'!$B$237),"FOLHA DE PESSOAL",IF(X707='Tabelas auxiliares'!$A$237,"CUSTEIO",IF(X707='Tabelas auxiliares'!$A$236,"INVESTIMENTO","ERRO - VERIFICAR"))))</f>
        <v/>
      </c>
      <c r="Z707" s="65"/>
    </row>
    <row r="708" spans="6:26" x14ac:dyDescent="0.25">
      <c r="F708" s="51" t="str">
        <f>IFERROR(VLOOKUP(D708,'Tabelas auxiliares'!$A$3:$B$61,2,FALSE),"")</f>
        <v/>
      </c>
      <c r="G708" s="51" t="str">
        <f>IFERROR(VLOOKUP($B708,'Tabelas auxiliares'!$A$65:$C$102,2,FALSE),"")</f>
        <v/>
      </c>
      <c r="H708" s="51" t="str">
        <f>IFERROR(VLOOKUP($B708,'Tabelas auxiliares'!$A$65:$C$102,3,FALSE),"")</f>
        <v/>
      </c>
      <c r="X708" s="51" t="str">
        <f t="shared" ref="X708:X771" si="11">LEFT(V708,1)</f>
        <v/>
      </c>
      <c r="Y708" s="51" t="str">
        <f>IF(T708="","",IF(AND(T708&lt;&gt;'Tabelas auxiliares'!$B$236,T708&lt;&gt;'Tabelas auxiliares'!$B$237),"FOLHA DE PESSOAL",IF(X708='Tabelas auxiliares'!$A$237,"CUSTEIO",IF(X708='Tabelas auxiliares'!$A$236,"INVESTIMENTO","ERRO - VERIFICAR"))))</f>
        <v/>
      </c>
      <c r="Z708" s="65"/>
    </row>
    <row r="709" spans="6:26" x14ac:dyDescent="0.25">
      <c r="F709" s="51" t="str">
        <f>IFERROR(VLOOKUP(D709,'Tabelas auxiliares'!$A$3:$B$61,2,FALSE),"")</f>
        <v/>
      </c>
      <c r="G709" s="51" t="str">
        <f>IFERROR(VLOOKUP($B709,'Tabelas auxiliares'!$A$65:$C$102,2,FALSE),"")</f>
        <v/>
      </c>
      <c r="H709" s="51" t="str">
        <f>IFERROR(VLOOKUP($B709,'Tabelas auxiliares'!$A$65:$C$102,3,FALSE),"")</f>
        <v/>
      </c>
      <c r="X709" s="51" t="str">
        <f t="shared" si="11"/>
        <v/>
      </c>
      <c r="Y709" s="51" t="str">
        <f>IF(T709="","",IF(AND(T709&lt;&gt;'Tabelas auxiliares'!$B$236,T709&lt;&gt;'Tabelas auxiliares'!$B$237),"FOLHA DE PESSOAL",IF(X709='Tabelas auxiliares'!$A$237,"CUSTEIO",IF(X709='Tabelas auxiliares'!$A$236,"INVESTIMENTO","ERRO - VERIFICAR"))))</f>
        <v/>
      </c>
      <c r="Z709" s="65"/>
    </row>
    <row r="710" spans="6:26" x14ac:dyDescent="0.25">
      <c r="F710" s="51" t="str">
        <f>IFERROR(VLOOKUP(D710,'Tabelas auxiliares'!$A$3:$B$61,2,FALSE),"")</f>
        <v/>
      </c>
      <c r="G710" s="51" t="str">
        <f>IFERROR(VLOOKUP($B710,'Tabelas auxiliares'!$A$65:$C$102,2,FALSE),"")</f>
        <v/>
      </c>
      <c r="H710" s="51" t="str">
        <f>IFERROR(VLOOKUP($B710,'Tabelas auxiliares'!$A$65:$C$102,3,FALSE),"")</f>
        <v/>
      </c>
      <c r="X710" s="51" t="str">
        <f t="shared" si="11"/>
        <v/>
      </c>
      <c r="Y710" s="51" t="str">
        <f>IF(T710="","",IF(AND(T710&lt;&gt;'Tabelas auxiliares'!$B$236,T710&lt;&gt;'Tabelas auxiliares'!$B$237),"FOLHA DE PESSOAL",IF(X710='Tabelas auxiliares'!$A$237,"CUSTEIO",IF(X710='Tabelas auxiliares'!$A$236,"INVESTIMENTO","ERRO - VERIFICAR"))))</f>
        <v/>
      </c>
      <c r="Z710" s="65"/>
    </row>
    <row r="711" spans="6:26" x14ac:dyDescent="0.25">
      <c r="F711" s="51" t="str">
        <f>IFERROR(VLOOKUP(D711,'Tabelas auxiliares'!$A$3:$B$61,2,FALSE),"")</f>
        <v/>
      </c>
      <c r="G711" s="51" t="str">
        <f>IFERROR(VLOOKUP($B711,'Tabelas auxiliares'!$A$65:$C$102,2,FALSE),"")</f>
        <v/>
      </c>
      <c r="H711" s="51" t="str">
        <f>IFERROR(VLOOKUP($B711,'Tabelas auxiliares'!$A$65:$C$102,3,FALSE),"")</f>
        <v/>
      </c>
      <c r="X711" s="51" t="str">
        <f t="shared" si="11"/>
        <v/>
      </c>
      <c r="Y711" s="51" t="str">
        <f>IF(T711="","",IF(AND(T711&lt;&gt;'Tabelas auxiliares'!$B$236,T711&lt;&gt;'Tabelas auxiliares'!$B$237),"FOLHA DE PESSOAL",IF(X711='Tabelas auxiliares'!$A$237,"CUSTEIO",IF(X711='Tabelas auxiliares'!$A$236,"INVESTIMENTO","ERRO - VERIFICAR"))))</f>
        <v/>
      </c>
      <c r="Z711" s="65"/>
    </row>
    <row r="712" spans="6:26" x14ac:dyDescent="0.25">
      <c r="F712" s="51" t="str">
        <f>IFERROR(VLOOKUP(D712,'Tabelas auxiliares'!$A$3:$B$61,2,FALSE),"")</f>
        <v/>
      </c>
      <c r="G712" s="51" t="str">
        <f>IFERROR(VLOOKUP($B712,'Tabelas auxiliares'!$A$65:$C$102,2,FALSE),"")</f>
        <v/>
      </c>
      <c r="H712" s="51" t="str">
        <f>IFERROR(VLOOKUP($B712,'Tabelas auxiliares'!$A$65:$C$102,3,FALSE),"")</f>
        <v/>
      </c>
      <c r="X712" s="51" t="str">
        <f t="shared" si="11"/>
        <v/>
      </c>
      <c r="Y712" s="51" t="str">
        <f>IF(T712="","",IF(AND(T712&lt;&gt;'Tabelas auxiliares'!$B$236,T712&lt;&gt;'Tabelas auxiliares'!$B$237),"FOLHA DE PESSOAL",IF(X712='Tabelas auxiliares'!$A$237,"CUSTEIO",IF(X712='Tabelas auxiliares'!$A$236,"INVESTIMENTO","ERRO - VERIFICAR"))))</f>
        <v/>
      </c>
      <c r="Z712" s="65"/>
    </row>
    <row r="713" spans="6:26" x14ac:dyDescent="0.25">
      <c r="F713" s="51" t="str">
        <f>IFERROR(VLOOKUP(D713,'Tabelas auxiliares'!$A$3:$B$61,2,FALSE),"")</f>
        <v/>
      </c>
      <c r="G713" s="51" t="str">
        <f>IFERROR(VLOOKUP($B713,'Tabelas auxiliares'!$A$65:$C$102,2,FALSE),"")</f>
        <v/>
      </c>
      <c r="H713" s="51" t="str">
        <f>IFERROR(VLOOKUP($B713,'Tabelas auxiliares'!$A$65:$C$102,3,FALSE),"")</f>
        <v/>
      </c>
      <c r="X713" s="51" t="str">
        <f t="shared" si="11"/>
        <v/>
      </c>
      <c r="Y713" s="51" t="str">
        <f>IF(T713="","",IF(AND(T713&lt;&gt;'Tabelas auxiliares'!$B$236,T713&lt;&gt;'Tabelas auxiliares'!$B$237),"FOLHA DE PESSOAL",IF(X713='Tabelas auxiliares'!$A$237,"CUSTEIO",IF(X713='Tabelas auxiliares'!$A$236,"INVESTIMENTO","ERRO - VERIFICAR"))))</f>
        <v/>
      </c>
      <c r="Z713" s="65"/>
    </row>
    <row r="714" spans="6:26" x14ac:dyDescent="0.25">
      <c r="F714" s="51" t="str">
        <f>IFERROR(VLOOKUP(D714,'Tabelas auxiliares'!$A$3:$B$61,2,FALSE),"")</f>
        <v/>
      </c>
      <c r="G714" s="51" t="str">
        <f>IFERROR(VLOOKUP($B714,'Tabelas auxiliares'!$A$65:$C$102,2,FALSE),"")</f>
        <v/>
      </c>
      <c r="H714" s="51" t="str">
        <f>IFERROR(VLOOKUP($B714,'Tabelas auxiliares'!$A$65:$C$102,3,FALSE),"")</f>
        <v/>
      </c>
      <c r="X714" s="51" t="str">
        <f t="shared" si="11"/>
        <v/>
      </c>
      <c r="Y714" s="51" t="str">
        <f>IF(T714="","",IF(AND(T714&lt;&gt;'Tabelas auxiliares'!$B$236,T714&lt;&gt;'Tabelas auxiliares'!$B$237),"FOLHA DE PESSOAL",IF(X714='Tabelas auxiliares'!$A$237,"CUSTEIO",IF(X714='Tabelas auxiliares'!$A$236,"INVESTIMENTO","ERRO - VERIFICAR"))))</f>
        <v/>
      </c>
      <c r="Z714" s="65"/>
    </row>
    <row r="715" spans="6:26" x14ac:dyDescent="0.25">
      <c r="F715" s="51" t="str">
        <f>IFERROR(VLOOKUP(D715,'Tabelas auxiliares'!$A$3:$B$61,2,FALSE),"")</f>
        <v/>
      </c>
      <c r="G715" s="51" t="str">
        <f>IFERROR(VLOOKUP($B715,'Tabelas auxiliares'!$A$65:$C$102,2,FALSE),"")</f>
        <v/>
      </c>
      <c r="H715" s="51" t="str">
        <f>IFERROR(VLOOKUP($B715,'Tabelas auxiliares'!$A$65:$C$102,3,FALSE),"")</f>
        <v/>
      </c>
      <c r="X715" s="51" t="str">
        <f t="shared" si="11"/>
        <v/>
      </c>
      <c r="Y715" s="51" t="str">
        <f>IF(T715="","",IF(AND(T715&lt;&gt;'Tabelas auxiliares'!$B$236,T715&lt;&gt;'Tabelas auxiliares'!$B$237),"FOLHA DE PESSOAL",IF(X715='Tabelas auxiliares'!$A$237,"CUSTEIO",IF(X715='Tabelas auxiliares'!$A$236,"INVESTIMENTO","ERRO - VERIFICAR"))))</f>
        <v/>
      </c>
      <c r="Z715" s="65"/>
    </row>
    <row r="716" spans="6:26" x14ac:dyDescent="0.25">
      <c r="F716" s="51" t="str">
        <f>IFERROR(VLOOKUP(D716,'Tabelas auxiliares'!$A$3:$B$61,2,FALSE),"")</f>
        <v/>
      </c>
      <c r="G716" s="51" t="str">
        <f>IFERROR(VLOOKUP($B716,'Tabelas auxiliares'!$A$65:$C$102,2,FALSE),"")</f>
        <v/>
      </c>
      <c r="H716" s="51" t="str">
        <f>IFERROR(VLOOKUP($B716,'Tabelas auxiliares'!$A$65:$C$102,3,FALSE),"")</f>
        <v/>
      </c>
      <c r="X716" s="51" t="str">
        <f t="shared" si="11"/>
        <v/>
      </c>
      <c r="Y716" s="51" t="str">
        <f>IF(T716="","",IF(AND(T716&lt;&gt;'Tabelas auxiliares'!$B$236,T716&lt;&gt;'Tabelas auxiliares'!$B$237),"FOLHA DE PESSOAL",IF(X716='Tabelas auxiliares'!$A$237,"CUSTEIO",IF(X716='Tabelas auxiliares'!$A$236,"INVESTIMENTO","ERRO - VERIFICAR"))))</f>
        <v/>
      </c>
      <c r="Z716" s="65"/>
    </row>
    <row r="717" spans="6:26" x14ac:dyDescent="0.25">
      <c r="F717" s="51" t="str">
        <f>IFERROR(VLOOKUP(D717,'Tabelas auxiliares'!$A$3:$B$61,2,FALSE),"")</f>
        <v/>
      </c>
      <c r="G717" s="51" t="str">
        <f>IFERROR(VLOOKUP($B717,'Tabelas auxiliares'!$A$65:$C$102,2,FALSE),"")</f>
        <v/>
      </c>
      <c r="H717" s="51" t="str">
        <f>IFERROR(VLOOKUP($B717,'Tabelas auxiliares'!$A$65:$C$102,3,FALSE),"")</f>
        <v/>
      </c>
      <c r="X717" s="51" t="str">
        <f t="shared" si="11"/>
        <v/>
      </c>
      <c r="Y717" s="51" t="str">
        <f>IF(T717="","",IF(AND(T717&lt;&gt;'Tabelas auxiliares'!$B$236,T717&lt;&gt;'Tabelas auxiliares'!$B$237),"FOLHA DE PESSOAL",IF(X717='Tabelas auxiliares'!$A$237,"CUSTEIO",IF(X717='Tabelas auxiliares'!$A$236,"INVESTIMENTO","ERRO - VERIFICAR"))))</f>
        <v/>
      </c>
      <c r="Z717" s="65"/>
    </row>
    <row r="718" spans="6:26" x14ac:dyDescent="0.25">
      <c r="F718" s="51" t="str">
        <f>IFERROR(VLOOKUP(D718,'Tabelas auxiliares'!$A$3:$B$61,2,FALSE),"")</f>
        <v/>
      </c>
      <c r="G718" s="51" t="str">
        <f>IFERROR(VLOOKUP($B718,'Tabelas auxiliares'!$A$65:$C$102,2,FALSE),"")</f>
        <v/>
      </c>
      <c r="H718" s="51" t="str">
        <f>IFERROR(VLOOKUP($B718,'Tabelas auxiliares'!$A$65:$C$102,3,FALSE),"")</f>
        <v/>
      </c>
      <c r="X718" s="51" t="str">
        <f t="shared" si="11"/>
        <v/>
      </c>
      <c r="Y718" s="51" t="str">
        <f>IF(T718="","",IF(AND(T718&lt;&gt;'Tabelas auxiliares'!$B$236,T718&lt;&gt;'Tabelas auxiliares'!$B$237),"FOLHA DE PESSOAL",IF(X718='Tabelas auxiliares'!$A$237,"CUSTEIO",IF(X718='Tabelas auxiliares'!$A$236,"INVESTIMENTO","ERRO - VERIFICAR"))))</f>
        <v/>
      </c>
      <c r="Z718" s="65"/>
    </row>
    <row r="719" spans="6:26" x14ac:dyDescent="0.25">
      <c r="F719" s="51" t="str">
        <f>IFERROR(VLOOKUP(D719,'Tabelas auxiliares'!$A$3:$B$61,2,FALSE),"")</f>
        <v/>
      </c>
      <c r="G719" s="51" t="str">
        <f>IFERROR(VLOOKUP($B719,'Tabelas auxiliares'!$A$65:$C$102,2,FALSE),"")</f>
        <v/>
      </c>
      <c r="H719" s="51" t="str">
        <f>IFERROR(VLOOKUP($B719,'Tabelas auxiliares'!$A$65:$C$102,3,FALSE),"")</f>
        <v/>
      </c>
      <c r="X719" s="51" t="str">
        <f t="shared" si="11"/>
        <v/>
      </c>
      <c r="Y719" s="51" t="str">
        <f>IF(T719="","",IF(AND(T719&lt;&gt;'Tabelas auxiliares'!$B$236,T719&lt;&gt;'Tabelas auxiliares'!$B$237),"FOLHA DE PESSOAL",IF(X719='Tabelas auxiliares'!$A$237,"CUSTEIO",IF(X719='Tabelas auxiliares'!$A$236,"INVESTIMENTO","ERRO - VERIFICAR"))))</f>
        <v/>
      </c>
      <c r="Z719" s="65"/>
    </row>
    <row r="720" spans="6:26" x14ac:dyDescent="0.25">
      <c r="F720" s="51" t="str">
        <f>IFERROR(VLOOKUP(D720,'Tabelas auxiliares'!$A$3:$B$61,2,FALSE),"")</f>
        <v/>
      </c>
      <c r="G720" s="51" t="str">
        <f>IFERROR(VLOOKUP($B720,'Tabelas auxiliares'!$A$65:$C$102,2,FALSE),"")</f>
        <v/>
      </c>
      <c r="H720" s="51" t="str">
        <f>IFERROR(VLOOKUP($B720,'Tabelas auxiliares'!$A$65:$C$102,3,FALSE),"")</f>
        <v/>
      </c>
      <c r="X720" s="51" t="str">
        <f t="shared" si="11"/>
        <v/>
      </c>
      <c r="Y720" s="51" t="str">
        <f>IF(T720="","",IF(AND(T720&lt;&gt;'Tabelas auxiliares'!$B$236,T720&lt;&gt;'Tabelas auxiliares'!$B$237),"FOLHA DE PESSOAL",IF(X720='Tabelas auxiliares'!$A$237,"CUSTEIO",IF(X720='Tabelas auxiliares'!$A$236,"INVESTIMENTO","ERRO - VERIFICAR"))))</f>
        <v/>
      </c>
      <c r="Z720" s="65"/>
    </row>
    <row r="721" spans="6:26" x14ac:dyDescent="0.25">
      <c r="F721" s="51" t="str">
        <f>IFERROR(VLOOKUP(D721,'Tabelas auxiliares'!$A$3:$B$61,2,FALSE),"")</f>
        <v/>
      </c>
      <c r="G721" s="51" t="str">
        <f>IFERROR(VLOOKUP($B721,'Tabelas auxiliares'!$A$65:$C$102,2,FALSE),"")</f>
        <v/>
      </c>
      <c r="H721" s="51" t="str">
        <f>IFERROR(VLOOKUP($B721,'Tabelas auxiliares'!$A$65:$C$102,3,FALSE),"")</f>
        <v/>
      </c>
      <c r="X721" s="51" t="str">
        <f t="shared" si="11"/>
        <v/>
      </c>
      <c r="Y721" s="51" t="str">
        <f>IF(T721="","",IF(AND(T721&lt;&gt;'Tabelas auxiliares'!$B$236,T721&lt;&gt;'Tabelas auxiliares'!$B$237),"FOLHA DE PESSOAL",IF(X721='Tabelas auxiliares'!$A$237,"CUSTEIO",IF(X721='Tabelas auxiliares'!$A$236,"INVESTIMENTO","ERRO - VERIFICAR"))))</f>
        <v/>
      </c>
      <c r="Z721" s="65"/>
    </row>
    <row r="722" spans="6:26" x14ac:dyDescent="0.25">
      <c r="F722" s="51" t="str">
        <f>IFERROR(VLOOKUP(D722,'Tabelas auxiliares'!$A$3:$B$61,2,FALSE),"")</f>
        <v/>
      </c>
      <c r="G722" s="51" t="str">
        <f>IFERROR(VLOOKUP($B722,'Tabelas auxiliares'!$A$65:$C$102,2,FALSE),"")</f>
        <v/>
      </c>
      <c r="H722" s="51" t="str">
        <f>IFERROR(VLOOKUP($B722,'Tabelas auxiliares'!$A$65:$C$102,3,FALSE),"")</f>
        <v/>
      </c>
      <c r="X722" s="51" t="str">
        <f t="shared" si="11"/>
        <v/>
      </c>
      <c r="Y722" s="51" t="str">
        <f>IF(T722="","",IF(AND(T722&lt;&gt;'Tabelas auxiliares'!$B$236,T722&lt;&gt;'Tabelas auxiliares'!$B$237),"FOLHA DE PESSOAL",IF(X722='Tabelas auxiliares'!$A$237,"CUSTEIO",IF(X722='Tabelas auxiliares'!$A$236,"INVESTIMENTO","ERRO - VERIFICAR"))))</f>
        <v/>
      </c>
      <c r="Z722" s="65"/>
    </row>
    <row r="723" spans="6:26" x14ac:dyDescent="0.25">
      <c r="F723" s="51" t="str">
        <f>IFERROR(VLOOKUP(D723,'Tabelas auxiliares'!$A$3:$B$61,2,FALSE),"")</f>
        <v/>
      </c>
      <c r="G723" s="51" t="str">
        <f>IFERROR(VLOOKUP($B723,'Tabelas auxiliares'!$A$65:$C$102,2,FALSE),"")</f>
        <v/>
      </c>
      <c r="H723" s="51" t="str">
        <f>IFERROR(VLOOKUP($B723,'Tabelas auxiliares'!$A$65:$C$102,3,FALSE),"")</f>
        <v/>
      </c>
      <c r="X723" s="51" t="str">
        <f t="shared" si="11"/>
        <v/>
      </c>
      <c r="Y723" s="51" t="str">
        <f>IF(T723="","",IF(AND(T723&lt;&gt;'Tabelas auxiliares'!$B$236,T723&lt;&gt;'Tabelas auxiliares'!$B$237),"FOLHA DE PESSOAL",IF(X723='Tabelas auxiliares'!$A$237,"CUSTEIO",IF(X723='Tabelas auxiliares'!$A$236,"INVESTIMENTO","ERRO - VERIFICAR"))))</f>
        <v/>
      </c>
      <c r="Z723" s="65"/>
    </row>
    <row r="724" spans="6:26" x14ac:dyDescent="0.25">
      <c r="F724" s="51" t="str">
        <f>IFERROR(VLOOKUP(D724,'Tabelas auxiliares'!$A$3:$B$61,2,FALSE),"")</f>
        <v/>
      </c>
      <c r="G724" s="51" t="str">
        <f>IFERROR(VLOOKUP($B724,'Tabelas auxiliares'!$A$65:$C$102,2,FALSE),"")</f>
        <v/>
      </c>
      <c r="H724" s="51" t="str">
        <f>IFERROR(VLOOKUP($B724,'Tabelas auxiliares'!$A$65:$C$102,3,FALSE),"")</f>
        <v/>
      </c>
      <c r="X724" s="51" t="str">
        <f t="shared" si="11"/>
        <v/>
      </c>
      <c r="Y724" s="51" t="str">
        <f>IF(T724="","",IF(AND(T724&lt;&gt;'Tabelas auxiliares'!$B$236,T724&lt;&gt;'Tabelas auxiliares'!$B$237),"FOLHA DE PESSOAL",IF(X724='Tabelas auxiliares'!$A$237,"CUSTEIO",IF(X724='Tabelas auxiliares'!$A$236,"INVESTIMENTO","ERRO - VERIFICAR"))))</f>
        <v/>
      </c>
      <c r="Z724" s="65"/>
    </row>
    <row r="725" spans="6:26" x14ac:dyDescent="0.25">
      <c r="F725" s="51" t="str">
        <f>IFERROR(VLOOKUP(D725,'Tabelas auxiliares'!$A$3:$B$61,2,FALSE),"")</f>
        <v/>
      </c>
      <c r="G725" s="51" t="str">
        <f>IFERROR(VLOOKUP($B725,'Tabelas auxiliares'!$A$65:$C$102,2,FALSE),"")</f>
        <v/>
      </c>
      <c r="H725" s="51" t="str">
        <f>IFERROR(VLOOKUP($B725,'Tabelas auxiliares'!$A$65:$C$102,3,FALSE),"")</f>
        <v/>
      </c>
      <c r="X725" s="51" t="str">
        <f t="shared" si="11"/>
        <v/>
      </c>
      <c r="Y725" s="51" t="str">
        <f>IF(T725="","",IF(AND(T725&lt;&gt;'Tabelas auxiliares'!$B$236,T725&lt;&gt;'Tabelas auxiliares'!$B$237),"FOLHA DE PESSOAL",IF(X725='Tabelas auxiliares'!$A$237,"CUSTEIO",IF(X725='Tabelas auxiliares'!$A$236,"INVESTIMENTO","ERRO - VERIFICAR"))))</f>
        <v/>
      </c>
      <c r="Z725" s="65"/>
    </row>
    <row r="726" spans="6:26" x14ac:dyDescent="0.25">
      <c r="F726" s="51" t="str">
        <f>IFERROR(VLOOKUP(D726,'Tabelas auxiliares'!$A$3:$B$61,2,FALSE),"")</f>
        <v/>
      </c>
      <c r="G726" s="51" t="str">
        <f>IFERROR(VLOOKUP($B726,'Tabelas auxiliares'!$A$65:$C$102,2,FALSE),"")</f>
        <v/>
      </c>
      <c r="H726" s="51" t="str">
        <f>IFERROR(VLOOKUP($B726,'Tabelas auxiliares'!$A$65:$C$102,3,FALSE),"")</f>
        <v/>
      </c>
      <c r="X726" s="51" t="str">
        <f t="shared" si="11"/>
        <v/>
      </c>
      <c r="Y726" s="51" t="str">
        <f>IF(T726="","",IF(AND(T726&lt;&gt;'Tabelas auxiliares'!$B$236,T726&lt;&gt;'Tabelas auxiliares'!$B$237),"FOLHA DE PESSOAL",IF(X726='Tabelas auxiliares'!$A$237,"CUSTEIO",IF(X726='Tabelas auxiliares'!$A$236,"INVESTIMENTO","ERRO - VERIFICAR"))))</f>
        <v/>
      </c>
      <c r="Z726" s="65"/>
    </row>
    <row r="727" spans="6:26" x14ac:dyDescent="0.25">
      <c r="F727" s="51" t="str">
        <f>IFERROR(VLOOKUP(D727,'Tabelas auxiliares'!$A$3:$B$61,2,FALSE),"")</f>
        <v/>
      </c>
      <c r="G727" s="51" t="str">
        <f>IFERROR(VLOOKUP($B727,'Tabelas auxiliares'!$A$65:$C$102,2,FALSE),"")</f>
        <v/>
      </c>
      <c r="H727" s="51" t="str">
        <f>IFERROR(VLOOKUP($B727,'Tabelas auxiliares'!$A$65:$C$102,3,FALSE),"")</f>
        <v/>
      </c>
      <c r="X727" s="51" t="str">
        <f t="shared" si="11"/>
        <v/>
      </c>
      <c r="Y727" s="51" t="str">
        <f>IF(T727="","",IF(AND(T727&lt;&gt;'Tabelas auxiliares'!$B$236,T727&lt;&gt;'Tabelas auxiliares'!$B$237),"FOLHA DE PESSOAL",IF(X727='Tabelas auxiliares'!$A$237,"CUSTEIO",IF(X727='Tabelas auxiliares'!$A$236,"INVESTIMENTO","ERRO - VERIFICAR"))))</f>
        <v/>
      </c>
      <c r="Z727" s="65"/>
    </row>
    <row r="728" spans="6:26" x14ac:dyDescent="0.25">
      <c r="F728" s="51" t="str">
        <f>IFERROR(VLOOKUP(D728,'Tabelas auxiliares'!$A$3:$B$61,2,FALSE),"")</f>
        <v/>
      </c>
      <c r="G728" s="51" t="str">
        <f>IFERROR(VLOOKUP($B728,'Tabelas auxiliares'!$A$65:$C$102,2,FALSE),"")</f>
        <v/>
      </c>
      <c r="H728" s="51" t="str">
        <f>IFERROR(VLOOKUP($B728,'Tabelas auxiliares'!$A$65:$C$102,3,FALSE),"")</f>
        <v/>
      </c>
      <c r="X728" s="51" t="str">
        <f t="shared" si="11"/>
        <v/>
      </c>
      <c r="Y728" s="51" t="str">
        <f>IF(T728="","",IF(AND(T728&lt;&gt;'Tabelas auxiliares'!$B$236,T728&lt;&gt;'Tabelas auxiliares'!$B$237),"FOLHA DE PESSOAL",IF(X728='Tabelas auxiliares'!$A$237,"CUSTEIO",IF(X728='Tabelas auxiliares'!$A$236,"INVESTIMENTO","ERRO - VERIFICAR"))))</f>
        <v/>
      </c>
      <c r="Z728" s="65"/>
    </row>
    <row r="729" spans="6:26" x14ac:dyDescent="0.25">
      <c r="F729" s="51" t="str">
        <f>IFERROR(VLOOKUP(D729,'Tabelas auxiliares'!$A$3:$B$61,2,FALSE),"")</f>
        <v/>
      </c>
      <c r="G729" s="51" t="str">
        <f>IFERROR(VLOOKUP($B729,'Tabelas auxiliares'!$A$65:$C$102,2,FALSE),"")</f>
        <v/>
      </c>
      <c r="H729" s="51" t="str">
        <f>IFERROR(VLOOKUP($B729,'Tabelas auxiliares'!$A$65:$C$102,3,FALSE),"")</f>
        <v/>
      </c>
      <c r="X729" s="51" t="str">
        <f t="shared" si="11"/>
        <v/>
      </c>
      <c r="Y729" s="51" t="str">
        <f>IF(T729="","",IF(AND(T729&lt;&gt;'Tabelas auxiliares'!$B$236,T729&lt;&gt;'Tabelas auxiliares'!$B$237),"FOLHA DE PESSOAL",IF(X729='Tabelas auxiliares'!$A$237,"CUSTEIO",IF(X729='Tabelas auxiliares'!$A$236,"INVESTIMENTO","ERRO - VERIFICAR"))))</f>
        <v/>
      </c>
      <c r="Z729" s="65"/>
    </row>
    <row r="730" spans="6:26" x14ac:dyDescent="0.25">
      <c r="F730" s="51" t="str">
        <f>IFERROR(VLOOKUP(D730,'Tabelas auxiliares'!$A$3:$B$61,2,FALSE),"")</f>
        <v/>
      </c>
      <c r="G730" s="51" t="str">
        <f>IFERROR(VLOOKUP($B730,'Tabelas auxiliares'!$A$65:$C$102,2,FALSE),"")</f>
        <v/>
      </c>
      <c r="H730" s="51" t="str">
        <f>IFERROR(VLOOKUP($B730,'Tabelas auxiliares'!$A$65:$C$102,3,FALSE),"")</f>
        <v/>
      </c>
      <c r="X730" s="51" t="str">
        <f t="shared" si="11"/>
        <v/>
      </c>
      <c r="Y730" s="51" t="str">
        <f>IF(T730="","",IF(AND(T730&lt;&gt;'Tabelas auxiliares'!$B$236,T730&lt;&gt;'Tabelas auxiliares'!$B$237),"FOLHA DE PESSOAL",IF(X730='Tabelas auxiliares'!$A$237,"CUSTEIO",IF(X730='Tabelas auxiliares'!$A$236,"INVESTIMENTO","ERRO - VERIFICAR"))))</f>
        <v/>
      </c>
      <c r="Z730" s="65"/>
    </row>
    <row r="731" spans="6:26" x14ac:dyDescent="0.25">
      <c r="F731" s="51" t="str">
        <f>IFERROR(VLOOKUP(D731,'Tabelas auxiliares'!$A$3:$B$61,2,FALSE),"")</f>
        <v/>
      </c>
      <c r="G731" s="51" t="str">
        <f>IFERROR(VLOOKUP($B731,'Tabelas auxiliares'!$A$65:$C$102,2,FALSE),"")</f>
        <v/>
      </c>
      <c r="H731" s="51" t="str">
        <f>IFERROR(VLOOKUP($B731,'Tabelas auxiliares'!$A$65:$C$102,3,FALSE),"")</f>
        <v/>
      </c>
      <c r="X731" s="51" t="str">
        <f t="shared" si="11"/>
        <v/>
      </c>
      <c r="Y731" s="51" t="str">
        <f>IF(T731="","",IF(AND(T731&lt;&gt;'Tabelas auxiliares'!$B$236,T731&lt;&gt;'Tabelas auxiliares'!$B$237),"FOLHA DE PESSOAL",IF(X731='Tabelas auxiliares'!$A$237,"CUSTEIO",IF(X731='Tabelas auxiliares'!$A$236,"INVESTIMENTO","ERRO - VERIFICAR"))))</f>
        <v/>
      </c>
      <c r="Z731" s="65"/>
    </row>
    <row r="732" spans="6:26" x14ac:dyDescent="0.25">
      <c r="F732" s="51" t="str">
        <f>IFERROR(VLOOKUP(D732,'Tabelas auxiliares'!$A$3:$B$61,2,FALSE),"")</f>
        <v/>
      </c>
      <c r="G732" s="51" t="str">
        <f>IFERROR(VLOOKUP($B732,'Tabelas auxiliares'!$A$65:$C$102,2,FALSE),"")</f>
        <v/>
      </c>
      <c r="H732" s="51" t="str">
        <f>IFERROR(VLOOKUP($B732,'Tabelas auxiliares'!$A$65:$C$102,3,FALSE),"")</f>
        <v/>
      </c>
      <c r="X732" s="51" t="str">
        <f t="shared" si="11"/>
        <v/>
      </c>
      <c r="Y732" s="51" t="str">
        <f>IF(T732="","",IF(AND(T732&lt;&gt;'Tabelas auxiliares'!$B$236,T732&lt;&gt;'Tabelas auxiliares'!$B$237),"FOLHA DE PESSOAL",IF(X732='Tabelas auxiliares'!$A$237,"CUSTEIO",IF(X732='Tabelas auxiliares'!$A$236,"INVESTIMENTO","ERRO - VERIFICAR"))))</f>
        <v/>
      </c>
      <c r="Z732" s="65"/>
    </row>
    <row r="733" spans="6:26" x14ac:dyDescent="0.25">
      <c r="F733" s="51" t="str">
        <f>IFERROR(VLOOKUP(D733,'Tabelas auxiliares'!$A$3:$B$61,2,FALSE),"")</f>
        <v/>
      </c>
      <c r="G733" s="51" t="str">
        <f>IFERROR(VLOOKUP($B733,'Tabelas auxiliares'!$A$65:$C$102,2,FALSE),"")</f>
        <v/>
      </c>
      <c r="H733" s="51" t="str">
        <f>IFERROR(VLOOKUP($B733,'Tabelas auxiliares'!$A$65:$C$102,3,FALSE),"")</f>
        <v/>
      </c>
      <c r="X733" s="51" t="str">
        <f t="shared" si="11"/>
        <v/>
      </c>
      <c r="Y733" s="51" t="str">
        <f>IF(T733="","",IF(AND(T733&lt;&gt;'Tabelas auxiliares'!$B$236,T733&lt;&gt;'Tabelas auxiliares'!$B$237),"FOLHA DE PESSOAL",IF(X733='Tabelas auxiliares'!$A$237,"CUSTEIO",IF(X733='Tabelas auxiliares'!$A$236,"INVESTIMENTO","ERRO - VERIFICAR"))))</f>
        <v/>
      </c>
      <c r="Z733" s="65"/>
    </row>
    <row r="734" spans="6:26" x14ac:dyDescent="0.25">
      <c r="F734" s="51" t="str">
        <f>IFERROR(VLOOKUP(D734,'Tabelas auxiliares'!$A$3:$B$61,2,FALSE),"")</f>
        <v/>
      </c>
      <c r="G734" s="51" t="str">
        <f>IFERROR(VLOOKUP($B734,'Tabelas auxiliares'!$A$65:$C$102,2,FALSE),"")</f>
        <v/>
      </c>
      <c r="H734" s="51" t="str">
        <f>IFERROR(VLOOKUP($B734,'Tabelas auxiliares'!$A$65:$C$102,3,FALSE),"")</f>
        <v/>
      </c>
      <c r="X734" s="51" t="str">
        <f t="shared" si="11"/>
        <v/>
      </c>
      <c r="Y734" s="51" t="str">
        <f>IF(T734="","",IF(AND(T734&lt;&gt;'Tabelas auxiliares'!$B$236,T734&lt;&gt;'Tabelas auxiliares'!$B$237),"FOLHA DE PESSOAL",IF(X734='Tabelas auxiliares'!$A$237,"CUSTEIO",IF(X734='Tabelas auxiliares'!$A$236,"INVESTIMENTO","ERRO - VERIFICAR"))))</f>
        <v/>
      </c>
      <c r="Z734" s="65"/>
    </row>
    <row r="735" spans="6:26" x14ac:dyDescent="0.25">
      <c r="F735" s="51" t="str">
        <f>IFERROR(VLOOKUP(D735,'Tabelas auxiliares'!$A$3:$B$61,2,FALSE),"")</f>
        <v/>
      </c>
      <c r="G735" s="51" t="str">
        <f>IFERROR(VLOOKUP($B735,'Tabelas auxiliares'!$A$65:$C$102,2,FALSE),"")</f>
        <v/>
      </c>
      <c r="H735" s="51" t="str">
        <f>IFERROR(VLOOKUP($B735,'Tabelas auxiliares'!$A$65:$C$102,3,FALSE),"")</f>
        <v/>
      </c>
      <c r="X735" s="51" t="str">
        <f t="shared" si="11"/>
        <v/>
      </c>
      <c r="Y735" s="51" t="str">
        <f>IF(T735="","",IF(AND(T735&lt;&gt;'Tabelas auxiliares'!$B$236,T735&lt;&gt;'Tabelas auxiliares'!$B$237),"FOLHA DE PESSOAL",IF(X735='Tabelas auxiliares'!$A$237,"CUSTEIO",IF(X735='Tabelas auxiliares'!$A$236,"INVESTIMENTO","ERRO - VERIFICAR"))))</f>
        <v/>
      </c>
      <c r="Z735" s="65"/>
    </row>
    <row r="736" spans="6:26" x14ac:dyDescent="0.25">
      <c r="F736" s="51" t="str">
        <f>IFERROR(VLOOKUP(D736,'Tabelas auxiliares'!$A$3:$B$61,2,FALSE),"")</f>
        <v/>
      </c>
      <c r="G736" s="51" t="str">
        <f>IFERROR(VLOOKUP($B736,'Tabelas auxiliares'!$A$65:$C$102,2,FALSE),"")</f>
        <v/>
      </c>
      <c r="H736" s="51" t="str">
        <f>IFERROR(VLOOKUP($B736,'Tabelas auxiliares'!$A$65:$C$102,3,FALSE),"")</f>
        <v/>
      </c>
      <c r="X736" s="51" t="str">
        <f t="shared" si="11"/>
        <v/>
      </c>
      <c r="Y736" s="51" t="str">
        <f>IF(T736="","",IF(AND(T736&lt;&gt;'Tabelas auxiliares'!$B$236,T736&lt;&gt;'Tabelas auxiliares'!$B$237),"FOLHA DE PESSOAL",IF(X736='Tabelas auxiliares'!$A$237,"CUSTEIO",IF(X736='Tabelas auxiliares'!$A$236,"INVESTIMENTO","ERRO - VERIFICAR"))))</f>
        <v/>
      </c>
      <c r="Z736" s="65"/>
    </row>
    <row r="737" spans="6:26" x14ac:dyDescent="0.25">
      <c r="F737" s="51" t="str">
        <f>IFERROR(VLOOKUP(D737,'Tabelas auxiliares'!$A$3:$B$61,2,FALSE),"")</f>
        <v/>
      </c>
      <c r="G737" s="51" t="str">
        <f>IFERROR(VLOOKUP($B737,'Tabelas auxiliares'!$A$65:$C$102,2,FALSE),"")</f>
        <v/>
      </c>
      <c r="H737" s="51" t="str">
        <f>IFERROR(VLOOKUP($B737,'Tabelas auxiliares'!$A$65:$C$102,3,FALSE),"")</f>
        <v/>
      </c>
      <c r="X737" s="51" t="str">
        <f t="shared" si="11"/>
        <v/>
      </c>
      <c r="Y737" s="51" t="str">
        <f>IF(T737="","",IF(AND(T737&lt;&gt;'Tabelas auxiliares'!$B$236,T737&lt;&gt;'Tabelas auxiliares'!$B$237),"FOLHA DE PESSOAL",IF(X737='Tabelas auxiliares'!$A$237,"CUSTEIO",IF(X737='Tabelas auxiliares'!$A$236,"INVESTIMENTO","ERRO - VERIFICAR"))))</f>
        <v/>
      </c>
      <c r="Z737" s="65"/>
    </row>
    <row r="738" spans="6:26" x14ac:dyDescent="0.25">
      <c r="F738" s="51" t="str">
        <f>IFERROR(VLOOKUP(D738,'Tabelas auxiliares'!$A$3:$B$61,2,FALSE),"")</f>
        <v/>
      </c>
      <c r="G738" s="51" t="str">
        <f>IFERROR(VLOOKUP($B738,'Tabelas auxiliares'!$A$65:$C$102,2,FALSE),"")</f>
        <v/>
      </c>
      <c r="H738" s="51" t="str">
        <f>IFERROR(VLOOKUP($B738,'Tabelas auxiliares'!$A$65:$C$102,3,FALSE),"")</f>
        <v/>
      </c>
      <c r="X738" s="51" t="str">
        <f t="shared" si="11"/>
        <v/>
      </c>
      <c r="Y738" s="51" t="str">
        <f>IF(T738="","",IF(AND(T738&lt;&gt;'Tabelas auxiliares'!$B$236,T738&lt;&gt;'Tabelas auxiliares'!$B$237),"FOLHA DE PESSOAL",IF(X738='Tabelas auxiliares'!$A$237,"CUSTEIO",IF(X738='Tabelas auxiliares'!$A$236,"INVESTIMENTO","ERRO - VERIFICAR"))))</f>
        <v/>
      </c>
      <c r="Z738" s="65"/>
    </row>
    <row r="739" spans="6:26" x14ac:dyDescent="0.25">
      <c r="F739" s="51" t="str">
        <f>IFERROR(VLOOKUP(D739,'Tabelas auxiliares'!$A$3:$B$61,2,FALSE),"")</f>
        <v/>
      </c>
      <c r="G739" s="51" t="str">
        <f>IFERROR(VLOOKUP($B739,'Tabelas auxiliares'!$A$65:$C$102,2,FALSE),"")</f>
        <v/>
      </c>
      <c r="H739" s="51" t="str">
        <f>IFERROR(VLOOKUP($B739,'Tabelas auxiliares'!$A$65:$C$102,3,FALSE),"")</f>
        <v/>
      </c>
      <c r="X739" s="51" t="str">
        <f t="shared" si="11"/>
        <v/>
      </c>
      <c r="Y739" s="51" t="str">
        <f>IF(T739="","",IF(AND(T739&lt;&gt;'Tabelas auxiliares'!$B$236,T739&lt;&gt;'Tabelas auxiliares'!$B$237),"FOLHA DE PESSOAL",IF(X739='Tabelas auxiliares'!$A$237,"CUSTEIO",IF(X739='Tabelas auxiliares'!$A$236,"INVESTIMENTO","ERRO - VERIFICAR"))))</f>
        <v/>
      </c>
      <c r="Z739" s="65"/>
    </row>
    <row r="740" spans="6:26" x14ac:dyDescent="0.25">
      <c r="F740" s="51" t="str">
        <f>IFERROR(VLOOKUP(D740,'Tabelas auxiliares'!$A$3:$B$61,2,FALSE),"")</f>
        <v/>
      </c>
      <c r="G740" s="51" t="str">
        <f>IFERROR(VLOOKUP($B740,'Tabelas auxiliares'!$A$65:$C$102,2,FALSE),"")</f>
        <v/>
      </c>
      <c r="H740" s="51" t="str">
        <f>IFERROR(VLOOKUP($B740,'Tabelas auxiliares'!$A$65:$C$102,3,FALSE),"")</f>
        <v/>
      </c>
      <c r="X740" s="51" t="str">
        <f t="shared" si="11"/>
        <v/>
      </c>
      <c r="Y740" s="51" t="str">
        <f>IF(T740="","",IF(AND(T740&lt;&gt;'Tabelas auxiliares'!$B$236,T740&lt;&gt;'Tabelas auxiliares'!$B$237),"FOLHA DE PESSOAL",IF(X740='Tabelas auxiliares'!$A$237,"CUSTEIO",IF(X740='Tabelas auxiliares'!$A$236,"INVESTIMENTO","ERRO - VERIFICAR"))))</f>
        <v/>
      </c>
      <c r="Z740" s="65"/>
    </row>
    <row r="741" spans="6:26" x14ac:dyDescent="0.25">
      <c r="F741" s="51" t="str">
        <f>IFERROR(VLOOKUP(D741,'Tabelas auxiliares'!$A$3:$B$61,2,FALSE),"")</f>
        <v/>
      </c>
      <c r="G741" s="51" t="str">
        <f>IFERROR(VLOOKUP($B741,'Tabelas auxiliares'!$A$65:$C$102,2,FALSE),"")</f>
        <v/>
      </c>
      <c r="H741" s="51" t="str">
        <f>IFERROR(VLOOKUP($B741,'Tabelas auxiliares'!$A$65:$C$102,3,FALSE),"")</f>
        <v/>
      </c>
      <c r="X741" s="51" t="str">
        <f t="shared" si="11"/>
        <v/>
      </c>
      <c r="Y741" s="51" t="str">
        <f>IF(T741="","",IF(AND(T741&lt;&gt;'Tabelas auxiliares'!$B$236,T741&lt;&gt;'Tabelas auxiliares'!$B$237),"FOLHA DE PESSOAL",IF(X741='Tabelas auxiliares'!$A$237,"CUSTEIO",IF(X741='Tabelas auxiliares'!$A$236,"INVESTIMENTO","ERRO - VERIFICAR"))))</f>
        <v/>
      </c>
      <c r="Z741" s="65"/>
    </row>
    <row r="742" spans="6:26" x14ac:dyDescent="0.25">
      <c r="F742" s="51" t="str">
        <f>IFERROR(VLOOKUP(D742,'Tabelas auxiliares'!$A$3:$B$61,2,FALSE),"")</f>
        <v/>
      </c>
      <c r="G742" s="51" t="str">
        <f>IFERROR(VLOOKUP($B742,'Tabelas auxiliares'!$A$65:$C$102,2,FALSE),"")</f>
        <v/>
      </c>
      <c r="H742" s="51" t="str">
        <f>IFERROR(VLOOKUP($B742,'Tabelas auxiliares'!$A$65:$C$102,3,FALSE),"")</f>
        <v/>
      </c>
      <c r="X742" s="51" t="str">
        <f t="shared" si="11"/>
        <v/>
      </c>
      <c r="Y742" s="51" t="str">
        <f>IF(T742="","",IF(AND(T742&lt;&gt;'Tabelas auxiliares'!$B$236,T742&lt;&gt;'Tabelas auxiliares'!$B$237),"FOLHA DE PESSOAL",IF(X742='Tabelas auxiliares'!$A$237,"CUSTEIO",IF(X742='Tabelas auxiliares'!$A$236,"INVESTIMENTO","ERRO - VERIFICAR"))))</f>
        <v/>
      </c>
      <c r="Z742" s="65"/>
    </row>
    <row r="743" spans="6:26" x14ac:dyDescent="0.25">
      <c r="F743" s="51" t="str">
        <f>IFERROR(VLOOKUP(D743,'Tabelas auxiliares'!$A$3:$B$61,2,FALSE),"")</f>
        <v/>
      </c>
      <c r="G743" s="51" t="str">
        <f>IFERROR(VLOOKUP($B743,'Tabelas auxiliares'!$A$65:$C$102,2,FALSE),"")</f>
        <v/>
      </c>
      <c r="H743" s="51" t="str">
        <f>IFERROR(VLOOKUP($B743,'Tabelas auxiliares'!$A$65:$C$102,3,FALSE),"")</f>
        <v/>
      </c>
      <c r="X743" s="51" t="str">
        <f t="shared" si="11"/>
        <v/>
      </c>
      <c r="Y743" s="51" t="str">
        <f>IF(T743="","",IF(AND(T743&lt;&gt;'Tabelas auxiliares'!$B$236,T743&lt;&gt;'Tabelas auxiliares'!$B$237),"FOLHA DE PESSOAL",IF(X743='Tabelas auxiliares'!$A$237,"CUSTEIO",IF(X743='Tabelas auxiliares'!$A$236,"INVESTIMENTO","ERRO - VERIFICAR"))))</f>
        <v/>
      </c>
      <c r="Z743" s="65"/>
    </row>
    <row r="744" spans="6:26" x14ac:dyDescent="0.25">
      <c r="F744" s="51" t="str">
        <f>IFERROR(VLOOKUP(D744,'Tabelas auxiliares'!$A$3:$B$61,2,FALSE),"")</f>
        <v/>
      </c>
      <c r="G744" s="51" t="str">
        <f>IFERROR(VLOOKUP($B744,'Tabelas auxiliares'!$A$65:$C$102,2,FALSE),"")</f>
        <v/>
      </c>
      <c r="H744" s="51" t="str">
        <f>IFERROR(VLOOKUP($B744,'Tabelas auxiliares'!$A$65:$C$102,3,FALSE),"")</f>
        <v/>
      </c>
      <c r="X744" s="51" t="str">
        <f t="shared" si="11"/>
        <v/>
      </c>
      <c r="Y744" s="51" t="str">
        <f>IF(T744="","",IF(AND(T744&lt;&gt;'Tabelas auxiliares'!$B$236,T744&lt;&gt;'Tabelas auxiliares'!$B$237),"FOLHA DE PESSOAL",IF(X744='Tabelas auxiliares'!$A$237,"CUSTEIO",IF(X744='Tabelas auxiliares'!$A$236,"INVESTIMENTO","ERRO - VERIFICAR"))))</f>
        <v/>
      </c>
      <c r="Z744" s="65"/>
    </row>
    <row r="745" spans="6:26" x14ac:dyDescent="0.25">
      <c r="F745" s="51" t="str">
        <f>IFERROR(VLOOKUP(D745,'Tabelas auxiliares'!$A$3:$B$61,2,FALSE),"")</f>
        <v/>
      </c>
      <c r="G745" s="51" t="str">
        <f>IFERROR(VLOOKUP($B745,'Tabelas auxiliares'!$A$65:$C$102,2,FALSE),"")</f>
        <v/>
      </c>
      <c r="H745" s="51" t="str">
        <f>IFERROR(VLOOKUP($B745,'Tabelas auxiliares'!$A$65:$C$102,3,FALSE),"")</f>
        <v/>
      </c>
      <c r="X745" s="51" t="str">
        <f t="shared" si="11"/>
        <v/>
      </c>
      <c r="Y745" s="51" t="str">
        <f>IF(T745="","",IF(AND(T745&lt;&gt;'Tabelas auxiliares'!$B$236,T745&lt;&gt;'Tabelas auxiliares'!$B$237),"FOLHA DE PESSOAL",IF(X745='Tabelas auxiliares'!$A$237,"CUSTEIO",IF(X745='Tabelas auxiliares'!$A$236,"INVESTIMENTO","ERRO - VERIFICAR"))))</f>
        <v/>
      </c>
      <c r="Z745" s="65"/>
    </row>
    <row r="746" spans="6:26" x14ac:dyDescent="0.25">
      <c r="F746" s="51" t="str">
        <f>IFERROR(VLOOKUP(D746,'Tabelas auxiliares'!$A$3:$B$61,2,FALSE),"")</f>
        <v/>
      </c>
      <c r="G746" s="51" t="str">
        <f>IFERROR(VLOOKUP($B746,'Tabelas auxiliares'!$A$65:$C$102,2,FALSE),"")</f>
        <v/>
      </c>
      <c r="H746" s="51" t="str">
        <f>IFERROR(VLOOKUP($B746,'Tabelas auxiliares'!$A$65:$C$102,3,FALSE),"")</f>
        <v/>
      </c>
      <c r="X746" s="51" t="str">
        <f t="shared" si="11"/>
        <v/>
      </c>
      <c r="Y746" s="51" t="str">
        <f>IF(T746="","",IF(AND(T746&lt;&gt;'Tabelas auxiliares'!$B$236,T746&lt;&gt;'Tabelas auxiliares'!$B$237),"FOLHA DE PESSOAL",IF(X746='Tabelas auxiliares'!$A$237,"CUSTEIO",IF(X746='Tabelas auxiliares'!$A$236,"INVESTIMENTO","ERRO - VERIFICAR"))))</f>
        <v/>
      </c>
      <c r="Z746" s="65"/>
    </row>
    <row r="747" spans="6:26" x14ac:dyDescent="0.25">
      <c r="F747" s="51" t="str">
        <f>IFERROR(VLOOKUP(D747,'Tabelas auxiliares'!$A$3:$B$61,2,FALSE),"")</f>
        <v/>
      </c>
      <c r="G747" s="51" t="str">
        <f>IFERROR(VLOOKUP($B747,'Tabelas auxiliares'!$A$65:$C$102,2,FALSE),"")</f>
        <v/>
      </c>
      <c r="H747" s="51" t="str">
        <f>IFERROR(VLOOKUP($B747,'Tabelas auxiliares'!$A$65:$C$102,3,FALSE),"")</f>
        <v/>
      </c>
      <c r="X747" s="51" t="str">
        <f t="shared" si="11"/>
        <v/>
      </c>
      <c r="Y747" s="51" t="str">
        <f>IF(T747="","",IF(AND(T747&lt;&gt;'Tabelas auxiliares'!$B$236,T747&lt;&gt;'Tabelas auxiliares'!$B$237),"FOLHA DE PESSOAL",IF(X747='Tabelas auxiliares'!$A$237,"CUSTEIO",IF(X747='Tabelas auxiliares'!$A$236,"INVESTIMENTO","ERRO - VERIFICAR"))))</f>
        <v/>
      </c>
      <c r="Z747" s="65"/>
    </row>
    <row r="748" spans="6:26" x14ac:dyDescent="0.25">
      <c r="F748" s="51" t="str">
        <f>IFERROR(VLOOKUP(D748,'Tabelas auxiliares'!$A$3:$B$61,2,FALSE),"")</f>
        <v/>
      </c>
      <c r="G748" s="51" t="str">
        <f>IFERROR(VLOOKUP($B748,'Tabelas auxiliares'!$A$65:$C$102,2,FALSE),"")</f>
        <v/>
      </c>
      <c r="H748" s="51" t="str">
        <f>IFERROR(VLOOKUP($B748,'Tabelas auxiliares'!$A$65:$C$102,3,FALSE),"")</f>
        <v/>
      </c>
      <c r="X748" s="51" t="str">
        <f t="shared" si="11"/>
        <v/>
      </c>
      <c r="Y748" s="51" t="str">
        <f>IF(T748="","",IF(AND(T748&lt;&gt;'Tabelas auxiliares'!$B$236,T748&lt;&gt;'Tabelas auxiliares'!$B$237),"FOLHA DE PESSOAL",IF(X748='Tabelas auxiliares'!$A$237,"CUSTEIO",IF(X748='Tabelas auxiliares'!$A$236,"INVESTIMENTO","ERRO - VERIFICAR"))))</f>
        <v/>
      </c>
      <c r="Z748" s="65"/>
    </row>
    <row r="749" spans="6:26" x14ac:dyDescent="0.25">
      <c r="F749" s="51" t="str">
        <f>IFERROR(VLOOKUP(D749,'Tabelas auxiliares'!$A$3:$B$61,2,FALSE),"")</f>
        <v/>
      </c>
      <c r="G749" s="51" t="str">
        <f>IFERROR(VLOOKUP($B749,'Tabelas auxiliares'!$A$65:$C$102,2,FALSE),"")</f>
        <v/>
      </c>
      <c r="H749" s="51" t="str">
        <f>IFERROR(VLOOKUP($B749,'Tabelas auxiliares'!$A$65:$C$102,3,FALSE),"")</f>
        <v/>
      </c>
      <c r="X749" s="51" t="str">
        <f t="shared" si="11"/>
        <v/>
      </c>
      <c r="Y749" s="51" t="str">
        <f>IF(T749="","",IF(AND(T749&lt;&gt;'Tabelas auxiliares'!$B$236,T749&lt;&gt;'Tabelas auxiliares'!$B$237),"FOLHA DE PESSOAL",IF(X749='Tabelas auxiliares'!$A$237,"CUSTEIO",IF(X749='Tabelas auxiliares'!$A$236,"INVESTIMENTO","ERRO - VERIFICAR"))))</f>
        <v/>
      </c>
      <c r="Z749" s="65"/>
    </row>
    <row r="750" spans="6:26" x14ac:dyDescent="0.25">
      <c r="F750" s="51" t="str">
        <f>IFERROR(VLOOKUP(D750,'Tabelas auxiliares'!$A$3:$B$61,2,FALSE),"")</f>
        <v/>
      </c>
      <c r="G750" s="51" t="str">
        <f>IFERROR(VLOOKUP($B750,'Tabelas auxiliares'!$A$65:$C$102,2,FALSE),"")</f>
        <v/>
      </c>
      <c r="H750" s="51" t="str">
        <f>IFERROR(VLOOKUP($B750,'Tabelas auxiliares'!$A$65:$C$102,3,FALSE),"")</f>
        <v/>
      </c>
      <c r="X750" s="51" t="str">
        <f t="shared" si="11"/>
        <v/>
      </c>
      <c r="Y750" s="51" t="str">
        <f>IF(T750="","",IF(AND(T750&lt;&gt;'Tabelas auxiliares'!$B$236,T750&lt;&gt;'Tabelas auxiliares'!$B$237),"FOLHA DE PESSOAL",IF(X750='Tabelas auxiliares'!$A$237,"CUSTEIO",IF(X750='Tabelas auxiliares'!$A$236,"INVESTIMENTO","ERRO - VERIFICAR"))))</f>
        <v/>
      </c>
      <c r="Z750" s="65"/>
    </row>
    <row r="751" spans="6:26" x14ac:dyDescent="0.25">
      <c r="F751" s="51" t="str">
        <f>IFERROR(VLOOKUP(D751,'Tabelas auxiliares'!$A$3:$B$61,2,FALSE),"")</f>
        <v/>
      </c>
      <c r="G751" s="51" t="str">
        <f>IFERROR(VLOOKUP($B751,'Tabelas auxiliares'!$A$65:$C$102,2,FALSE),"")</f>
        <v/>
      </c>
      <c r="H751" s="51" t="str">
        <f>IFERROR(VLOOKUP($B751,'Tabelas auxiliares'!$A$65:$C$102,3,FALSE),"")</f>
        <v/>
      </c>
      <c r="X751" s="51" t="str">
        <f t="shared" si="11"/>
        <v/>
      </c>
      <c r="Y751" s="51" t="str">
        <f>IF(T751="","",IF(AND(T751&lt;&gt;'Tabelas auxiliares'!$B$236,T751&lt;&gt;'Tabelas auxiliares'!$B$237),"FOLHA DE PESSOAL",IF(X751='Tabelas auxiliares'!$A$237,"CUSTEIO",IF(X751='Tabelas auxiliares'!$A$236,"INVESTIMENTO","ERRO - VERIFICAR"))))</f>
        <v/>
      </c>
      <c r="Z751" s="65"/>
    </row>
    <row r="752" spans="6:26" x14ac:dyDescent="0.25">
      <c r="F752" s="51" t="str">
        <f>IFERROR(VLOOKUP(D752,'Tabelas auxiliares'!$A$3:$B$61,2,FALSE),"")</f>
        <v/>
      </c>
      <c r="G752" s="51" t="str">
        <f>IFERROR(VLOOKUP($B752,'Tabelas auxiliares'!$A$65:$C$102,2,FALSE),"")</f>
        <v/>
      </c>
      <c r="H752" s="51" t="str">
        <f>IFERROR(VLOOKUP($B752,'Tabelas auxiliares'!$A$65:$C$102,3,FALSE),"")</f>
        <v/>
      </c>
      <c r="X752" s="51" t="str">
        <f t="shared" si="11"/>
        <v/>
      </c>
      <c r="Y752" s="51" t="str">
        <f>IF(T752="","",IF(AND(T752&lt;&gt;'Tabelas auxiliares'!$B$236,T752&lt;&gt;'Tabelas auxiliares'!$B$237),"FOLHA DE PESSOAL",IF(X752='Tabelas auxiliares'!$A$237,"CUSTEIO",IF(X752='Tabelas auxiliares'!$A$236,"INVESTIMENTO","ERRO - VERIFICAR"))))</f>
        <v/>
      </c>
      <c r="Z752" s="65"/>
    </row>
    <row r="753" spans="6:26" x14ac:dyDescent="0.25">
      <c r="F753" s="51" t="str">
        <f>IFERROR(VLOOKUP(D753,'Tabelas auxiliares'!$A$3:$B$61,2,FALSE),"")</f>
        <v/>
      </c>
      <c r="G753" s="51" t="str">
        <f>IFERROR(VLOOKUP($B753,'Tabelas auxiliares'!$A$65:$C$102,2,FALSE),"")</f>
        <v/>
      </c>
      <c r="H753" s="51" t="str">
        <f>IFERROR(VLOOKUP($B753,'Tabelas auxiliares'!$A$65:$C$102,3,FALSE),"")</f>
        <v/>
      </c>
      <c r="X753" s="51" t="str">
        <f t="shared" si="11"/>
        <v/>
      </c>
      <c r="Y753" s="51" t="str">
        <f>IF(T753="","",IF(AND(T753&lt;&gt;'Tabelas auxiliares'!$B$236,T753&lt;&gt;'Tabelas auxiliares'!$B$237),"FOLHA DE PESSOAL",IF(X753='Tabelas auxiliares'!$A$237,"CUSTEIO",IF(X753='Tabelas auxiliares'!$A$236,"INVESTIMENTO","ERRO - VERIFICAR"))))</f>
        <v/>
      </c>
      <c r="Z753" s="65"/>
    </row>
    <row r="754" spans="6:26" x14ac:dyDescent="0.25">
      <c r="F754" s="51" t="str">
        <f>IFERROR(VLOOKUP(D754,'Tabelas auxiliares'!$A$3:$B$61,2,FALSE),"")</f>
        <v/>
      </c>
      <c r="G754" s="51" t="str">
        <f>IFERROR(VLOOKUP($B754,'Tabelas auxiliares'!$A$65:$C$102,2,FALSE),"")</f>
        <v/>
      </c>
      <c r="H754" s="51" t="str">
        <f>IFERROR(VLOOKUP($B754,'Tabelas auxiliares'!$A$65:$C$102,3,FALSE),"")</f>
        <v/>
      </c>
      <c r="X754" s="51" t="str">
        <f t="shared" si="11"/>
        <v/>
      </c>
      <c r="Y754" s="51" t="str">
        <f>IF(T754="","",IF(AND(T754&lt;&gt;'Tabelas auxiliares'!$B$236,T754&lt;&gt;'Tabelas auxiliares'!$B$237),"FOLHA DE PESSOAL",IF(X754='Tabelas auxiliares'!$A$237,"CUSTEIO",IF(X754='Tabelas auxiliares'!$A$236,"INVESTIMENTO","ERRO - VERIFICAR"))))</f>
        <v/>
      </c>
      <c r="Z754" s="65"/>
    </row>
    <row r="755" spans="6:26" x14ac:dyDescent="0.25">
      <c r="F755" s="51" t="str">
        <f>IFERROR(VLOOKUP(D755,'Tabelas auxiliares'!$A$3:$B$61,2,FALSE),"")</f>
        <v/>
      </c>
      <c r="G755" s="51" t="str">
        <f>IFERROR(VLOOKUP($B755,'Tabelas auxiliares'!$A$65:$C$102,2,FALSE),"")</f>
        <v/>
      </c>
      <c r="H755" s="51" t="str">
        <f>IFERROR(VLOOKUP($B755,'Tabelas auxiliares'!$A$65:$C$102,3,FALSE),"")</f>
        <v/>
      </c>
      <c r="X755" s="51" t="str">
        <f t="shared" si="11"/>
        <v/>
      </c>
      <c r="Y755" s="51" t="str">
        <f>IF(T755="","",IF(AND(T755&lt;&gt;'Tabelas auxiliares'!$B$236,T755&lt;&gt;'Tabelas auxiliares'!$B$237),"FOLHA DE PESSOAL",IF(X755='Tabelas auxiliares'!$A$237,"CUSTEIO",IF(X755='Tabelas auxiliares'!$A$236,"INVESTIMENTO","ERRO - VERIFICAR"))))</f>
        <v/>
      </c>
      <c r="Z755" s="65"/>
    </row>
    <row r="756" spans="6:26" x14ac:dyDescent="0.25">
      <c r="F756" s="51" t="str">
        <f>IFERROR(VLOOKUP(D756,'Tabelas auxiliares'!$A$3:$B$61,2,FALSE),"")</f>
        <v/>
      </c>
      <c r="G756" s="51" t="str">
        <f>IFERROR(VLOOKUP($B756,'Tabelas auxiliares'!$A$65:$C$102,2,FALSE),"")</f>
        <v/>
      </c>
      <c r="H756" s="51" t="str">
        <f>IFERROR(VLOOKUP($B756,'Tabelas auxiliares'!$A$65:$C$102,3,FALSE),"")</f>
        <v/>
      </c>
      <c r="X756" s="51" t="str">
        <f t="shared" si="11"/>
        <v/>
      </c>
      <c r="Y756" s="51" t="str">
        <f>IF(T756="","",IF(AND(T756&lt;&gt;'Tabelas auxiliares'!$B$236,T756&lt;&gt;'Tabelas auxiliares'!$B$237),"FOLHA DE PESSOAL",IF(X756='Tabelas auxiliares'!$A$237,"CUSTEIO",IF(X756='Tabelas auxiliares'!$A$236,"INVESTIMENTO","ERRO - VERIFICAR"))))</f>
        <v/>
      </c>
      <c r="Z756" s="65"/>
    </row>
    <row r="757" spans="6:26" x14ac:dyDescent="0.25">
      <c r="F757" s="51" t="str">
        <f>IFERROR(VLOOKUP(D757,'Tabelas auxiliares'!$A$3:$B$61,2,FALSE),"")</f>
        <v/>
      </c>
      <c r="G757" s="51" t="str">
        <f>IFERROR(VLOOKUP($B757,'Tabelas auxiliares'!$A$65:$C$102,2,FALSE),"")</f>
        <v/>
      </c>
      <c r="H757" s="51" t="str">
        <f>IFERROR(VLOOKUP($B757,'Tabelas auxiliares'!$A$65:$C$102,3,FALSE),"")</f>
        <v/>
      </c>
      <c r="X757" s="51" t="str">
        <f t="shared" si="11"/>
        <v/>
      </c>
      <c r="Y757" s="51" t="str">
        <f>IF(T757="","",IF(AND(T757&lt;&gt;'Tabelas auxiliares'!$B$236,T757&lt;&gt;'Tabelas auxiliares'!$B$237),"FOLHA DE PESSOAL",IF(X757='Tabelas auxiliares'!$A$237,"CUSTEIO",IF(X757='Tabelas auxiliares'!$A$236,"INVESTIMENTO","ERRO - VERIFICAR"))))</f>
        <v/>
      </c>
      <c r="Z757" s="65"/>
    </row>
    <row r="758" spans="6:26" x14ac:dyDescent="0.25">
      <c r="F758" s="51" t="str">
        <f>IFERROR(VLOOKUP(D758,'Tabelas auxiliares'!$A$3:$B$61,2,FALSE),"")</f>
        <v/>
      </c>
      <c r="G758" s="51" t="str">
        <f>IFERROR(VLOOKUP($B758,'Tabelas auxiliares'!$A$65:$C$102,2,FALSE),"")</f>
        <v/>
      </c>
      <c r="H758" s="51" t="str">
        <f>IFERROR(VLOOKUP($B758,'Tabelas auxiliares'!$A$65:$C$102,3,FALSE),"")</f>
        <v/>
      </c>
      <c r="X758" s="51" t="str">
        <f t="shared" si="11"/>
        <v/>
      </c>
      <c r="Y758" s="51" t="str">
        <f>IF(T758="","",IF(AND(T758&lt;&gt;'Tabelas auxiliares'!$B$236,T758&lt;&gt;'Tabelas auxiliares'!$B$237),"FOLHA DE PESSOAL",IF(X758='Tabelas auxiliares'!$A$237,"CUSTEIO",IF(X758='Tabelas auxiliares'!$A$236,"INVESTIMENTO","ERRO - VERIFICAR"))))</f>
        <v/>
      </c>
      <c r="Z758" s="65"/>
    </row>
    <row r="759" spans="6:26" x14ac:dyDescent="0.25">
      <c r="F759" s="51" t="str">
        <f>IFERROR(VLOOKUP(D759,'Tabelas auxiliares'!$A$3:$B$61,2,FALSE),"")</f>
        <v/>
      </c>
      <c r="G759" s="51" t="str">
        <f>IFERROR(VLOOKUP($B759,'Tabelas auxiliares'!$A$65:$C$102,2,FALSE),"")</f>
        <v/>
      </c>
      <c r="H759" s="51" t="str">
        <f>IFERROR(VLOOKUP($B759,'Tabelas auxiliares'!$A$65:$C$102,3,FALSE),"")</f>
        <v/>
      </c>
      <c r="X759" s="51" t="str">
        <f t="shared" si="11"/>
        <v/>
      </c>
      <c r="Y759" s="51" t="str">
        <f>IF(T759="","",IF(AND(T759&lt;&gt;'Tabelas auxiliares'!$B$236,T759&lt;&gt;'Tabelas auxiliares'!$B$237),"FOLHA DE PESSOAL",IF(X759='Tabelas auxiliares'!$A$237,"CUSTEIO",IF(X759='Tabelas auxiliares'!$A$236,"INVESTIMENTO","ERRO - VERIFICAR"))))</f>
        <v/>
      </c>
      <c r="Z759" s="65"/>
    </row>
    <row r="760" spans="6:26" x14ac:dyDescent="0.25">
      <c r="F760" s="51" t="str">
        <f>IFERROR(VLOOKUP(D760,'Tabelas auxiliares'!$A$3:$B$61,2,FALSE),"")</f>
        <v/>
      </c>
      <c r="G760" s="51" t="str">
        <f>IFERROR(VLOOKUP($B760,'Tabelas auxiliares'!$A$65:$C$102,2,FALSE),"")</f>
        <v/>
      </c>
      <c r="H760" s="51" t="str">
        <f>IFERROR(VLOOKUP($B760,'Tabelas auxiliares'!$A$65:$C$102,3,FALSE),"")</f>
        <v/>
      </c>
      <c r="X760" s="51" t="str">
        <f t="shared" si="11"/>
        <v/>
      </c>
      <c r="Y760" s="51" t="str">
        <f>IF(T760="","",IF(AND(T760&lt;&gt;'Tabelas auxiliares'!$B$236,T760&lt;&gt;'Tabelas auxiliares'!$B$237),"FOLHA DE PESSOAL",IF(X760='Tabelas auxiliares'!$A$237,"CUSTEIO",IF(X760='Tabelas auxiliares'!$A$236,"INVESTIMENTO","ERRO - VERIFICAR"))))</f>
        <v/>
      </c>
      <c r="Z760" s="65"/>
    </row>
    <row r="761" spans="6:26" x14ac:dyDescent="0.25">
      <c r="F761" s="51" t="str">
        <f>IFERROR(VLOOKUP(D761,'Tabelas auxiliares'!$A$3:$B$61,2,FALSE),"")</f>
        <v/>
      </c>
      <c r="G761" s="51" t="str">
        <f>IFERROR(VLOOKUP($B761,'Tabelas auxiliares'!$A$65:$C$102,2,FALSE),"")</f>
        <v/>
      </c>
      <c r="H761" s="51" t="str">
        <f>IFERROR(VLOOKUP($B761,'Tabelas auxiliares'!$A$65:$C$102,3,FALSE),"")</f>
        <v/>
      </c>
      <c r="X761" s="51" t="str">
        <f t="shared" si="11"/>
        <v/>
      </c>
      <c r="Y761" s="51" t="str">
        <f>IF(T761="","",IF(AND(T761&lt;&gt;'Tabelas auxiliares'!$B$236,T761&lt;&gt;'Tabelas auxiliares'!$B$237),"FOLHA DE PESSOAL",IF(X761='Tabelas auxiliares'!$A$237,"CUSTEIO",IF(X761='Tabelas auxiliares'!$A$236,"INVESTIMENTO","ERRO - VERIFICAR"))))</f>
        <v/>
      </c>
      <c r="Z761" s="65"/>
    </row>
    <row r="762" spans="6:26" x14ac:dyDescent="0.25">
      <c r="F762" s="51" t="str">
        <f>IFERROR(VLOOKUP(D762,'Tabelas auxiliares'!$A$3:$B$61,2,FALSE),"")</f>
        <v/>
      </c>
      <c r="G762" s="51" t="str">
        <f>IFERROR(VLOOKUP($B762,'Tabelas auxiliares'!$A$65:$C$102,2,FALSE),"")</f>
        <v/>
      </c>
      <c r="H762" s="51" t="str">
        <f>IFERROR(VLOOKUP($B762,'Tabelas auxiliares'!$A$65:$C$102,3,FALSE),"")</f>
        <v/>
      </c>
      <c r="X762" s="51" t="str">
        <f t="shared" si="11"/>
        <v/>
      </c>
      <c r="Y762" s="51" t="str">
        <f>IF(T762="","",IF(AND(T762&lt;&gt;'Tabelas auxiliares'!$B$236,T762&lt;&gt;'Tabelas auxiliares'!$B$237),"FOLHA DE PESSOAL",IF(X762='Tabelas auxiliares'!$A$237,"CUSTEIO",IF(X762='Tabelas auxiliares'!$A$236,"INVESTIMENTO","ERRO - VERIFICAR"))))</f>
        <v/>
      </c>
      <c r="Z762" s="65"/>
    </row>
    <row r="763" spans="6:26" x14ac:dyDescent="0.25">
      <c r="F763" s="51" t="str">
        <f>IFERROR(VLOOKUP(D763,'Tabelas auxiliares'!$A$3:$B$61,2,FALSE),"")</f>
        <v/>
      </c>
      <c r="G763" s="51" t="str">
        <f>IFERROR(VLOOKUP($B763,'Tabelas auxiliares'!$A$65:$C$102,2,FALSE),"")</f>
        <v/>
      </c>
      <c r="H763" s="51" t="str">
        <f>IFERROR(VLOOKUP($B763,'Tabelas auxiliares'!$A$65:$C$102,3,FALSE),"")</f>
        <v/>
      </c>
      <c r="X763" s="51" t="str">
        <f t="shared" si="11"/>
        <v/>
      </c>
      <c r="Y763" s="51" t="str">
        <f>IF(T763="","",IF(AND(T763&lt;&gt;'Tabelas auxiliares'!$B$236,T763&lt;&gt;'Tabelas auxiliares'!$B$237),"FOLHA DE PESSOAL",IF(X763='Tabelas auxiliares'!$A$237,"CUSTEIO",IF(X763='Tabelas auxiliares'!$A$236,"INVESTIMENTO","ERRO - VERIFICAR"))))</f>
        <v/>
      </c>
      <c r="Z763" s="65"/>
    </row>
    <row r="764" spans="6:26" x14ac:dyDescent="0.25">
      <c r="F764" s="51" t="str">
        <f>IFERROR(VLOOKUP(D764,'Tabelas auxiliares'!$A$3:$B$61,2,FALSE),"")</f>
        <v/>
      </c>
      <c r="G764" s="51" t="str">
        <f>IFERROR(VLOOKUP($B764,'Tabelas auxiliares'!$A$65:$C$102,2,FALSE),"")</f>
        <v/>
      </c>
      <c r="H764" s="51" t="str">
        <f>IFERROR(VLOOKUP($B764,'Tabelas auxiliares'!$A$65:$C$102,3,FALSE),"")</f>
        <v/>
      </c>
      <c r="X764" s="51" t="str">
        <f t="shared" si="11"/>
        <v/>
      </c>
      <c r="Y764" s="51" t="str">
        <f>IF(T764="","",IF(AND(T764&lt;&gt;'Tabelas auxiliares'!$B$236,T764&lt;&gt;'Tabelas auxiliares'!$B$237),"FOLHA DE PESSOAL",IF(X764='Tabelas auxiliares'!$A$237,"CUSTEIO",IF(X764='Tabelas auxiliares'!$A$236,"INVESTIMENTO","ERRO - VERIFICAR"))))</f>
        <v/>
      </c>
      <c r="Z764" s="65"/>
    </row>
    <row r="765" spans="6:26" x14ac:dyDescent="0.25">
      <c r="F765" s="51" t="str">
        <f>IFERROR(VLOOKUP(D765,'Tabelas auxiliares'!$A$3:$B$61,2,FALSE),"")</f>
        <v/>
      </c>
      <c r="G765" s="51" t="str">
        <f>IFERROR(VLOOKUP($B765,'Tabelas auxiliares'!$A$65:$C$102,2,FALSE),"")</f>
        <v/>
      </c>
      <c r="H765" s="51" t="str">
        <f>IFERROR(VLOOKUP($B765,'Tabelas auxiliares'!$A$65:$C$102,3,FALSE),"")</f>
        <v/>
      </c>
      <c r="X765" s="51" t="str">
        <f t="shared" si="11"/>
        <v/>
      </c>
      <c r="Y765" s="51" t="str">
        <f>IF(T765="","",IF(AND(T765&lt;&gt;'Tabelas auxiliares'!$B$236,T765&lt;&gt;'Tabelas auxiliares'!$B$237),"FOLHA DE PESSOAL",IF(X765='Tabelas auxiliares'!$A$237,"CUSTEIO",IF(X765='Tabelas auxiliares'!$A$236,"INVESTIMENTO","ERRO - VERIFICAR"))))</f>
        <v/>
      </c>
      <c r="Z765" s="65"/>
    </row>
    <row r="766" spans="6:26" x14ac:dyDescent="0.25">
      <c r="F766" s="51" t="str">
        <f>IFERROR(VLOOKUP(D766,'Tabelas auxiliares'!$A$3:$B$61,2,FALSE),"")</f>
        <v/>
      </c>
      <c r="G766" s="51" t="str">
        <f>IFERROR(VLOOKUP($B766,'Tabelas auxiliares'!$A$65:$C$102,2,FALSE),"")</f>
        <v/>
      </c>
      <c r="H766" s="51" t="str">
        <f>IFERROR(VLOOKUP($B766,'Tabelas auxiliares'!$A$65:$C$102,3,FALSE),"")</f>
        <v/>
      </c>
      <c r="X766" s="51" t="str">
        <f t="shared" si="11"/>
        <v/>
      </c>
      <c r="Y766" s="51" t="str">
        <f>IF(T766="","",IF(AND(T766&lt;&gt;'Tabelas auxiliares'!$B$236,T766&lt;&gt;'Tabelas auxiliares'!$B$237),"FOLHA DE PESSOAL",IF(X766='Tabelas auxiliares'!$A$237,"CUSTEIO",IF(X766='Tabelas auxiliares'!$A$236,"INVESTIMENTO","ERRO - VERIFICAR"))))</f>
        <v/>
      </c>
      <c r="Z766" s="65"/>
    </row>
    <row r="767" spans="6:26" x14ac:dyDescent="0.25">
      <c r="F767" s="51" t="str">
        <f>IFERROR(VLOOKUP(D767,'Tabelas auxiliares'!$A$3:$B$61,2,FALSE),"")</f>
        <v/>
      </c>
      <c r="G767" s="51" t="str">
        <f>IFERROR(VLOOKUP($B767,'Tabelas auxiliares'!$A$65:$C$102,2,FALSE),"")</f>
        <v/>
      </c>
      <c r="H767" s="51" t="str">
        <f>IFERROR(VLOOKUP($B767,'Tabelas auxiliares'!$A$65:$C$102,3,FALSE),"")</f>
        <v/>
      </c>
      <c r="X767" s="51" t="str">
        <f t="shared" si="11"/>
        <v/>
      </c>
      <c r="Y767" s="51" t="str">
        <f>IF(T767="","",IF(AND(T767&lt;&gt;'Tabelas auxiliares'!$B$236,T767&lt;&gt;'Tabelas auxiliares'!$B$237),"FOLHA DE PESSOAL",IF(X767='Tabelas auxiliares'!$A$237,"CUSTEIO",IF(X767='Tabelas auxiliares'!$A$236,"INVESTIMENTO","ERRO - VERIFICAR"))))</f>
        <v/>
      </c>
      <c r="Z767" s="65"/>
    </row>
    <row r="768" spans="6:26" x14ac:dyDescent="0.25">
      <c r="F768" s="51" t="str">
        <f>IFERROR(VLOOKUP(D768,'Tabelas auxiliares'!$A$3:$B$61,2,FALSE),"")</f>
        <v/>
      </c>
      <c r="G768" s="51" t="str">
        <f>IFERROR(VLOOKUP($B768,'Tabelas auxiliares'!$A$65:$C$102,2,FALSE),"")</f>
        <v/>
      </c>
      <c r="H768" s="51" t="str">
        <f>IFERROR(VLOOKUP($B768,'Tabelas auxiliares'!$A$65:$C$102,3,FALSE),"")</f>
        <v/>
      </c>
      <c r="X768" s="51" t="str">
        <f t="shared" si="11"/>
        <v/>
      </c>
      <c r="Y768" s="51" t="str">
        <f>IF(T768="","",IF(AND(T768&lt;&gt;'Tabelas auxiliares'!$B$236,T768&lt;&gt;'Tabelas auxiliares'!$B$237),"FOLHA DE PESSOAL",IF(X768='Tabelas auxiliares'!$A$237,"CUSTEIO",IF(X768='Tabelas auxiliares'!$A$236,"INVESTIMENTO","ERRO - VERIFICAR"))))</f>
        <v/>
      </c>
      <c r="Z768" s="65"/>
    </row>
    <row r="769" spans="6:26" x14ac:dyDescent="0.25">
      <c r="F769" s="51" t="str">
        <f>IFERROR(VLOOKUP(D769,'Tabelas auxiliares'!$A$3:$B$61,2,FALSE),"")</f>
        <v/>
      </c>
      <c r="G769" s="51" t="str">
        <f>IFERROR(VLOOKUP($B769,'Tabelas auxiliares'!$A$65:$C$102,2,FALSE),"")</f>
        <v/>
      </c>
      <c r="H769" s="51" t="str">
        <f>IFERROR(VLOOKUP($B769,'Tabelas auxiliares'!$A$65:$C$102,3,FALSE),"")</f>
        <v/>
      </c>
      <c r="X769" s="51" t="str">
        <f t="shared" si="11"/>
        <v/>
      </c>
      <c r="Y769" s="51" t="str">
        <f>IF(T769="","",IF(AND(T769&lt;&gt;'Tabelas auxiliares'!$B$236,T769&lt;&gt;'Tabelas auxiliares'!$B$237),"FOLHA DE PESSOAL",IF(X769='Tabelas auxiliares'!$A$237,"CUSTEIO",IF(X769='Tabelas auxiliares'!$A$236,"INVESTIMENTO","ERRO - VERIFICAR"))))</f>
        <v/>
      </c>
      <c r="Z769" s="65"/>
    </row>
    <row r="770" spans="6:26" x14ac:dyDescent="0.25">
      <c r="F770" s="51" t="str">
        <f>IFERROR(VLOOKUP(D770,'Tabelas auxiliares'!$A$3:$B$61,2,FALSE),"")</f>
        <v/>
      </c>
      <c r="G770" s="51" t="str">
        <f>IFERROR(VLOOKUP($B770,'Tabelas auxiliares'!$A$65:$C$102,2,FALSE),"")</f>
        <v/>
      </c>
      <c r="H770" s="51" t="str">
        <f>IFERROR(VLOOKUP($B770,'Tabelas auxiliares'!$A$65:$C$102,3,FALSE),"")</f>
        <v/>
      </c>
      <c r="X770" s="51" t="str">
        <f t="shared" si="11"/>
        <v/>
      </c>
      <c r="Y770" s="51" t="str">
        <f>IF(T770="","",IF(AND(T770&lt;&gt;'Tabelas auxiliares'!$B$236,T770&lt;&gt;'Tabelas auxiliares'!$B$237),"FOLHA DE PESSOAL",IF(X770='Tabelas auxiliares'!$A$237,"CUSTEIO",IF(X770='Tabelas auxiliares'!$A$236,"INVESTIMENTO","ERRO - VERIFICAR"))))</f>
        <v/>
      </c>
      <c r="Z770" s="65"/>
    </row>
    <row r="771" spans="6:26" x14ac:dyDescent="0.25">
      <c r="F771" s="51" t="str">
        <f>IFERROR(VLOOKUP(D771,'Tabelas auxiliares'!$A$3:$B$61,2,FALSE),"")</f>
        <v/>
      </c>
      <c r="G771" s="51" t="str">
        <f>IFERROR(VLOOKUP($B771,'Tabelas auxiliares'!$A$65:$C$102,2,FALSE),"")</f>
        <v/>
      </c>
      <c r="H771" s="51" t="str">
        <f>IFERROR(VLOOKUP($B771,'Tabelas auxiliares'!$A$65:$C$102,3,FALSE),"")</f>
        <v/>
      </c>
      <c r="X771" s="51" t="str">
        <f t="shared" si="11"/>
        <v/>
      </c>
      <c r="Y771" s="51" t="str">
        <f>IF(T771="","",IF(AND(T771&lt;&gt;'Tabelas auxiliares'!$B$236,T771&lt;&gt;'Tabelas auxiliares'!$B$237),"FOLHA DE PESSOAL",IF(X771='Tabelas auxiliares'!$A$237,"CUSTEIO",IF(X771='Tabelas auxiliares'!$A$236,"INVESTIMENTO","ERRO - VERIFICAR"))))</f>
        <v/>
      </c>
      <c r="Z771" s="65"/>
    </row>
    <row r="772" spans="6:26" x14ac:dyDescent="0.25">
      <c r="F772" s="51" t="str">
        <f>IFERROR(VLOOKUP(D772,'Tabelas auxiliares'!$A$3:$B$61,2,FALSE),"")</f>
        <v/>
      </c>
      <c r="G772" s="51" t="str">
        <f>IFERROR(VLOOKUP($B772,'Tabelas auxiliares'!$A$65:$C$102,2,FALSE),"")</f>
        <v/>
      </c>
      <c r="H772" s="51" t="str">
        <f>IFERROR(VLOOKUP($B772,'Tabelas auxiliares'!$A$65:$C$102,3,FALSE),"")</f>
        <v/>
      </c>
      <c r="X772" s="51" t="str">
        <f t="shared" ref="X772:X835" si="12">LEFT(V772,1)</f>
        <v/>
      </c>
      <c r="Y772" s="51" t="str">
        <f>IF(T772="","",IF(AND(T772&lt;&gt;'Tabelas auxiliares'!$B$236,T772&lt;&gt;'Tabelas auxiliares'!$B$237),"FOLHA DE PESSOAL",IF(X772='Tabelas auxiliares'!$A$237,"CUSTEIO",IF(X772='Tabelas auxiliares'!$A$236,"INVESTIMENTO","ERRO - VERIFICAR"))))</f>
        <v/>
      </c>
      <c r="Z772" s="65"/>
    </row>
    <row r="773" spans="6:26" x14ac:dyDescent="0.25">
      <c r="F773" s="51" t="str">
        <f>IFERROR(VLOOKUP(D773,'Tabelas auxiliares'!$A$3:$B$61,2,FALSE),"")</f>
        <v/>
      </c>
      <c r="G773" s="51" t="str">
        <f>IFERROR(VLOOKUP($B773,'Tabelas auxiliares'!$A$65:$C$102,2,FALSE),"")</f>
        <v/>
      </c>
      <c r="H773" s="51" t="str">
        <f>IFERROR(VLOOKUP($B773,'Tabelas auxiliares'!$A$65:$C$102,3,FALSE),"")</f>
        <v/>
      </c>
      <c r="X773" s="51" t="str">
        <f t="shared" si="12"/>
        <v/>
      </c>
      <c r="Y773" s="51" t="str">
        <f>IF(T773="","",IF(AND(T773&lt;&gt;'Tabelas auxiliares'!$B$236,T773&lt;&gt;'Tabelas auxiliares'!$B$237),"FOLHA DE PESSOAL",IF(X773='Tabelas auxiliares'!$A$237,"CUSTEIO",IF(X773='Tabelas auxiliares'!$A$236,"INVESTIMENTO","ERRO - VERIFICAR"))))</f>
        <v/>
      </c>
      <c r="Z773" s="65"/>
    </row>
    <row r="774" spans="6:26" x14ac:dyDescent="0.25">
      <c r="F774" s="51" t="str">
        <f>IFERROR(VLOOKUP(D774,'Tabelas auxiliares'!$A$3:$B$61,2,FALSE),"")</f>
        <v/>
      </c>
      <c r="G774" s="51" t="str">
        <f>IFERROR(VLOOKUP($B774,'Tabelas auxiliares'!$A$65:$C$102,2,FALSE),"")</f>
        <v/>
      </c>
      <c r="H774" s="51" t="str">
        <f>IFERROR(VLOOKUP($B774,'Tabelas auxiliares'!$A$65:$C$102,3,FALSE),"")</f>
        <v/>
      </c>
      <c r="X774" s="51" t="str">
        <f t="shared" si="12"/>
        <v/>
      </c>
      <c r="Y774" s="51" t="str">
        <f>IF(T774="","",IF(AND(T774&lt;&gt;'Tabelas auxiliares'!$B$236,T774&lt;&gt;'Tabelas auxiliares'!$B$237),"FOLHA DE PESSOAL",IF(X774='Tabelas auxiliares'!$A$237,"CUSTEIO",IF(X774='Tabelas auxiliares'!$A$236,"INVESTIMENTO","ERRO - VERIFICAR"))))</f>
        <v/>
      </c>
      <c r="Z774" s="65"/>
    </row>
    <row r="775" spans="6:26" x14ac:dyDescent="0.25">
      <c r="F775" s="51" t="str">
        <f>IFERROR(VLOOKUP(D775,'Tabelas auxiliares'!$A$3:$B$61,2,FALSE),"")</f>
        <v/>
      </c>
      <c r="G775" s="51" t="str">
        <f>IFERROR(VLOOKUP($B775,'Tabelas auxiliares'!$A$65:$C$102,2,FALSE),"")</f>
        <v/>
      </c>
      <c r="H775" s="51" t="str">
        <f>IFERROR(VLOOKUP($B775,'Tabelas auxiliares'!$A$65:$C$102,3,FALSE),"")</f>
        <v/>
      </c>
      <c r="X775" s="51" t="str">
        <f t="shared" si="12"/>
        <v/>
      </c>
      <c r="Y775" s="51" t="str">
        <f>IF(T775="","",IF(AND(T775&lt;&gt;'Tabelas auxiliares'!$B$236,T775&lt;&gt;'Tabelas auxiliares'!$B$237),"FOLHA DE PESSOAL",IF(X775='Tabelas auxiliares'!$A$237,"CUSTEIO",IF(X775='Tabelas auxiliares'!$A$236,"INVESTIMENTO","ERRO - VERIFICAR"))))</f>
        <v/>
      </c>
      <c r="Z775" s="65"/>
    </row>
    <row r="776" spans="6:26" x14ac:dyDescent="0.25">
      <c r="F776" s="51" t="str">
        <f>IFERROR(VLOOKUP(D776,'Tabelas auxiliares'!$A$3:$B$61,2,FALSE),"")</f>
        <v/>
      </c>
      <c r="G776" s="51" t="str">
        <f>IFERROR(VLOOKUP($B776,'Tabelas auxiliares'!$A$65:$C$102,2,FALSE),"")</f>
        <v/>
      </c>
      <c r="H776" s="51" t="str">
        <f>IFERROR(VLOOKUP($B776,'Tabelas auxiliares'!$A$65:$C$102,3,FALSE),"")</f>
        <v/>
      </c>
      <c r="X776" s="51" t="str">
        <f t="shared" si="12"/>
        <v/>
      </c>
      <c r="Y776" s="51" t="str">
        <f>IF(T776="","",IF(AND(T776&lt;&gt;'Tabelas auxiliares'!$B$236,T776&lt;&gt;'Tabelas auxiliares'!$B$237),"FOLHA DE PESSOAL",IF(X776='Tabelas auxiliares'!$A$237,"CUSTEIO",IF(X776='Tabelas auxiliares'!$A$236,"INVESTIMENTO","ERRO - VERIFICAR"))))</f>
        <v/>
      </c>
      <c r="Z776" s="65"/>
    </row>
    <row r="777" spans="6:26" x14ac:dyDescent="0.25">
      <c r="F777" s="51" t="str">
        <f>IFERROR(VLOOKUP(D777,'Tabelas auxiliares'!$A$3:$B$61,2,FALSE),"")</f>
        <v/>
      </c>
      <c r="G777" s="51" t="str">
        <f>IFERROR(VLOOKUP($B777,'Tabelas auxiliares'!$A$65:$C$102,2,FALSE),"")</f>
        <v/>
      </c>
      <c r="H777" s="51" t="str">
        <f>IFERROR(VLOOKUP($B777,'Tabelas auxiliares'!$A$65:$C$102,3,FALSE),"")</f>
        <v/>
      </c>
      <c r="X777" s="51" t="str">
        <f t="shared" si="12"/>
        <v/>
      </c>
      <c r="Y777" s="51" t="str">
        <f>IF(T777="","",IF(AND(T777&lt;&gt;'Tabelas auxiliares'!$B$236,T777&lt;&gt;'Tabelas auxiliares'!$B$237),"FOLHA DE PESSOAL",IF(X777='Tabelas auxiliares'!$A$237,"CUSTEIO",IF(X777='Tabelas auxiliares'!$A$236,"INVESTIMENTO","ERRO - VERIFICAR"))))</f>
        <v/>
      </c>
      <c r="Z777" s="65"/>
    </row>
    <row r="778" spans="6:26" x14ac:dyDescent="0.25">
      <c r="F778" s="51" t="str">
        <f>IFERROR(VLOOKUP(D778,'Tabelas auxiliares'!$A$3:$B$61,2,FALSE),"")</f>
        <v/>
      </c>
      <c r="G778" s="51" t="str">
        <f>IFERROR(VLOOKUP($B778,'Tabelas auxiliares'!$A$65:$C$102,2,FALSE),"")</f>
        <v/>
      </c>
      <c r="H778" s="51" t="str">
        <f>IFERROR(VLOOKUP($B778,'Tabelas auxiliares'!$A$65:$C$102,3,FALSE),"")</f>
        <v/>
      </c>
      <c r="X778" s="51" t="str">
        <f t="shared" si="12"/>
        <v/>
      </c>
      <c r="Y778" s="51" t="str">
        <f>IF(T778="","",IF(AND(T778&lt;&gt;'Tabelas auxiliares'!$B$236,T778&lt;&gt;'Tabelas auxiliares'!$B$237),"FOLHA DE PESSOAL",IF(X778='Tabelas auxiliares'!$A$237,"CUSTEIO",IF(X778='Tabelas auxiliares'!$A$236,"INVESTIMENTO","ERRO - VERIFICAR"))))</f>
        <v/>
      </c>
      <c r="Z778" s="65"/>
    </row>
    <row r="779" spans="6:26" x14ac:dyDescent="0.25">
      <c r="F779" s="51" t="str">
        <f>IFERROR(VLOOKUP(D779,'Tabelas auxiliares'!$A$3:$B$61,2,FALSE),"")</f>
        <v/>
      </c>
      <c r="G779" s="51" t="str">
        <f>IFERROR(VLOOKUP($B779,'Tabelas auxiliares'!$A$65:$C$102,2,FALSE),"")</f>
        <v/>
      </c>
      <c r="H779" s="51" t="str">
        <f>IFERROR(VLOOKUP($B779,'Tabelas auxiliares'!$A$65:$C$102,3,FALSE),"")</f>
        <v/>
      </c>
      <c r="X779" s="51" t="str">
        <f t="shared" si="12"/>
        <v/>
      </c>
      <c r="Y779" s="51" t="str">
        <f>IF(T779="","",IF(AND(T779&lt;&gt;'Tabelas auxiliares'!$B$236,T779&lt;&gt;'Tabelas auxiliares'!$B$237),"FOLHA DE PESSOAL",IF(X779='Tabelas auxiliares'!$A$237,"CUSTEIO",IF(X779='Tabelas auxiliares'!$A$236,"INVESTIMENTO","ERRO - VERIFICAR"))))</f>
        <v/>
      </c>
      <c r="Z779" s="65"/>
    </row>
    <row r="780" spans="6:26" x14ac:dyDescent="0.25">
      <c r="F780" s="51" t="str">
        <f>IFERROR(VLOOKUP(D780,'Tabelas auxiliares'!$A$3:$B$61,2,FALSE),"")</f>
        <v/>
      </c>
      <c r="G780" s="51" t="str">
        <f>IFERROR(VLOOKUP($B780,'Tabelas auxiliares'!$A$65:$C$102,2,FALSE),"")</f>
        <v/>
      </c>
      <c r="H780" s="51" t="str">
        <f>IFERROR(VLOOKUP($B780,'Tabelas auxiliares'!$A$65:$C$102,3,FALSE),"")</f>
        <v/>
      </c>
      <c r="X780" s="51" t="str">
        <f t="shared" si="12"/>
        <v/>
      </c>
      <c r="Y780" s="51" t="str">
        <f>IF(T780="","",IF(AND(T780&lt;&gt;'Tabelas auxiliares'!$B$236,T780&lt;&gt;'Tabelas auxiliares'!$B$237),"FOLHA DE PESSOAL",IF(X780='Tabelas auxiliares'!$A$237,"CUSTEIO",IF(X780='Tabelas auxiliares'!$A$236,"INVESTIMENTO","ERRO - VERIFICAR"))))</f>
        <v/>
      </c>
      <c r="Z780" s="65"/>
    </row>
    <row r="781" spans="6:26" x14ac:dyDescent="0.25">
      <c r="F781" s="51" t="str">
        <f>IFERROR(VLOOKUP(D781,'Tabelas auxiliares'!$A$3:$B$61,2,FALSE),"")</f>
        <v/>
      </c>
      <c r="G781" s="51" t="str">
        <f>IFERROR(VLOOKUP($B781,'Tabelas auxiliares'!$A$65:$C$102,2,FALSE),"")</f>
        <v/>
      </c>
      <c r="H781" s="51" t="str">
        <f>IFERROR(VLOOKUP($B781,'Tabelas auxiliares'!$A$65:$C$102,3,FALSE),"")</f>
        <v/>
      </c>
      <c r="X781" s="51" t="str">
        <f t="shared" si="12"/>
        <v/>
      </c>
      <c r="Y781" s="51" t="str">
        <f>IF(T781="","",IF(AND(T781&lt;&gt;'Tabelas auxiliares'!$B$236,T781&lt;&gt;'Tabelas auxiliares'!$B$237),"FOLHA DE PESSOAL",IF(X781='Tabelas auxiliares'!$A$237,"CUSTEIO",IF(X781='Tabelas auxiliares'!$A$236,"INVESTIMENTO","ERRO - VERIFICAR"))))</f>
        <v/>
      </c>
      <c r="Z781" s="65"/>
    </row>
    <row r="782" spans="6:26" x14ac:dyDescent="0.25">
      <c r="F782" s="51" t="str">
        <f>IFERROR(VLOOKUP(D782,'Tabelas auxiliares'!$A$3:$B$61,2,FALSE),"")</f>
        <v/>
      </c>
      <c r="G782" s="51" t="str">
        <f>IFERROR(VLOOKUP($B782,'Tabelas auxiliares'!$A$65:$C$102,2,FALSE),"")</f>
        <v/>
      </c>
      <c r="H782" s="51" t="str">
        <f>IFERROR(VLOOKUP($B782,'Tabelas auxiliares'!$A$65:$C$102,3,FALSE),"")</f>
        <v/>
      </c>
      <c r="X782" s="51" t="str">
        <f t="shared" si="12"/>
        <v/>
      </c>
      <c r="Y782" s="51" t="str">
        <f>IF(T782="","",IF(AND(T782&lt;&gt;'Tabelas auxiliares'!$B$236,T782&lt;&gt;'Tabelas auxiliares'!$B$237),"FOLHA DE PESSOAL",IF(X782='Tabelas auxiliares'!$A$237,"CUSTEIO",IF(X782='Tabelas auxiliares'!$A$236,"INVESTIMENTO","ERRO - VERIFICAR"))))</f>
        <v/>
      </c>
      <c r="Z782" s="65"/>
    </row>
    <row r="783" spans="6:26" x14ac:dyDescent="0.25">
      <c r="F783" s="51" t="str">
        <f>IFERROR(VLOOKUP(D783,'Tabelas auxiliares'!$A$3:$B$61,2,FALSE),"")</f>
        <v/>
      </c>
      <c r="G783" s="51" t="str">
        <f>IFERROR(VLOOKUP($B783,'Tabelas auxiliares'!$A$65:$C$102,2,FALSE),"")</f>
        <v/>
      </c>
      <c r="H783" s="51" t="str">
        <f>IFERROR(VLOOKUP($B783,'Tabelas auxiliares'!$A$65:$C$102,3,FALSE),"")</f>
        <v/>
      </c>
      <c r="X783" s="51" t="str">
        <f t="shared" si="12"/>
        <v/>
      </c>
      <c r="Y783" s="51" t="str">
        <f>IF(T783="","",IF(AND(T783&lt;&gt;'Tabelas auxiliares'!$B$236,T783&lt;&gt;'Tabelas auxiliares'!$B$237),"FOLHA DE PESSOAL",IF(X783='Tabelas auxiliares'!$A$237,"CUSTEIO",IF(X783='Tabelas auxiliares'!$A$236,"INVESTIMENTO","ERRO - VERIFICAR"))))</f>
        <v/>
      </c>
      <c r="Z783" s="65"/>
    </row>
    <row r="784" spans="6:26" x14ac:dyDescent="0.25">
      <c r="F784" s="51" t="str">
        <f>IFERROR(VLOOKUP(D784,'Tabelas auxiliares'!$A$3:$B$61,2,FALSE),"")</f>
        <v/>
      </c>
      <c r="G784" s="51" t="str">
        <f>IFERROR(VLOOKUP($B784,'Tabelas auxiliares'!$A$65:$C$102,2,FALSE),"")</f>
        <v/>
      </c>
      <c r="H784" s="51" t="str">
        <f>IFERROR(VLOOKUP($B784,'Tabelas auxiliares'!$A$65:$C$102,3,FALSE),"")</f>
        <v/>
      </c>
      <c r="X784" s="51" t="str">
        <f t="shared" si="12"/>
        <v/>
      </c>
      <c r="Y784" s="51" t="str">
        <f>IF(T784="","",IF(AND(T784&lt;&gt;'Tabelas auxiliares'!$B$236,T784&lt;&gt;'Tabelas auxiliares'!$B$237),"FOLHA DE PESSOAL",IF(X784='Tabelas auxiliares'!$A$237,"CUSTEIO",IF(X784='Tabelas auxiliares'!$A$236,"INVESTIMENTO","ERRO - VERIFICAR"))))</f>
        <v/>
      </c>
      <c r="Z784" s="65"/>
    </row>
    <row r="785" spans="6:26" x14ac:dyDescent="0.25">
      <c r="F785" s="51" t="str">
        <f>IFERROR(VLOOKUP(D785,'Tabelas auxiliares'!$A$3:$B$61,2,FALSE),"")</f>
        <v/>
      </c>
      <c r="G785" s="51" t="str">
        <f>IFERROR(VLOOKUP($B785,'Tabelas auxiliares'!$A$65:$C$102,2,FALSE),"")</f>
        <v/>
      </c>
      <c r="H785" s="51" t="str">
        <f>IFERROR(VLOOKUP($B785,'Tabelas auxiliares'!$A$65:$C$102,3,FALSE),"")</f>
        <v/>
      </c>
      <c r="X785" s="51" t="str">
        <f t="shared" si="12"/>
        <v/>
      </c>
      <c r="Y785" s="51" t="str">
        <f>IF(T785="","",IF(AND(T785&lt;&gt;'Tabelas auxiliares'!$B$236,T785&lt;&gt;'Tabelas auxiliares'!$B$237),"FOLHA DE PESSOAL",IF(X785='Tabelas auxiliares'!$A$237,"CUSTEIO",IF(X785='Tabelas auxiliares'!$A$236,"INVESTIMENTO","ERRO - VERIFICAR"))))</f>
        <v/>
      </c>
      <c r="Z785" s="65"/>
    </row>
    <row r="786" spans="6:26" x14ac:dyDescent="0.25">
      <c r="F786" s="51" t="str">
        <f>IFERROR(VLOOKUP(D786,'Tabelas auxiliares'!$A$3:$B$61,2,FALSE),"")</f>
        <v/>
      </c>
      <c r="G786" s="51" t="str">
        <f>IFERROR(VLOOKUP($B786,'Tabelas auxiliares'!$A$65:$C$102,2,FALSE),"")</f>
        <v/>
      </c>
      <c r="H786" s="51" t="str">
        <f>IFERROR(VLOOKUP($B786,'Tabelas auxiliares'!$A$65:$C$102,3,FALSE),"")</f>
        <v/>
      </c>
      <c r="X786" s="51" t="str">
        <f t="shared" si="12"/>
        <v/>
      </c>
      <c r="Y786" s="51" t="str">
        <f>IF(T786="","",IF(AND(T786&lt;&gt;'Tabelas auxiliares'!$B$236,T786&lt;&gt;'Tabelas auxiliares'!$B$237),"FOLHA DE PESSOAL",IF(X786='Tabelas auxiliares'!$A$237,"CUSTEIO",IF(X786='Tabelas auxiliares'!$A$236,"INVESTIMENTO","ERRO - VERIFICAR"))))</f>
        <v/>
      </c>
      <c r="Z786" s="65"/>
    </row>
    <row r="787" spans="6:26" x14ac:dyDescent="0.25">
      <c r="F787" s="51" t="str">
        <f>IFERROR(VLOOKUP(D787,'Tabelas auxiliares'!$A$3:$B$61,2,FALSE),"")</f>
        <v/>
      </c>
      <c r="G787" s="51" t="str">
        <f>IFERROR(VLOOKUP($B787,'Tabelas auxiliares'!$A$65:$C$102,2,FALSE),"")</f>
        <v/>
      </c>
      <c r="H787" s="51" t="str">
        <f>IFERROR(VLOOKUP($B787,'Tabelas auxiliares'!$A$65:$C$102,3,FALSE),"")</f>
        <v/>
      </c>
      <c r="X787" s="51" t="str">
        <f t="shared" si="12"/>
        <v/>
      </c>
      <c r="Y787" s="51" t="str">
        <f>IF(T787="","",IF(AND(T787&lt;&gt;'Tabelas auxiliares'!$B$236,T787&lt;&gt;'Tabelas auxiliares'!$B$237),"FOLHA DE PESSOAL",IF(X787='Tabelas auxiliares'!$A$237,"CUSTEIO",IF(X787='Tabelas auxiliares'!$A$236,"INVESTIMENTO","ERRO - VERIFICAR"))))</f>
        <v/>
      </c>
      <c r="Z787" s="65"/>
    </row>
    <row r="788" spans="6:26" x14ac:dyDescent="0.25">
      <c r="F788" s="51" t="str">
        <f>IFERROR(VLOOKUP(D788,'Tabelas auxiliares'!$A$3:$B$61,2,FALSE),"")</f>
        <v/>
      </c>
      <c r="G788" s="51" t="str">
        <f>IFERROR(VLOOKUP($B788,'Tabelas auxiliares'!$A$65:$C$102,2,FALSE),"")</f>
        <v/>
      </c>
      <c r="H788" s="51" t="str">
        <f>IFERROR(VLOOKUP($B788,'Tabelas auxiliares'!$A$65:$C$102,3,FALSE),"")</f>
        <v/>
      </c>
      <c r="X788" s="51" t="str">
        <f t="shared" si="12"/>
        <v/>
      </c>
      <c r="Y788" s="51" t="str">
        <f>IF(T788="","",IF(AND(T788&lt;&gt;'Tabelas auxiliares'!$B$236,T788&lt;&gt;'Tabelas auxiliares'!$B$237),"FOLHA DE PESSOAL",IF(X788='Tabelas auxiliares'!$A$237,"CUSTEIO",IF(X788='Tabelas auxiliares'!$A$236,"INVESTIMENTO","ERRO - VERIFICAR"))))</f>
        <v/>
      </c>
      <c r="Z788" s="65"/>
    </row>
    <row r="789" spans="6:26" x14ac:dyDescent="0.25">
      <c r="F789" s="51" t="str">
        <f>IFERROR(VLOOKUP(D789,'Tabelas auxiliares'!$A$3:$B$61,2,FALSE),"")</f>
        <v/>
      </c>
      <c r="G789" s="51" t="str">
        <f>IFERROR(VLOOKUP($B789,'Tabelas auxiliares'!$A$65:$C$102,2,FALSE),"")</f>
        <v/>
      </c>
      <c r="H789" s="51" t="str">
        <f>IFERROR(VLOOKUP($B789,'Tabelas auxiliares'!$A$65:$C$102,3,FALSE),"")</f>
        <v/>
      </c>
      <c r="X789" s="51" t="str">
        <f t="shared" si="12"/>
        <v/>
      </c>
      <c r="Y789" s="51" t="str">
        <f>IF(T789="","",IF(AND(T789&lt;&gt;'Tabelas auxiliares'!$B$236,T789&lt;&gt;'Tabelas auxiliares'!$B$237),"FOLHA DE PESSOAL",IF(X789='Tabelas auxiliares'!$A$237,"CUSTEIO",IF(X789='Tabelas auxiliares'!$A$236,"INVESTIMENTO","ERRO - VERIFICAR"))))</f>
        <v/>
      </c>
      <c r="Z789" s="65"/>
    </row>
    <row r="790" spans="6:26" x14ac:dyDescent="0.25">
      <c r="F790" s="51" t="str">
        <f>IFERROR(VLOOKUP(D790,'Tabelas auxiliares'!$A$3:$B$61,2,FALSE),"")</f>
        <v/>
      </c>
      <c r="G790" s="51" t="str">
        <f>IFERROR(VLOOKUP($B790,'Tabelas auxiliares'!$A$65:$C$102,2,FALSE),"")</f>
        <v/>
      </c>
      <c r="H790" s="51" t="str">
        <f>IFERROR(VLOOKUP($B790,'Tabelas auxiliares'!$A$65:$C$102,3,FALSE),"")</f>
        <v/>
      </c>
      <c r="X790" s="51" t="str">
        <f t="shared" si="12"/>
        <v/>
      </c>
      <c r="Y790" s="51" t="str">
        <f>IF(T790="","",IF(AND(T790&lt;&gt;'Tabelas auxiliares'!$B$236,T790&lt;&gt;'Tabelas auxiliares'!$B$237),"FOLHA DE PESSOAL",IF(X790='Tabelas auxiliares'!$A$237,"CUSTEIO",IF(X790='Tabelas auxiliares'!$A$236,"INVESTIMENTO","ERRO - VERIFICAR"))))</f>
        <v/>
      </c>
      <c r="Z790" s="65"/>
    </row>
    <row r="791" spans="6:26" x14ac:dyDescent="0.25">
      <c r="F791" s="51" t="str">
        <f>IFERROR(VLOOKUP(D791,'Tabelas auxiliares'!$A$3:$B$61,2,FALSE),"")</f>
        <v/>
      </c>
      <c r="G791" s="51" t="str">
        <f>IFERROR(VLOOKUP($B791,'Tabelas auxiliares'!$A$65:$C$102,2,FALSE),"")</f>
        <v/>
      </c>
      <c r="H791" s="51" t="str">
        <f>IFERROR(VLOOKUP($B791,'Tabelas auxiliares'!$A$65:$C$102,3,FALSE),"")</f>
        <v/>
      </c>
      <c r="X791" s="51" t="str">
        <f t="shared" si="12"/>
        <v/>
      </c>
      <c r="Y791" s="51" t="str">
        <f>IF(T791="","",IF(AND(T791&lt;&gt;'Tabelas auxiliares'!$B$236,T791&lt;&gt;'Tabelas auxiliares'!$B$237),"FOLHA DE PESSOAL",IF(X791='Tabelas auxiliares'!$A$237,"CUSTEIO",IF(X791='Tabelas auxiliares'!$A$236,"INVESTIMENTO","ERRO - VERIFICAR"))))</f>
        <v/>
      </c>
      <c r="Z791" s="65"/>
    </row>
    <row r="792" spans="6:26" x14ac:dyDescent="0.25">
      <c r="F792" s="51" t="str">
        <f>IFERROR(VLOOKUP(D792,'Tabelas auxiliares'!$A$3:$B$61,2,FALSE),"")</f>
        <v/>
      </c>
      <c r="G792" s="51" t="str">
        <f>IFERROR(VLOOKUP($B792,'Tabelas auxiliares'!$A$65:$C$102,2,FALSE),"")</f>
        <v/>
      </c>
      <c r="H792" s="51" t="str">
        <f>IFERROR(VLOOKUP($B792,'Tabelas auxiliares'!$A$65:$C$102,3,FALSE),"")</f>
        <v/>
      </c>
      <c r="X792" s="51" t="str">
        <f t="shared" si="12"/>
        <v/>
      </c>
      <c r="Y792" s="51" t="str">
        <f>IF(T792="","",IF(AND(T792&lt;&gt;'Tabelas auxiliares'!$B$236,T792&lt;&gt;'Tabelas auxiliares'!$B$237),"FOLHA DE PESSOAL",IF(X792='Tabelas auxiliares'!$A$237,"CUSTEIO",IF(X792='Tabelas auxiliares'!$A$236,"INVESTIMENTO","ERRO - VERIFICAR"))))</f>
        <v/>
      </c>
      <c r="Z792" s="65"/>
    </row>
    <row r="793" spans="6:26" x14ac:dyDescent="0.25">
      <c r="F793" s="51" t="str">
        <f>IFERROR(VLOOKUP(D793,'Tabelas auxiliares'!$A$3:$B$61,2,FALSE),"")</f>
        <v/>
      </c>
      <c r="G793" s="51" t="str">
        <f>IFERROR(VLOOKUP($B793,'Tabelas auxiliares'!$A$65:$C$102,2,FALSE),"")</f>
        <v/>
      </c>
      <c r="H793" s="51" t="str">
        <f>IFERROR(VLOOKUP($B793,'Tabelas auxiliares'!$A$65:$C$102,3,FALSE),"")</f>
        <v/>
      </c>
      <c r="X793" s="51" t="str">
        <f t="shared" si="12"/>
        <v/>
      </c>
      <c r="Y793" s="51" t="str">
        <f>IF(T793="","",IF(AND(T793&lt;&gt;'Tabelas auxiliares'!$B$236,T793&lt;&gt;'Tabelas auxiliares'!$B$237),"FOLHA DE PESSOAL",IF(X793='Tabelas auxiliares'!$A$237,"CUSTEIO",IF(X793='Tabelas auxiliares'!$A$236,"INVESTIMENTO","ERRO - VERIFICAR"))))</f>
        <v/>
      </c>
      <c r="Z793" s="65"/>
    </row>
    <row r="794" spans="6:26" x14ac:dyDescent="0.25">
      <c r="F794" s="51" t="str">
        <f>IFERROR(VLOOKUP(D794,'Tabelas auxiliares'!$A$3:$B$61,2,FALSE),"")</f>
        <v/>
      </c>
      <c r="G794" s="51" t="str">
        <f>IFERROR(VLOOKUP($B794,'Tabelas auxiliares'!$A$65:$C$102,2,FALSE),"")</f>
        <v/>
      </c>
      <c r="H794" s="51" t="str">
        <f>IFERROR(VLOOKUP($B794,'Tabelas auxiliares'!$A$65:$C$102,3,FALSE),"")</f>
        <v/>
      </c>
      <c r="X794" s="51" t="str">
        <f t="shared" si="12"/>
        <v/>
      </c>
      <c r="Y794" s="51" t="str">
        <f>IF(T794="","",IF(AND(T794&lt;&gt;'Tabelas auxiliares'!$B$236,T794&lt;&gt;'Tabelas auxiliares'!$B$237),"FOLHA DE PESSOAL",IF(X794='Tabelas auxiliares'!$A$237,"CUSTEIO",IF(X794='Tabelas auxiliares'!$A$236,"INVESTIMENTO","ERRO - VERIFICAR"))))</f>
        <v/>
      </c>
      <c r="Z794" s="65"/>
    </row>
    <row r="795" spans="6:26" x14ac:dyDescent="0.25">
      <c r="F795" s="51" t="str">
        <f>IFERROR(VLOOKUP(D795,'Tabelas auxiliares'!$A$3:$B$61,2,FALSE),"")</f>
        <v/>
      </c>
      <c r="G795" s="51" t="str">
        <f>IFERROR(VLOOKUP($B795,'Tabelas auxiliares'!$A$65:$C$102,2,FALSE),"")</f>
        <v/>
      </c>
      <c r="H795" s="51" t="str">
        <f>IFERROR(VLOOKUP($B795,'Tabelas auxiliares'!$A$65:$C$102,3,FALSE),"")</f>
        <v/>
      </c>
      <c r="X795" s="51" t="str">
        <f t="shared" si="12"/>
        <v/>
      </c>
      <c r="Y795" s="51" t="str">
        <f>IF(T795="","",IF(AND(T795&lt;&gt;'Tabelas auxiliares'!$B$236,T795&lt;&gt;'Tabelas auxiliares'!$B$237),"FOLHA DE PESSOAL",IF(X795='Tabelas auxiliares'!$A$237,"CUSTEIO",IF(X795='Tabelas auxiliares'!$A$236,"INVESTIMENTO","ERRO - VERIFICAR"))))</f>
        <v/>
      </c>
      <c r="Z795" s="65"/>
    </row>
    <row r="796" spans="6:26" x14ac:dyDescent="0.25">
      <c r="F796" s="51" t="str">
        <f>IFERROR(VLOOKUP(D796,'Tabelas auxiliares'!$A$3:$B$61,2,FALSE),"")</f>
        <v/>
      </c>
      <c r="G796" s="51" t="str">
        <f>IFERROR(VLOOKUP($B796,'Tabelas auxiliares'!$A$65:$C$102,2,FALSE),"")</f>
        <v/>
      </c>
      <c r="H796" s="51" t="str">
        <f>IFERROR(VLOOKUP($B796,'Tabelas auxiliares'!$A$65:$C$102,3,FALSE),"")</f>
        <v/>
      </c>
      <c r="X796" s="51" t="str">
        <f t="shared" si="12"/>
        <v/>
      </c>
      <c r="Y796" s="51" t="str">
        <f>IF(T796="","",IF(AND(T796&lt;&gt;'Tabelas auxiliares'!$B$236,T796&lt;&gt;'Tabelas auxiliares'!$B$237),"FOLHA DE PESSOAL",IF(X796='Tabelas auxiliares'!$A$237,"CUSTEIO",IF(X796='Tabelas auxiliares'!$A$236,"INVESTIMENTO","ERRO - VERIFICAR"))))</f>
        <v/>
      </c>
      <c r="Z796" s="65"/>
    </row>
    <row r="797" spans="6:26" x14ac:dyDescent="0.25">
      <c r="F797" s="51" t="str">
        <f>IFERROR(VLOOKUP(D797,'Tabelas auxiliares'!$A$3:$B$61,2,FALSE),"")</f>
        <v/>
      </c>
      <c r="G797" s="51" t="str">
        <f>IFERROR(VLOOKUP($B797,'Tabelas auxiliares'!$A$65:$C$102,2,FALSE),"")</f>
        <v/>
      </c>
      <c r="H797" s="51" t="str">
        <f>IFERROR(VLOOKUP($B797,'Tabelas auxiliares'!$A$65:$C$102,3,FALSE),"")</f>
        <v/>
      </c>
      <c r="X797" s="51" t="str">
        <f t="shared" si="12"/>
        <v/>
      </c>
      <c r="Y797" s="51" t="str">
        <f>IF(T797="","",IF(AND(T797&lt;&gt;'Tabelas auxiliares'!$B$236,T797&lt;&gt;'Tabelas auxiliares'!$B$237),"FOLHA DE PESSOAL",IF(X797='Tabelas auxiliares'!$A$237,"CUSTEIO",IF(X797='Tabelas auxiliares'!$A$236,"INVESTIMENTO","ERRO - VERIFICAR"))))</f>
        <v/>
      </c>
      <c r="Z797" s="65"/>
    </row>
    <row r="798" spans="6:26" x14ac:dyDescent="0.25">
      <c r="F798" s="51" t="str">
        <f>IFERROR(VLOOKUP(D798,'Tabelas auxiliares'!$A$3:$B$61,2,FALSE),"")</f>
        <v/>
      </c>
      <c r="G798" s="51" t="str">
        <f>IFERROR(VLOOKUP($B798,'Tabelas auxiliares'!$A$65:$C$102,2,FALSE),"")</f>
        <v/>
      </c>
      <c r="H798" s="51" t="str">
        <f>IFERROR(VLOOKUP($B798,'Tabelas auxiliares'!$A$65:$C$102,3,FALSE),"")</f>
        <v/>
      </c>
      <c r="X798" s="51" t="str">
        <f t="shared" si="12"/>
        <v/>
      </c>
      <c r="Y798" s="51" t="str">
        <f>IF(T798="","",IF(AND(T798&lt;&gt;'Tabelas auxiliares'!$B$236,T798&lt;&gt;'Tabelas auxiliares'!$B$237),"FOLHA DE PESSOAL",IF(X798='Tabelas auxiliares'!$A$237,"CUSTEIO",IF(X798='Tabelas auxiliares'!$A$236,"INVESTIMENTO","ERRO - VERIFICAR"))))</f>
        <v/>
      </c>
      <c r="Z798" s="65"/>
    </row>
    <row r="799" spans="6:26" x14ac:dyDescent="0.25">
      <c r="F799" s="51" t="str">
        <f>IFERROR(VLOOKUP(D799,'Tabelas auxiliares'!$A$3:$B$61,2,FALSE),"")</f>
        <v/>
      </c>
      <c r="G799" s="51" t="str">
        <f>IFERROR(VLOOKUP($B799,'Tabelas auxiliares'!$A$65:$C$102,2,FALSE),"")</f>
        <v/>
      </c>
      <c r="H799" s="51" t="str">
        <f>IFERROR(VLOOKUP($B799,'Tabelas auxiliares'!$A$65:$C$102,3,FALSE),"")</f>
        <v/>
      </c>
      <c r="X799" s="51" t="str">
        <f t="shared" si="12"/>
        <v/>
      </c>
      <c r="Y799" s="51" t="str">
        <f>IF(T799="","",IF(AND(T799&lt;&gt;'Tabelas auxiliares'!$B$236,T799&lt;&gt;'Tabelas auxiliares'!$B$237),"FOLHA DE PESSOAL",IF(X799='Tabelas auxiliares'!$A$237,"CUSTEIO",IF(X799='Tabelas auxiliares'!$A$236,"INVESTIMENTO","ERRO - VERIFICAR"))))</f>
        <v/>
      </c>
      <c r="Z799" s="65"/>
    </row>
    <row r="800" spans="6:26" x14ac:dyDescent="0.25">
      <c r="F800" s="51" t="str">
        <f>IFERROR(VLOOKUP(D800,'Tabelas auxiliares'!$A$3:$B$61,2,FALSE),"")</f>
        <v/>
      </c>
      <c r="G800" s="51" t="str">
        <f>IFERROR(VLOOKUP($B800,'Tabelas auxiliares'!$A$65:$C$102,2,FALSE),"")</f>
        <v/>
      </c>
      <c r="H800" s="51" t="str">
        <f>IFERROR(VLOOKUP($B800,'Tabelas auxiliares'!$A$65:$C$102,3,FALSE),"")</f>
        <v/>
      </c>
      <c r="X800" s="51" t="str">
        <f t="shared" si="12"/>
        <v/>
      </c>
      <c r="Y800" s="51" t="str">
        <f>IF(T800="","",IF(AND(T800&lt;&gt;'Tabelas auxiliares'!$B$236,T800&lt;&gt;'Tabelas auxiliares'!$B$237),"FOLHA DE PESSOAL",IF(X800='Tabelas auxiliares'!$A$237,"CUSTEIO",IF(X800='Tabelas auxiliares'!$A$236,"INVESTIMENTO","ERRO - VERIFICAR"))))</f>
        <v/>
      </c>
      <c r="Z800" s="65"/>
    </row>
    <row r="801" spans="6:26" x14ac:dyDescent="0.25">
      <c r="F801" s="51" t="str">
        <f>IFERROR(VLOOKUP(D801,'Tabelas auxiliares'!$A$3:$B$61,2,FALSE),"")</f>
        <v/>
      </c>
      <c r="G801" s="51" t="str">
        <f>IFERROR(VLOOKUP($B801,'Tabelas auxiliares'!$A$65:$C$102,2,FALSE),"")</f>
        <v/>
      </c>
      <c r="H801" s="51" t="str">
        <f>IFERROR(VLOOKUP($B801,'Tabelas auxiliares'!$A$65:$C$102,3,FALSE),"")</f>
        <v/>
      </c>
      <c r="X801" s="51" t="str">
        <f t="shared" si="12"/>
        <v/>
      </c>
      <c r="Y801" s="51" t="str">
        <f>IF(T801="","",IF(AND(T801&lt;&gt;'Tabelas auxiliares'!$B$236,T801&lt;&gt;'Tabelas auxiliares'!$B$237),"FOLHA DE PESSOAL",IF(X801='Tabelas auxiliares'!$A$237,"CUSTEIO",IF(X801='Tabelas auxiliares'!$A$236,"INVESTIMENTO","ERRO - VERIFICAR"))))</f>
        <v/>
      </c>
      <c r="Z801" s="65"/>
    </row>
    <row r="802" spans="6:26" x14ac:dyDescent="0.25">
      <c r="F802" s="51" t="str">
        <f>IFERROR(VLOOKUP(D802,'Tabelas auxiliares'!$A$3:$B$61,2,FALSE),"")</f>
        <v/>
      </c>
      <c r="G802" s="51" t="str">
        <f>IFERROR(VLOOKUP($B802,'Tabelas auxiliares'!$A$65:$C$102,2,FALSE),"")</f>
        <v/>
      </c>
      <c r="H802" s="51" t="str">
        <f>IFERROR(VLOOKUP($B802,'Tabelas auxiliares'!$A$65:$C$102,3,FALSE),"")</f>
        <v/>
      </c>
      <c r="X802" s="51" t="str">
        <f t="shared" si="12"/>
        <v/>
      </c>
      <c r="Y802" s="51" t="str">
        <f>IF(T802="","",IF(AND(T802&lt;&gt;'Tabelas auxiliares'!$B$236,T802&lt;&gt;'Tabelas auxiliares'!$B$237),"FOLHA DE PESSOAL",IF(X802='Tabelas auxiliares'!$A$237,"CUSTEIO",IF(X802='Tabelas auxiliares'!$A$236,"INVESTIMENTO","ERRO - VERIFICAR"))))</f>
        <v/>
      </c>
      <c r="Z802" s="65"/>
    </row>
    <row r="803" spans="6:26" x14ac:dyDescent="0.25">
      <c r="F803" s="51" t="str">
        <f>IFERROR(VLOOKUP(D803,'Tabelas auxiliares'!$A$3:$B$61,2,FALSE),"")</f>
        <v/>
      </c>
      <c r="G803" s="51" t="str">
        <f>IFERROR(VLOOKUP($B803,'Tabelas auxiliares'!$A$65:$C$102,2,FALSE),"")</f>
        <v/>
      </c>
      <c r="H803" s="51" t="str">
        <f>IFERROR(VLOOKUP($B803,'Tabelas auxiliares'!$A$65:$C$102,3,FALSE),"")</f>
        <v/>
      </c>
      <c r="X803" s="51" t="str">
        <f t="shared" si="12"/>
        <v/>
      </c>
      <c r="Y803" s="51" t="str">
        <f>IF(T803="","",IF(AND(T803&lt;&gt;'Tabelas auxiliares'!$B$236,T803&lt;&gt;'Tabelas auxiliares'!$B$237),"FOLHA DE PESSOAL",IF(X803='Tabelas auxiliares'!$A$237,"CUSTEIO",IF(X803='Tabelas auxiliares'!$A$236,"INVESTIMENTO","ERRO - VERIFICAR"))))</f>
        <v/>
      </c>
      <c r="Z803" s="65"/>
    </row>
    <row r="804" spans="6:26" x14ac:dyDescent="0.25">
      <c r="F804" s="51" t="str">
        <f>IFERROR(VLOOKUP(D804,'Tabelas auxiliares'!$A$3:$B$61,2,FALSE),"")</f>
        <v/>
      </c>
      <c r="G804" s="51" t="str">
        <f>IFERROR(VLOOKUP($B804,'Tabelas auxiliares'!$A$65:$C$102,2,FALSE),"")</f>
        <v/>
      </c>
      <c r="H804" s="51" t="str">
        <f>IFERROR(VLOOKUP($B804,'Tabelas auxiliares'!$A$65:$C$102,3,FALSE),"")</f>
        <v/>
      </c>
      <c r="X804" s="51" t="str">
        <f t="shared" si="12"/>
        <v/>
      </c>
      <c r="Y804" s="51" t="str">
        <f>IF(T804="","",IF(AND(T804&lt;&gt;'Tabelas auxiliares'!$B$236,T804&lt;&gt;'Tabelas auxiliares'!$B$237),"FOLHA DE PESSOAL",IF(X804='Tabelas auxiliares'!$A$237,"CUSTEIO",IF(X804='Tabelas auxiliares'!$A$236,"INVESTIMENTO","ERRO - VERIFICAR"))))</f>
        <v/>
      </c>
      <c r="Z804" s="65"/>
    </row>
    <row r="805" spans="6:26" x14ac:dyDescent="0.25">
      <c r="F805" s="51" t="str">
        <f>IFERROR(VLOOKUP(D805,'Tabelas auxiliares'!$A$3:$B$61,2,FALSE),"")</f>
        <v/>
      </c>
      <c r="G805" s="51" t="str">
        <f>IFERROR(VLOOKUP($B805,'Tabelas auxiliares'!$A$65:$C$102,2,FALSE),"")</f>
        <v/>
      </c>
      <c r="H805" s="51" t="str">
        <f>IFERROR(VLOOKUP($B805,'Tabelas auxiliares'!$A$65:$C$102,3,FALSE),"")</f>
        <v/>
      </c>
      <c r="X805" s="51" t="str">
        <f t="shared" si="12"/>
        <v/>
      </c>
      <c r="Y805" s="51" t="str">
        <f>IF(T805="","",IF(AND(T805&lt;&gt;'Tabelas auxiliares'!$B$236,T805&lt;&gt;'Tabelas auxiliares'!$B$237),"FOLHA DE PESSOAL",IF(X805='Tabelas auxiliares'!$A$237,"CUSTEIO",IF(X805='Tabelas auxiliares'!$A$236,"INVESTIMENTO","ERRO - VERIFICAR"))))</f>
        <v/>
      </c>
      <c r="Z805" s="65"/>
    </row>
    <row r="806" spans="6:26" x14ac:dyDescent="0.25">
      <c r="F806" s="51" t="str">
        <f>IFERROR(VLOOKUP(D806,'Tabelas auxiliares'!$A$3:$B$61,2,FALSE),"")</f>
        <v/>
      </c>
      <c r="G806" s="51" t="str">
        <f>IFERROR(VLOOKUP($B806,'Tabelas auxiliares'!$A$65:$C$102,2,FALSE),"")</f>
        <v/>
      </c>
      <c r="H806" s="51" t="str">
        <f>IFERROR(VLOOKUP($B806,'Tabelas auxiliares'!$A$65:$C$102,3,FALSE),"")</f>
        <v/>
      </c>
      <c r="X806" s="51" t="str">
        <f t="shared" si="12"/>
        <v/>
      </c>
      <c r="Y806" s="51" t="str">
        <f>IF(T806="","",IF(AND(T806&lt;&gt;'Tabelas auxiliares'!$B$236,T806&lt;&gt;'Tabelas auxiliares'!$B$237),"FOLHA DE PESSOAL",IF(X806='Tabelas auxiliares'!$A$237,"CUSTEIO",IF(X806='Tabelas auxiliares'!$A$236,"INVESTIMENTO","ERRO - VERIFICAR"))))</f>
        <v/>
      </c>
      <c r="Z806" s="65"/>
    </row>
    <row r="807" spans="6:26" x14ac:dyDescent="0.25">
      <c r="F807" s="51" t="str">
        <f>IFERROR(VLOOKUP(D807,'Tabelas auxiliares'!$A$3:$B$61,2,FALSE),"")</f>
        <v/>
      </c>
      <c r="G807" s="51" t="str">
        <f>IFERROR(VLOOKUP($B807,'Tabelas auxiliares'!$A$65:$C$102,2,FALSE),"")</f>
        <v/>
      </c>
      <c r="H807" s="51" t="str">
        <f>IFERROR(VLOOKUP($B807,'Tabelas auxiliares'!$A$65:$C$102,3,FALSE),"")</f>
        <v/>
      </c>
      <c r="X807" s="51" t="str">
        <f t="shared" si="12"/>
        <v/>
      </c>
      <c r="Y807" s="51" t="str">
        <f>IF(T807="","",IF(AND(T807&lt;&gt;'Tabelas auxiliares'!$B$236,T807&lt;&gt;'Tabelas auxiliares'!$B$237),"FOLHA DE PESSOAL",IF(X807='Tabelas auxiliares'!$A$237,"CUSTEIO",IF(X807='Tabelas auxiliares'!$A$236,"INVESTIMENTO","ERRO - VERIFICAR"))))</f>
        <v/>
      </c>
      <c r="Z807" s="65"/>
    </row>
    <row r="808" spans="6:26" x14ac:dyDescent="0.25">
      <c r="F808" s="51" t="str">
        <f>IFERROR(VLOOKUP(D808,'Tabelas auxiliares'!$A$3:$B$61,2,FALSE),"")</f>
        <v/>
      </c>
      <c r="G808" s="51" t="str">
        <f>IFERROR(VLOOKUP($B808,'Tabelas auxiliares'!$A$65:$C$102,2,FALSE),"")</f>
        <v/>
      </c>
      <c r="H808" s="51" t="str">
        <f>IFERROR(VLOOKUP($B808,'Tabelas auxiliares'!$A$65:$C$102,3,FALSE),"")</f>
        <v/>
      </c>
      <c r="X808" s="51" t="str">
        <f t="shared" si="12"/>
        <v/>
      </c>
      <c r="Y808" s="51" t="str">
        <f>IF(T808="","",IF(AND(T808&lt;&gt;'Tabelas auxiliares'!$B$236,T808&lt;&gt;'Tabelas auxiliares'!$B$237),"FOLHA DE PESSOAL",IF(X808='Tabelas auxiliares'!$A$237,"CUSTEIO",IF(X808='Tabelas auxiliares'!$A$236,"INVESTIMENTO","ERRO - VERIFICAR"))))</f>
        <v/>
      </c>
      <c r="Z808" s="65"/>
    </row>
    <row r="809" spans="6:26" x14ac:dyDescent="0.25">
      <c r="F809" s="51" t="str">
        <f>IFERROR(VLOOKUP(D809,'Tabelas auxiliares'!$A$3:$B$61,2,FALSE),"")</f>
        <v/>
      </c>
      <c r="G809" s="51" t="str">
        <f>IFERROR(VLOOKUP($B809,'Tabelas auxiliares'!$A$65:$C$102,2,FALSE),"")</f>
        <v/>
      </c>
      <c r="H809" s="51" t="str">
        <f>IFERROR(VLOOKUP($B809,'Tabelas auxiliares'!$A$65:$C$102,3,FALSE),"")</f>
        <v/>
      </c>
      <c r="X809" s="51" t="str">
        <f t="shared" si="12"/>
        <v/>
      </c>
      <c r="Y809" s="51" t="str">
        <f>IF(T809="","",IF(AND(T809&lt;&gt;'Tabelas auxiliares'!$B$236,T809&lt;&gt;'Tabelas auxiliares'!$B$237),"FOLHA DE PESSOAL",IF(X809='Tabelas auxiliares'!$A$237,"CUSTEIO",IF(X809='Tabelas auxiliares'!$A$236,"INVESTIMENTO","ERRO - VERIFICAR"))))</f>
        <v/>
      </c>
      <c r="Z809" s="65"/>
    </row>
    <row r="810" spans="6:26" x14ac:dyDescent="0.25">
      <c r="F810" s="51" t="str">
        <f>IFERROR(VLOOKUP(D810,'Tabelas auxiliares'!$A$3:$B$61,2,FALSE),"")</f>
        <v/>
      </c>
      <c r="G810" s="51" t="str">
        <f>IFERROR(VLOOKUP($B810,'Tabelas auxiliares'!$A$65:$C$102,2,FALSE),"")</f>
        <v/>
      </c>
      <c r="H810" s="51" t="str">
        <f>IFERROR(VLOOKUP($B810,'Tabelas auxiliares'!$A$65:$C$102,3,FALSE),"")</f>
        <v/>
      </c>
      <c r="X810" s="51" t="str">
        <f t="shared" si="12"/>
        <v/>
      </c>
      <c r="Y810" s="51" t="str">
        <f>IF(T810="","",IF(AND(T810&lt;&gt;'Tabelas auxiliares'!$B$236,T810&lt;&gt;'Tabelas auxiliares'!$B$237),"FOLHA DE PESSOAL",IF(X810='Tabelas auxiliares'!$A$237,"CUSTEIO",IF(X810='Tabelas auxiliares'!$A$236,"INVESTIMENTO","ERRO - VERIFICAR"))))</f>
        <v/>
      </c>
      <c r="Z810" s="65"/>
    </row>
    <row r="811" spans="6:26" x14ac:dyDescent="0.25">
      <c r="F811" s="51" t="str">
        <f>IFERROR(VLOOKUP(D811,'Tabelas auxiliares'!$A$3:$B$61,2,FALSE),"")</f>
        <v/>
      </c>
      <c r="G811" s="51" t="str">
        <f>IFERROR(VLOOKUP($B811,'Tabelas auxiliares'!$A$65:$C$102,2,FALSE),"")</f>
        <v/>
      </c>
      <c r="H811" s="51" t="str">
        <f>IFERROR(VLOOKUP($B811,'Tabelas auxiliares'!$A$65:$C$102,3,FALSE),"")</f>
        <v/>
      </c>
      <c r="X811" s="51" t="str">
        <f t="shared" si="12"/>
        <v/>
      </c>
      <c r="Y811" s="51" t="str">
        <f>IF(T811="","",IF(AND(T811&lt;&gt;'Tabelas auxiliares'!$B$236,T811&lt;&gt;'Tabelas auxiliares'!$B$237),"FOLHA DE PESSOAL",IF(X811='Tabelas auxiliares'!$A$237,"CUSTEIO",IF(X811='Tabelas auxiliares'!$A$236,"INVESTIMENTO","ERRO - VERIFICAR"))))</f>
        <v/>
      </c>
      <c r="Z811" s="65"/>
    </row>
    <row r="812" spans="6:26" x14ac:dyDescent="0.25">
      <c r="F812" s="51" t="str">
        <f>IFERROR(VLOOKUP(D812,'Tabelas auxiliares'!$A$3:$B$61,2,FALSE),"")</f>
        <v/>
      </c>
      <c r="G812" s="51" t="str">
        <f>IFERROR(VLOOKUP($B812,'Tabelas auxiliares'!$A$65:$C$102,2,FALSE),"")</f>
        <v/>
      </c>
      <c r="H812" s="51" t="str">
        <f>IFERROR(VLOOKUP($B812,'Tabelas auxiliares'!$A$65:$C$102,3,FALSE),"")</f>
        <v/>
      </c>
      <c r="X812" s="51" t="str">
        <f t="shared" si="12"/>
        <v/>
      </c>
      <c r="Y812" s="51" t="str">
        <f>IF(T812="","",IF(AND(T812&lt;&gt;'Tabelas auxiliares'!$B$236,T812&lt;&gt;'Tabelas auxiliares'!$B$237),"FOLHA DE PESSOAL",IF(X812='Tabelas auxiliares'!$A$237,"CUSTEIO",IF(X812='Tabelas auxiliares'!$A$236,"INVESTIMENTO","ERRO - VERIFICAR"))))</f>
        <v/>
      </c>
      <c r="Z812" s="65"/>
    </row>
    <row r="813" spans="6:26" x14ac:dyDescent="0.25">
      <c r="F813" s="51" t="str">
        <f>IFERROR(VLOOKUP(D813,'Tabelas auxiliares'!$A$3:$B$61,2,FALSE),"")</f>
        <v/>
      </c>
      <c r="G813" s="51" t="str">
        <f>IFERROR(VLOOKUP($B813,'Tabelas auxiliares'!$A$65:$C$102,2,FALSE),"")</f>
        <v/>
      </c>
      <c r="H813" s="51" t="str">
        <f>IFERROR(VLOOKUP($B813,'Tabelas auxiliares'!$A$65:$C$102,3,FALSE),"")</f>
        <v/>
      </c>
      <c r="X813" s="51" t="str">
        <f t="shared" si="12"/>
        <v/>
      </c>
      <c r="Y813" s="51" t="str">
        <f>IF(T813="","",IF(AND(T813&lt;&gt;'Tabelas auxiliares'!$B$236,T813&lt;&gt;'Tabelas auxiliares'!$B$237),"FOLHA DE PESSOAL",IF(X813='Tabelas auxiliares'!$A$237,"CUSTEIO",IF(X813='Tabelas auxiliares'!$A$236,"INVESTIMENTO","ERRO - VERIFICAR"))))</f>
        <v/>
      </c>
      <c r="Z813" s="65"/>
    </row>
    <row r="814" spans="6:26" x14ac:dyDescent="0.25">
      <c r="F814" s="51" t="str">
        <f>IFERROR(VLOOKUP(D814,'Tabelas auxiliares'!$A$3:$B$61,2,FALSE),"")</f>
        <v/>
      </c>
      <c r="G814" s="51" t="str">
        <f>IFERROR(VLOOKUP($B814,'Tabelas auxiliares'!$A$65:$C$102,2,FALSE),"")</f>
        <v/>
      </c>
      <c r="H814" s="51" t="str">
        <f>IFERROR(VLOOKUP($B814,'Tabelas auxiliares'!$A$65:$C$102,3,FALSE),"")</f>
        <v/>
      </c>
      <c r="X814" s="51" t="str">
        <f t="shared" si="12"/>
        <v/>
      </c>
      <c r="Y814" s="51" t="str">
        <f>IF(T814="","",IF(AND(T814&lt;&gt;'Tabelas auxiliares'!$B$236,T814&lt;&gt;'Tabelas auxiliares'!$B$237),"FOLHA DE PESSOAL",IF(X814='Tabelas auxiliares'!$A$237,"CUSTEIO",IF(X814='Tabelas auxiliares'!$A$236,"INVESTIMENTO","ERRO - VERIFICAR"))))</f>
        <v/>
      </c>
      <c r="Z814" s="65"/>
    </row>
    <row r="815" spans="6:26" x14ac:dyDescent="0.25">
      <c r="F815" s="51" t="str">
        <f>IFERROR(VLOOKUP(D815,'Tabelas auxiliares'!$A$3:$B$61,2,FALSE),"")</f>
        <v/>
      </c>
      <c r="G815" s="51" t="str">
        <f>IFERROR(VLOOKUP($B815,'Tabelas auxiliares'!$A$65:$C$102,2,FALSE),"")</f>
        <v/>
      </c>
      <c r="H815" s="51" t="str">
        <f>IFERROR(VLOOKUP($B815,'Tabelas auxiliares'!$A$65:$C$102,3,FALSE),"")</f>
        <v/>
      </c>
      <c r="X815" s="51" t="str">
        <f t="shared" si="12"/>
        <v/>
      </c>
      <c r="Y815" s="51" t="str">
        <f>IF(T815="","",IF(AND(T815&lt;&gt;'Tabelas auxiliares'!$B$236,T815&lt;&gt;'Tabelas auxiliares'!$B$237),"FOLHA DE PESSOAL",IF(X815='Tabelas auxiliares'!$A$237,"CUSTEIO",IF(X815='Tabelas auxiliares'!$A$236,"INVESTIMENTO","ERRO - VERIFICAR"))))</f>
        <v/>
      </c>
      <c r="Z815" s="65"/>
    </row>
    <row r="816" spans="6:26" x14ac:dyDescent="0.25">
      <c r="F816" s="51" t="str">
        <f>IFERROR(VLOOKUP(D816,'Tabelas auxiliares'!$A$3:$B$61,2,FALSE),"")</f>
        <v/>
      </c>
      <c r="G816" s="51" t="str">
        <f>IFERROR(VLOOKUP($B816,'Tabelas auxiliares'!$A$65:$C$102,2,FALSE),"")</f>
        <v/>
      </c>
      <c r="H816" s="51" t="str">
        <f>IFERROR(VLOOKUP($B816,'Tabelas auxiliares'!$A$65:$C$102,3,FALSE),"")</f>
        <v/>
      </c>
      <c r="X816" s="51" t="str">
        <f t="shared" si="12"/>
        <v/>
      </c>
      <c r="Y816" s="51" t="str">
        <f>IF(T816="","",IF(AND(T816&lt;&gt;'Tabelas auxiliares'!$B$236,T816&lt;&gt;'Tabelas auxiliares'!$B$237),"FOLHA DE PESSOAL",IF(X816='Tabelas auxiliares'!$A$237,"CUSTEIO",IF(X816='Tabelas auxiliares'!$A$236,"INVESTIMENTO","ERRO - VERIFICAR"))))</f>
        <v/>
      </c>
      <c r="Z816" s="65"/>
    </row>
    <row r="817" spans="6:26" x14ac:dyDescent="0.25">
      <c r="F817" s="51" t="str">
        <f>IFERROR(VLOOKUP(D817,'Tabelas auxiliares'!$A$3:$B$61,2,FALSE),"")</f>
        <v/>
      </c>
      <c r="G817" s="51" t="str">
        <f>IFERROR(VLOOKUP($B817,'Tabelas auxiliares'!$A$65:$C$102,2,FALSE),"")</f>
        <v/>
      </c>
      <c r="H817" s="51" t="str">
        <f>IFERROR(VLOOKUP($B817,'Tabelas auxiliares'!$A$65:$C$102,3,FALSE),"")</f>
        <v/>
      </c>
      <c r="X817" s="51" t="str">
        <f t="shared" si="12"/>
        <v/>
      </c>
      <c r="Y817" s="51" t="str">
        <f>IF(T817="","",IF(AND(T817&lt;&gt;'Tabelas auxiliares'!$B$236,T817&lt;&gt;'Tabelas auxiliares'!$B$237),"FOLHA DE PESSOAL",IF(X817='Tabelas auxiliares'!$A$237,"CUSTEIO",IF(X817='Tabelas auxiliares'!$A$236,"INVESTIMENTO","ERRO - VERIFICAR"))))</f>
        <v/>
      </c>
      <c r="Z817" s="65"/>
    </row>
    <row r="818" spans="6:26" x14ac:dyDescent="0.25">
      <c r="F818" s="51" t="str">
        <f>IFERROR(VLOOKUP(D818,'Tabelas auxiliares'!$A$3:$B$61,2,FALSE),"")</f>
        <v/>
      </c>
      <c r="G818" s="51" t="str">
        <f>IFERROR(VLOOKUP($B818,'Tabelas auxiliares'!$A$65:$C$102,2,FALSE),"")</f>
        <v/>
      </c>
      <c r="H818" s="51" t="str">
        <f>IFERROR(VLOOKUP($B818,'Tabelas auxiliares'!$A$65:$C$102,3,FALSE),"")</f>
        <v/>
      </c>
      <c r="X818" s="51" t="str">
        <f t="shared" si="12"/>
        <v/>
      </c>
      <c r="Y818" s="51" t="str">
        <f>IF(T818="","",IF(AND(T818&lt;&gt;'Tabelas auxiliares'!$B$236,T818&lt;&gt;'Tabelas auxiliares'!$B$237),"FOLHA DE PESSOAL",IF(X818='Tabelas auxiliares'!$A$237,"CUSTEIO",IF(X818='Tabelas auxiliares'!$A$236,"INVESTIMENTO","ERRO - VERIFICAR"))))</f>
        <v/>
      </c>
      <c r="Z818" s="65"/>
    </row>
    <row r="819" spans="6:26" x14ac:dyDescent="0.25">
      <c r="F819" s="51" t="str">
        <f>IFERROR(VLOOKUP(D819,'Tabelas auxiliares'!$A$3:$B$61,2,FALSE),"")</f>
        <v/>
      </c>
      <c r="G819" s="51" t="str">
        <f>IFERROR(VLOOKUP($B819,'Tabelas auxiliares'!$A$65:$C$102,2,FALSE),"")</f>
        <v/>
      </c>
      <c r="H819" s="51" t="str">
        <f>IFERROR(VLOOKUP($B819,'Tabelas auxiliares'!$A$65:$C$102,3,FALSE),"")</f>
        <v/>
      </c>
      <c r="X819" s="51" t="str">
        <f t="shared" si="12"/>
        <v/>
      </c>
      <c r="Y819" s="51" t="str">
        <f>IF(T819="","",IF(AND(T819&lt;&gt;'Tabelas auxiliares'!$B$236,T819&lt;&gt;'Tabelas auxiliares'!$B$237),"FOLHA DE PESSOAL",IF(X819='Tabelas auxiliares'!$A$237,"CUSTEIO",IF(X819='Tabelas auxiliares'!$A$236,"INVESTIMENTO","ERRO - VERIFICAR"))))</f>
        <v/>
      </c>
      <c r="Z819" s="65"/>
    </row>
    <row r="820" spans="6:26" x14ac:dyDescent="0.25">
      <c r="F820" s="51" t="str">
        <f>IFERROR(VLOOKUP(D820,'Tabelas auxiliares'!$A$3:$B$61,2,FALSE),"")</f>
        <v/>
      </c>
      <c r="G820" s="51" t="str">
        <f>IFERROR(VLOOKUP($B820,'Tabelas auxiliares'!$A$65:$C$102,2,FALSE),"")</f>
        <v/>
      </c>
      <c r="H820" s="51" t="str">
        <f>IFERROR(VLOOKUP($B820,'Tabelas auxiliares'!$A$65:$C$102,3,FALSE),"")</f>
        <v/>
      </c>
      <c r="X820" s="51" t="str">
        <f t="shared" si="12"/>
        <v/>
      </c>
      <c r="Y820" s="51" t="str">
        <f>IF(T820="","",IF(AND(T820&lt;&gt;'Tabelas auxiliares'!$B$236,T820&lt;&gt;'Tabelas auxiliares'!$B$237),"FOLHA DE PESSOAL",IF(X820='Tabelas auxiliares'!$A$237,"CUSTEIO",IF(X820='Tabelas auxiliares'!$A$236,"INVESTIMENTO","ERRO - VERIFICAR"))))</f>
        <v/>
      </c>
      <c r="Z820" s="65"/>
    </row>
    <row r="821" spans="6:26" x14ac:dyDescent="0.25">
      <c r="F821" s="51" t="str">
        <f>IFERROR(VLOOKUP(D821,'Tabelas auxiliares'!$A$3:$B$61,2,FALSE),"")</f>
        <v/>
      </c>
      <c r="G821" s="51" t="str">
        <f>IFERROR(VLOOKUP($B821,'Tabelas auxiliares'!$A$65:$C$102,2,FALSE),"")</f>
        <v/>
      </c>
      <c r="H821" s="51" t="str">
        <f>IFERROR(VLOOKUP($B821,'Tabelas auxiliares'!$A$65:$C$102,3,FALSE),"")</f>
        <v/>
      </c>
      <c r="X821" s="51" t="str">
        <f t="shared" si="12"/>
        <v/>
      </c>
      <c r="Y821" s="51" t="str">
        <f>IF(T821="","",IF(AND(T821&lt;&gt;'Tabelas auxiliares'!$B$236,T821&lt;&gt;'Tabelas auxiliares'!$B$237),"FOLHA DE PESSOAL",IF(X821='Tabelas auxiliares'!$A$237,"CUSTEIO",IF(X821='Tabelas auxiliares'!$A$236,"INVESTIMENTO","ERRO - VERIFICAR"))))</f>
        <v/>
      </c>
      <c r="Z821" s="65"/>
    </row>
    <row r="822" spans="6:26" x14ac:dyDescent="0.25">
      <c r="F822" s="51" t="str">
        <f>IFERROR(VLOOKUP(D822,'Tabelas auxiliares'!$A$3:$B$61,2,FALSE),"")</f>
        <v/>
      </c>
      <c r="G822" s="51" t="str">
        <f>IFERROR(VLOOKUP($B822,'Tabelas auxiliares'!$A$65:$C$102,2,FALSE),"")</f>
        <v/>
      </c>
      <c r="H822" s="51" t="str">
        <f>IFERROR(VLOOKUP($B822,'Tabelas auxiliares'!$A$65:$C$102,3,FALSE),"")</f>
        <v/>
      </c>
      <c r="X822" s="51" t="str">
        <f t="shared" si="12"/>
        <v/>
      </c>
      <c r="Y822" s="51" t="str">
        <f>IF(T822="","",IF(AND(T822&lt;&gt;'Tabelas auxiliares'!$B$236,T822&lt;&gt;'Tabelas auxiliares'!$B$237),"FOLHA DE PESSOAL",IF(X822='Tabelas auxiliares'!$A$237,"CUSTEIO",IF(X822='Tabelas auxiliares'!$A$236,"INVESTIMENTO","ERRO - VERIFICAR"))))</f>
        <v/>
      </c>
      <c r="Z822" s="65"/>
    </row>
    <row r="823" spans="6:26" x14ac:dyDescent="0.25">
      <c r="F823" s="51" t="str">
        <f>IFERROR(VLOOKUP(D823,'Tabelas auxiliares'!$A$3:$B$61,2,FALSE),"")</f>
        <v/>
      </c>
      <c r="G823" s="51" t="str">
        <f>IFERROR(VLOOKUP($B823,'Tabelas auxiliares'!$A$65:$C$102,2,FALSE),"")</f>
        <v/>
      </c>
      <c r="H823" s="51" t="str">
        <f>IFERROR(VLOOKUP($B823,'Tabelas auxiliares'!$A$65:$C$102,3,FALSE),"")</f>
        <v/>
      </c>
      <c r="X823" s="51" t="str">
        <f t="shared" si="12"/>
        <v/>
      </c>
      <c r="Y823" s="51" t="str">
        <f>IF(T823="","",IF(AND(T823&lt;&gt;'Tabelas auxiliares'!$B$236,T823&lt;&gt;'Tabelas auxiliares'!$B$237),"FOLHA DE PESSOAL",IF(X823='Tabelas auxiliares'!$A$237,"CUSTEIO",IF(X823='Tabelas auxiliares'!$A$236,"INVESTIMENTO","ERRO - VERIFICAR"))))</f>
        <v/>
      </c>
      <c r="Z823" s="65"/>
    </row>
    <row r="824" spans="6:26" x14ac:dyDescent="0.25">
      <c r="F824" s="51" t="str">
        <f>IFERROR(VLOOKUP(D824,'Tabelas auxiliares'!$A$3:$B$61,2,FALSE),"")</f>
        <v/>
      </c>
      <c r="G824" s="51" t="str">
        <f>IFERROR(VLOOKUP($B824,'Tabelas auxiliares'!$A$65:$C$102,2,FALSE),"")</f>
        <v/>
      </c>
      <c r="H824" s="51" t="str">
        <f>IFERROR(VLOOKUP($B824,'Tabelas auxiliares'!$A$65:$C$102,3,FALSE),"")</f>
        <v/>
      </c>
      <c r="X824" s="51" t="str">
        <f t="shared" si="12"/>
        <v/>
      </c>
      <c r="Y824" s="51" t="str">
        <f>IF(T824="","",IF(AND(T824&lt;&gt;'Tabelas auxiliares'!$B$236,T824&lt;&gt;'Tabelas auxiliares'!$B$237),"FOLHA DE PESSOAL",IF(X824='Tabelas auxiliares'!$A$237,"CUSTEIO",IF(X824='Tabelas auxiliares'!$A$236,"INVESTIMENTO","ERRO - VERIFICAR"))))</f>
        <v/>
      </c>
      <c r="Z824" s="65"/>
    </row>
    <row r="825" spans="6:26" x14ac:dyDescent="0.25">
      <c r="F825" s="51" t="str">
        <f>IFERROR(VLOOKUP(D825,'Tabelas auxiliares'!$A$3:$B$61,2,FALSE),"")</f>
        <v/>
      </c>
      <c r="G825" s="51" t="str">
        <f>IFERROR(VLOOKUP($B825,'Tabelas auxiliares'!$A$65:$C$102,2,FALSE),"")</f>
        <v/>
      </c>
      <c r="H825" s="51" t="str">
        <f>IFERROR(VLOOKUP($B825,'Tabelas auxiliares'!$A$65:$C$102,3,FALSE),"")</f>
        <v/>
      </c>
      <c r="X825" s="51" t="str">
        <f t="shared" si="12"/>
        <v/>
      </c>
      <c r="Y825" s="51" t="str">
        <f>IF(T825="","",IF(AND(T825&lt;&gt;'Tabelas auxiliares'!$B$236,T825&lt;&gt;'Tabelas auxiliares'!$B$237),"FOLHA DE PESSOAL",IF(X825='Tabelas auxiliares'!$A$237,"CUSTEIO",IF(X825='Tabelas auxiliares'!$A$236,"INVESTIMENTO","ERRO - VERIFICAR"))))</f>
        <v/>
      </c>
      <c r="Z825" s="65"/>
    </row>
    <row r="826" spans="6:26" x14ac:dyDescent="0.25">
      <c r="F826" s="51" t="str">
        <f>IFERROR(VLOOKUP(D826,'Tabelas auxiliares'!$A$3:$B$61,2,FALSE),"")</f>
        <v/>
      </c>
      <c r="G826" s="51" t="str">
        <f>IFERROR(VLOOKUP($B826,'Tabelas auxiliares'!$A$65:$C$102,2,FALSE),"")</f>
        <v/>
      </c>
      <c r="H826" s="51" t="str">
        <f>IFERROR(VLOOKUP($B826,'Tabelas auxiliares'!$A$65:$C$102,3,FALSE),"")</f>
        <v/>
      </c>
      <c r="X826" s="51" t="str">
        <f t="shared" si="12"/>
        <v/>
      </c>
      <c r="Y826" s="51" t="str">
        <f>IF(T826="","",IF(AND(T826&lt;&gt;'Tabelas auxiliares'!$B$236,T826&lt;&gt;'Tabelas auxiliares'!$B$237),"FOLHA DE PESSOAL",IF(X826='Tabelas auxiliares'!$A$237,"CUSTEIO",IF(X826='Tabelas auxiliares'!$A$236,"INVESTIMENTO","ERRO - VERIFICAR"))))</f>
        <v/>
      </c>
      <c r="Z826" s="65"/>
    </row>
    <row r="827" spans="6:26" x14ac:dyDescent="0.25">
      <c r="F827" s="51" t="str">
        <f>IFERROR(VLOOKUP(D827,'Tabelas auxiliares'!$A$3:$B$61,2,FALSE),"")</f>
        <v/>
      </c>
      <c r="G827" s="51" t="str">
        <f>IFERROR(VLOOKUP($B827,'Tabelas auxiliares'!$A$65:$C$102,2,FALSE),"")</f>
        <v/>
      </c>
      <c r="H827" s="51" t="str">
        <f>IFERROR(VLOOKUP($B827,'Tabelas auxiliares'!$A$65:$C$102,3,FALSE),"")</f>
        <v/>
      </c>
      <c r="X827" s="51" t="str">
        <f t="shared" si="12"/>
        <v/>
      </c>
      <c r="Y827" s="51" t="str">
        <f>IF(T827="","",IF(AND(T827&lt;&gt;'Tabelas auxiliares'!$B$236,T827&lt;&gt;'Tabelas auxiliares'!$B$237),"FOLHA DE PESSOAL",IF(X827='Tabelas auxiliares'!$A$237,"CUSTEIO",IF(X827='Tabelas auxiliares'!$A$236,"INVESTIMENTO","ERRO - VERIFICAR"))))</f>
        <v/>
      </c>
      <c r="Z827" s="65"/>
    </row>
    <row r="828" spans="6:26" x14ac:dyDescent="0.25">
      <c r="F828" s="51" t="str">
        <f>IFERROR(VLOOKUP(D828,'Tabelas auxiliares'!$A$3:$B$61,2,FALSE),"")</f>
        <v/>
      </c>
      <c r="G828" s="51" t="str">
        <f>IFERROR(VLOOKUP($B828,'Tabelas auxiliares'!$A$65:$C$102,2,FALSE),"")</f>
        <v/>
      </c>
      <c r="H828" s="51" t="str">
        <f>IFERROR(VLOOKUP($B828,'Tabelas auxiliares'!$A$65:$C$102,3,FALSE),"")</f>
        <v/>
      </c>
      <c r="X828" s="51" t="str">
        <f t="shared" si="12"/>
        <v/>
      </c>
      <c r="Y828" s="51" t="str">
        <f>IF(T828="","",IF(AND(T828&lt;&gt;'Tabelas auxiliares'!$B$236,T828&lt;&gt;'Tabelas auxiliares'!$B$237),"FOLHA DE PESSOAL",IF(X828='Tabelas auxiliares'!$A$237,"CUSTEIO",IF(X828='Tabelas auxiliares'!$A$236,"INVESTIMENTO","ERRO - VERIFICAR"))))</f>
        <v/>
      </c>
      <c r="Z828" s="65"/>
    </row>
    <row r="829" spans="6:26" x14ac:dyDescent="0.25">
      <c r="F829" s="51" t="str">
        <f>IFERROR(VLOOKUP(D829,'Tabelas auxiliares'!$A$3:$B$61,2,FALSE),"")</f>
        <v/>
      </c>
      <c r="G829" s="51" t="str">
        <f>IFERROR(VLOOKUP($B829,'Tabelas auxiliares'!$A$65:$C$102,2,FALSE),"")</f>
        <v/>
      </c>
      <c r="H829" s="51" t="str">
        <f>IFERROR(VLOOKUP($B829,'Tabelas auxiliares'!$A$65:$C$102,3,FALSE),"")</f>
        <v/>
      </c>
      <c r="X829" s="51" t="str">
        <f t="shared" si="12"/>
        <v/>
      </c>
      <c r="Y829" s="51" t="str">
        <f>IF(T829="","",IF(AND(T829&lt;&gt;'Tabelas auxiliares'!$B$236,T829&lt;&gt;'Tabelas auxiliares'!$B$237),"FOLHA DE PESSOAL",IF(X829='Tabelas auxiliares'!$A$237,"CUSTEIO",IF(X829='Tabelas auxiliares'!$A$236,"INVESTIMENTO","ERRO - VERIFICAR"))))</f>
        <v/>
      </c>
      <c r="Z829" s="65"/>
    </row>
    <row r="830" spans="6:26" x14ac:dyDescent="0.25">
      <c r="F830" s="51" t="str">
        <f>IFERROR(VLOOKUP(D830,'Tabelas auxiliares'!$A$3:$B$61,2,FALSE),"")</f>
        <v/>
      </c>
      <c r="G830" s="51" t="str">
        <f>IFERROR(VLOOKUP($B830,'Tabelas auxiliares'!$A$65:$C$102,2,FALSE),"")</f>
        <v/>
      </c>
      <c r="H830" s="51" t="str">
        <f>IFERROR(VLOOKUP($B830,'Tabelas auxiliares'!$A$65:$C$102,3,FALSE),"")</f>
        <v/>
      </c>
      <c r="X830" s="51" t="str">
        <f t="shared" si="12"/>
        <v/>
      </c>
      <c r="Y830" s="51" t="str">
        <f>IF(T830="","",IF(AND(T830&lt;&gt;'Tabelas auxiliares'!$B$236,T830&lt;&gt;'Tabelas auxiliares'!$B$237),"FOLHA DE PESSOAL",IF(X830='Tabelas auxiliares'!$A$237,"CUSTEIO",IF(X830='Tabelas auxiliares'!$A$236,"INVESTIMENTO","ERRO - VERIFICAR"))))</f>
        <v/>
      </c>
      <c r="Z830" s="65"/>
    </row>
    <row r="831" spans="6:26" x14ac:dyDescent="0.25">
      <c r="F831" s="51" t="str">
        <f>IFERROR(VLOOKUP(D831,'Tabelas auxiliares'!$A$3:$B$61,2,FALSE),"")</f>
        <v/>
      </c>
      <c r="G831" s="51" t="str">
        <f>IFERROR(VLOOKUP($B831,'Tabelas auxiliares'!$A$65:$C$102,2,FALSE),"")</f>
        <v/>
      </c>
      <c r="H831" s="51" t="str">
        <f>IFERROR(VLOOKUP($B831,'Tabelas auxiliares'!$A$65:$C$102,3,FALSE),"")</f>
        <v/>
      </c>
      <c r="X831" s="51" t="str">
        <f t="shared" si="12"/>
        <v/>
      </c>
      <c r="Y831" s="51" t="str">
        <f>IF(T831="","",IF(AND(T831&lt;&gt;'Tabelas auxiliares'!$B$236,T831&lt;&gt;'Tabelas auxiliares'!$B$237),"FOLHA DE PESSOAL",IF(X831='Tabelas auxiliares'!$A$237,"CUSTEIO",IF(X831='Tabelas auxiliares'!$A$236,"INVESTIMENTO","ERRO - VERIFICAR"))))</f>
        <v/>
      </c>
      <c r="Z831" s="65"/>
    </row>
    <row r="832" spans="6:26" x14ac:dyDescent="0.25">
      <c r="F832" s="51" t="str">
        <f>IFERROR(VLOOKUP(D832,'Tabelas auxiliares'!$A$3:$B$61,2,FALSE),"")</f>
        <v/>
      </c>
      <c r="G832" s="51" t="str">
        <f>IFERROR(VLOOKUP($B832,'Tabelas auxiliares'!$A$65:$C$102,2,FALSE),"")</f>
        <v/>
      </c>
      <c r="H832" s="51" t="str">
        <f>IFERROR(VLOOKUP($B832,'Tabelas auxiliares'!$A$65:$C$102,3,FALSE),"")</f>
        <v/>
      </c>
      <c r="X832" s="51" t="str">
        <f t="shared" si="12"/>
        <v/>
      </c>
      <c r="Y832" s="51" t="str">
        <f>IF(T832="","",IF(AND(T832&lt;&gt;'Tabelas auxiliares'!$B$236,T832&lt;&gt;'Tabelas auxiliares'!$B$237),"FOLHA DE PESSOAL",IF(X832='Tabelas auxiliares'!$A$237,"CUSTEIO",IF(X832='Tabelas auxiliares'!$A$236,"INVESTIMENTO","ERRO - VERIFICAR"))))</f>
        <v/>
      </c>
      <c r="Z832" s="65"/>
    </row>
    <row r="833" spans="6:26" x14ac:dyDescent="0.25">
      <c r="F833" s="51" t="str">
        <f>IFERROR(VLOOKUP(D833,'Tabelas auxiliares'!$A$3:$B$61,2,FALSE),"")</f>
        <v/>
      </c>
      <c r="G833" s="51" t="str">
        <f>IFERROR(VLOOKUP($B833,'Tabelas auxiliares'!$A$65:$C$102,2,FALSE),"")</f>
        <v/>
      </c>
      <c r="H833" s="51" t="str">
        <f>IFERROR(VLOOKUP($B833,'Tabelas auxiliares'!$A$65:$C$102,3,FALSE),"")</f>
        <v/>
      </c>
      <c r="X833" s="51" t="str">
        <f t="shared" si="12"/>
        <v/>
      </c>
      <c r="Y833" s="51" t="str">
        <f>IF(T833="","",IF(AND(T833&lt;&gt;'Tabelas auxiliares'!$B$236,T833&lt;&gt;'Tabelas auxiliares'!$B$237),"FOLHA DE PESSOAL",IF(X833='Tabelas auxiliares'!$A$237,"CUSTEIO",IF(X833='Tabelas auxiliares'!$A$236,"INVESTIMENTO","ERRO - VERIFICAR"))))</f>
        <v/>
      </c>
      <c r="Z833" s="65"/>
    </row>
    <row r="834" spans="6:26" x14ac:dyDescent="0.25">
      <c r="F834" s="51" t="str">
        <f>IFERROR(VLOOKUP(D834,'Tabelas auxiliares'!$A$3:$B$61,2,FALSE),"")</f>
        <v/>
      </c>
      <c r="G834" s="51" t="str">
        <f>IFERROR(VLOOKUP($B834,'Tabelas auxiliares'!$A$65:$C$102,2,FALSE),"")</f>
        <v/>
      </c>
      <c r="H834" s="51" t="str">
        <f>IFERROR(VLOOKUP($B834,'Tabelas auxiliares'!$A$65:$C$102,3,FALSE),"")</f>
        <v/>
      </c>
      <c r="X834" s="51" t="str">
        <f t="shared" si="12"/>
        <v/>
      </c>
      <c r="Y834" s="51" t="str">
        <f>IF(T834="","",IF(AND(T834&lt;&gt;'Tabelas auxiliares'!$B$236,T834&lt;&gt;'Tabelas auxiliares'!$B$237),"FOLHA DE PESSOAL",IF(X834='Tabelas auxiliares'!$A$237,"CUSTEIO",IF(X834='Tabelas auxiliares'!$A$236,"INVESTIMENTO","ERRO - VERIFICAR"))))</f>
        <v/>
      </c>
      <c r="Z834" s="65"/>
    </row>
    <row r="835" spans="6:26" x14ac:dyDescent="0.25">
      <c r="F835" s="51" t="str">
        <f>IFERROR(VLOOKUP(D835,'Tabelas auxiliares'!$A$3:$B$61,2,FALSE),"")</f>
        <v/>
      </c>
      <c r="G835" s="51" t="str">
        <f>IFERROR(VLOOKUP($B835,'Tabelas auxiliares'!$A$65:$C$102,2,FALSE),"")</f>
        <v/>
      </c>
      <c r="H835" s="51" t="str">
        <f>IFERROR(VLOOKUP($B835,'Tabelas auxiliares'!$A$65:$C$102,3,FALSE),"")</f>
        <v/>
      </c>
      <c r="X835" s="51" t="str">
        <f t="shared" si="12"/>
        <v/>
      </c>
      <c r="Y835" s="51" t="str">
        <f>IF(T835="","",IF(AND(T835&lt;&gt;'Tabelas auxiliares'!$B$236,T835&lt;&gt;'Tabelas auxiliares'!$B$237),"FOLHA DE PESSOAL",IF(X835='Tabelas auxiliares'!$A$237,"CUSTEIO",IF(X835='Tabelas auxiliares'!$A$236,"INVESTIMENTO","ERRO - VERIFICAR"))))</f>
        <v/>
      </c>
      <c r="Z835" s="65"/>
    </row>
    <row r="836" spans="6:26" x14ac:dyDescent="0.25">
      <c r="F836" s="51" t="str">
        <f>IFERROR(VLOOKUP(D836,'Tabelas auxiliares'!$A$3:$B$61,2,FALSE),"")</f>
        <v/>
      </c>
      <c r="G836" s="51" t="str">
        <f>IFERROR(VLOOKUP($B836,'Tabelas auxiliares'!$A$65:$C$102,2,FALSE),"")</f>
        <v/>
      </c>
      <c r="H836" s="51" t="str">
        <f>IFERROR(VLOOKUP($B836,'Tabelas auxiliares'!$A$65:$C$102,3,FALSE),"")</f>
        <v/>
      </c>
      <c r="X836" s="51" t="str">
        <f t="shared" ref="X836:X899" si="13">LEFT(V836,1)</f>
        <v/>
      </c>
      <c r="Y836" s="51" t="str">
        <f>IF(T836="","",IF(AND(T836&lt;&gt;'Tabelas auxiliares'!$B$236,T836&lt;&gt;'Tabelas auxiliares'!$B$237),"FOLHA DE PESSOAL",IF(X836='Tabelas auxiliares'!$A$237,"CUSTEIO",IF(X836='Tabelas auxiliares'!$A$236,"INVESTIMENTO","ERRO - VERIFICAR"))))</f>
        <v/>
      </c>
      <c r="Z836" s="65"/>
    </row>
    <row r="837" spans="6:26" x14ac:dyDescent="0.25">
      <c r="F837" s="51" t="str">
        <f>IFERROR(VLOOKUP(D837,'Tabelas auxiliares'!$A$3:$B$61,2,FALSE),"")</f>
        <v/>
      </c>
      <c r="G837" s="51" t="str">
        <f>IFERROR(VLOOKUP($B837,'Tabelas auxiliares'!$A$65:$C$102,2,FALSE),"")</f>
        <v/>
      </c>
      <c r="H837" s="51" t="str">
        <f>IFERROR(VLOOKUP($B837,'Tabelas auxiliares'!$A$65:$C$102,3,FALSE),"")</f>
        <v/>
      </c>
      <c r="X837" s="51" t="str">
        <f t="shared" si="13"/>
        <v/>
      </c>
      <c r="Y837" s="51" t="str">
        <f>IF(T837="","",IF(AND(T837&lt;&gt;'Tabelas auxiliares'!$B$236,T837&lt;&gt;'Tabelas auxiliares'!$B$237),"FOLHA DE PESSOAL",IF(X837='Tabelas auxiliares'!$A$237,"CUSTEIO",IF(X837='Tabelas auxiliares'!$A$236,"INVESTIMENTO","ERRO - VERIFICAR"))))</f>
        <v/>
      </c>
      <c r="Z837" s="65"/>
    </row>
    <row r="838" spans="6:26" x14ac:dyDescent="0.25">
      <c r="F838" s="51" t="str">
        <f>IFERROR(VLOOKUP(D838,'Tabelas auxiliares'!$A$3:$B$61,2,FALSE),"")</f>
        <v/>
      </c>
      <c r="G838" s="51" t="str">
        <f>IFERROR(VLOOKUP($B838,'Tabelas auxiliares'!$A$65:$C$102,2,FALSE),"")</f>
        <v/>
      </c>
      <c r="H838" s="51" t="str">
        <f>IFERROR(VLOOKUP($B838,'Tabelas auxiliares'!$A$65:$C$102,3,FALSE),"")</f>
        <v/>
      </c>
      <c r="X838" s="51" t="str">
        <f t="shared" si="13"/>
        <v/>
      </c>
      <c r="Y838" s="51" t="str">
        <f>IF(T838="","",IF(AND(T838&lt;&gt;'Tabelas auxiliares'!$B$236,T838&lt;&gt;'Tabelas auxiliares'!$B$237),"FOLHA DE PESSOAL",IF(X838='Tabelas auxiliares'!$A$237,"CUSTEIO",IF(X838='Tabelas auxiliares'!$A$236,"INVESTIMENTO","ERRO - VERIFICAR"))))</f>
        <v/>
      </c>
      <c r="Z838" s="65"/>
    </row>
    <row r="839" spans="6:26" x14ac:dyDescent="0.25">
      <c r="F839" s="51" t="str">
        <f>IFERROR(VLOOKUP(D839,'Tabelas auxiliares'!$A$3:$B$61,2,FALSE),"")</f>
        <v/>
      </c>
      <c r="G839" s="51" t="str">
        <f>IFERROR(VLOOKUP($B839,'Tabelas auxiliares'!$A$65:$C$102,2,FALSE),"")</f>
        <v/>
      </c>
      <c r="H839" s="51" t="str">
        <f>IFERROR(VLOOKUP($B839,'Tabelas auxiliares'!$A$65:$C$102,3,FALSE),"")</f>
        <v/>
      </c>
      <c r="X839" s="51" t="str">
        <f t="shared" si="13"/>
        <v/>
      </c>
      <c r="Y839" s="51" t="str">
        <f>IF(T839="","",IF(AND(T839&lt;&gt;'Tabelas auxiliares'!$B$236,T839&lt;&gt;'Tabelas auxiliares'!$B$237),"FOLHA DE PESSOAL",IF(X839='Tabelas auxiliares'!$A$237,"CUSTEIO",IF(X839='Tabelas auxiliares'!$A$236,"INVESTIMENTO","ERRO - VERIFICAR"))))</f>
        <v/>
      </c>
      <c r="Z839" s="65"/>
    </row>
    <row r="840" spans="6:26" x14ac:dyDescent="0.25">
      <c r="F840" s="51" t="str">
        <f>IFERROR(VLOOKUP(D840,'Tabelas auxiliares'!$A$3:$B$61,2,FALSE),"")</f>
        <v/>
      </c>
      <c r="G840" s="51" t="str">
        <f>IFERROR(VLOOKUP($B840,'Tabelas auxiliares'!$A$65:$C$102,2,FALSE),"")</f>
        <v/>
      </c>
      <c r="H840" s="51" t="str">
        <f>IFERROR(VLOOKUP($B840,'Tabelas auxiliares'!$A$65:$C$102,3,FALSE),"")</f>
        <v/>
      </c>
      <c r="X840" s="51" t="str">
        <f t="shared" si="13"/>
        <v/>
      </c>
      <c r="Y840" s="51" t="str">
        <f>IF(T840="","",IF(AND(T840&lt;&gt;'Tabelas auxiliares'!$B$236,T840&lt;&gt;'Tabelas auxiliares'!$B$237),"FOLHA DE PESSOAL",IF(X840='Tabelas auxiliares'!$A$237,"CUSTEIO",IF(X840='Tabelas auxiliares'!$A$236,"INVESTIMENTO","ERRO - VERIFICAR"))))</f>
        <v/>
      </c>
      <c r="Z840" s="65"/>
    </row>
    <row r="841" spans="6:26" x14ac:dyDescent="0.25">
      <c r="F841" s="51" t="str">
        <f>IFERROR(VLOOKUP(D841,'Tabelas auxiliares'!$A$3:$B$61,2,FALSE),"")</f>
        <v/>
      </c>
      <c r="G841" s="51" t="str">
        <f>IFERROR(VLOOKUP($B841,'Tabelas auxiliares'!$A$65:$C$102,2,FALSE),"")</f>
        <v/>
      </c>
      <c r="H841" s="51" t="str">
        <f>IFERROR(VLOOKUP($B841,'Tabelas auxiliares'!$A$65:$C$102,3,FALSE),"")</f>
        <v/>
      </c>
      <c r="X841" s="51" t="str">
        <f t="shared" si="13"/>
        <v/>
      </c>
      <c r="Y841" s="51" t="str">
        <f>IF(T841="","",IF(AND(T841&lt;&gt;'Tabelas auxiliares'!$B$236,T841&lt;&gt;'Tabelas auxiliares'!$B$237),"FOLHA DE PESSOAL",IF(X841='Tabelas auxiliares'!$A$237,"CUSTEIO",IF(X841='Tabelas auxiliares'!$A$236,"INVESTIMENTO","ERRO - VERIFICAR"))))</f>
        <v/>
      </c>
      <c r="Z841" s="65"/>
    </row>
    <row r="842" spans="6:26" x14ac:dyDescent="0.25">
      <c r="F842" s="51" t="str">
        <f>IFERROR(VLOOKUP(D842,'Tabelas auxiliares'!$A$3:$B$61,2,FALSE),"")</f>
        <v/>
      </c>
      <c r="G842" s="51" t="str">
        <f>IFERROR(VLOOKUP($B842,'Tabelas auxiliares'!$A$65:$C$102,2,FALSE),"")</f>
        <v/>
      </c>
      <c r="H842" s="51" t="str">
        <f>IFERROR(VLOOKUP($B842,'Tabelas auxiliares'!$A$65:$C$102,3,FALSE),"")</f>
        <v/>
      </c>
      <c r="X842" s="51" t="str">
        <f t="shared" si="13"/>
        <v/>
      </c>
      <c r="Y842" s="51" t="str">
        <f>IF(T842="","",IF(AND(T842&lt;&gt;'Tabelas auxiliares'!$B$236,T842&lt;&gt;'Tabelas auxiliares'!$B$237),"FOLHA DE PESSOAL",IF(X842='Tabelas auxiliares'!$A$237,"CUSTEIO",IF(X842='Tabelas auxiliares'!$A$236,"INVESTIMENTO","ERRO - VERIFICAR"))))</f>
        <v/>
      </c>
      <c r="Z842" s="65"/>
    </row>
    <row r="843" spans="6:26" x14ac:dyDescent="0.25">
      <c r="F843" s="51" t="str">
        <f>IFERROR(VLOOKUP(D843,'Tabelas auxiliares'!$A$3:$B$61,2,FALSE),"")</f>
        <v/>
      </c>
      <c r="G843" s="51" t="str">
        <f>IFERROR(VLOOKUP($B843,'Tabelas auxiliares'!$A$65:$C$102,2,FALSE),"")</f>
        <v/>
      </c>
      <c r="H843" s="51" t="str">
        <f>IFERROR(VLOOKUP($B843,'Tabelas auxiliares'!$A$65:$C$102,3,FALSE),"")</f>
        <v/>
      </c>
      <c r="X843" s="51" t="str">
        <f t="shared" si="13"/>
        <v/>
      </c>
      <c r="Y843" s="51" t="str">
        <f>IF(T843="","",IF(AND(T843&lt;&gt;'Tabelas auxiliares'!$B$236,T843&lt;&gt;'Tabelas auxiliares'!$B$237),"FOLHA DE PESSOAL",IF(X843='Tabelas auxiliares'!$A$237,"CUSTEIO",IF(X843='Tabelas auxiliares'!$A$236,"INVESTIMENTO","ERRO - VERIFICAR"))))</f>
        <v/>
      </c>
      <c r="Z843" s="65"/>
    </row>
    <row r="844" spans="6:26" x14ac:dyDescent="0.25">
      <c r="F844" s="51" t="str">
        <f>IFERROR(VLOOKUP(D844,'Tabelas auxiliares'!$A$3:$B$61,2,FALSE),"")</f>
        <v/>
      </c>
      <c r="G844" s="51" t="str">
        <f>IFERROR(VLOOKUP($B844,'Tabelas auxiliares'!$A$65:$C$102,2,FALSE),"")</f>
        <v/>
      </c>
      <c r="H844" s="51" t="str">
        <f>IFERROR(VLOOKUP($B844,'Tabelas auxiliares'!$A$65:$C$102,3,FALSE),"")</f>
        <v/>
      </c>
      <c r="X844" s="51" t="str">
        <f t="shared" si="13"/>
        <v/>
      </c>
      <c r="Y844" s="51" t="str">
        <f>IF(T844="","",IF(AND(T844&lt;&gt;'Tabelas auxiliares'!$B$236,T844&lt;&gt;'Tabelas auxiliares'!$B$237),"FOLHA DE PESSOAL",IF(X844='Tabelas auxiliares'!$A$237,"CUSTEIO",IF(X844='Tabelas auxiliares'!$A$236,"INVESTIMENTO","ERRO - VERIFICAR"))))</f>
        <v/>
      </c>
      <c r="Z844" s="65"/>
    </row>
    <row r="845" spans="6:26" x14ac:dyDescent="0.25">
      <c r="F845" s="51" t="str">
        <f>IFERROR(VLOOKUP(D845,'Tabelas auxiliares'!$A$3:$B$61,2,FALSE),"")</f>
        <v/>
      </c>
      <c r="G845" s="51" t="str">
        <f>IFERROR(VLOOKUP($B845,'Tabelas auxiliares'!$A$65:$C$102,2,FALSE),"")</f>
        <v/>
      </c>
      <c r="H845" s="51" t="str">
        <f>IFERROR(VLOOKUP($B845,'Tabelas auxiliares'!$A$65:$C$102,3,FALSE),"")</f>
        <v/>
      </c>
      <c r="X845" s="51" t="str">
        <f t="shared" si="13"/>
        <v/>
      </c>
      <c r="Y845" s="51" t="str">
        <f>IF(T845="","",IF(AND(T845&lt;&gt;'Tabelas auxiliares'!$B$236,T845&lt;&gt;'Tabelas auxiliares'!$B$237),"FOLHA DE PESSOAL",IF(X845='Tabelas auxiliares'!$A$237,"CUSTEIO",IF(X845='Tabelas auxiliares'!$A$236,"INVESTIMENTO","ERRO - VERIFICAR"))))</f>
        <v/>
      </c>
      <c r="Z845" s="65"/>
    </row>
    <row r="846" spans="6:26" x14ac:dyDescent="0.25">
      <c r="F846" s="51" t="str">
        <f>IFERROR(VLOOKUP(D846,'Tabelas auxiliares'!$A$3:$B$61,2,FALSE),"")</f>
        <v/>
      </c>
      <c r="G846" s="51" t="str">
        <f>IFERROR(VLOOKUP($B846,'Tabelas auxiliares'!$A$65:$C$102,2,FALSE),"")</f>
        <v/>
      </c>
      <c r="H846" s="51" t="str">
        <f>IFERROR(VLOOKUP($B846,'Tabelas auxiliares'!$A$65:$C$102,3,FALSE),"")</f>
        <v/>
      </c>
      <c r="X846" s="51" t="str">
        <f t="shared" si="13"/>
        <v/>
      </c>
      <c r="Y846" s="51" t="str">
        <f>IF(T846="","",IF(AND(T846&lt;&gt;'Tabelas auxiliares'!$B$236,T846&lt;&gt;'Tabelas auxiliares'!$B$237),"FOLHA DE PESSOAL",IF(X846='Tabelas auxiliares'!$A$237,"CUSTEIO",IF(X846='Tabelas auxiliares'!$A$236,"INVESTIMENTO","ERRO - VERIFICAR"))))</f>
        <v/>
      </c>
      <c r="Z846" s="65"/>
    </row>
    <row r="847" spans="6:26" x14ac:dyDescent="0.25">
      <c r="F847" s="51" t="str">
        <f>IFERROR(VLOOKUP(D847,'Tabelas auxiliares'!$A$3:$B$61,2,FALSE),"")</f>
        <v/>
      </c>
      <c r="G847" s="51" t="str">
        <f>IFERROR(VLOOKUP($B847,'Tabelas auxiliares'!$A$65:$C$102,2,FALSE),"")</f>
        <v/>
      </c>
      <c r="H847" s="51" t="str">
        <f>IFERROR(VLOOKUP($B847,'Tabelas auxiliares'!$A$65:$C$102,3,FALSE),"")</f>
        <v/>
      </c>
      <c r="X847" s="51" t="str">
        <f t="shared" si="13"/>
        <v/>
      </c>
      <c r="Y847" s="51" t="str">
        <f>IF(T847="","",IF(AND(T847&lt;&gt;'Tabelas auxiliares'!$B$236,T847&lt;&gt;'Tabelas auxiliares'!$B$237),"FOLHA DE PESSOAL",IF(X847='Tabelas auxiliares'!$A$237,"CUSTEIO",IF(X847='Tabelas auxiliares'!$A$236,"INVESTIMENTO","ERRO - VERIFICAR"))))</f>
        <v/>
      </c>
      <c r="Z847" s="65"/>
    </row>
    <row r="848" spans="6:26" x14ac:dyDescent="0.25">
      <c r="F848" s="51" t="str">
        <f>IFERROR(VLOOKUP(D848,'Tabelas auxiliares'!$A$3:$B$61,2,FALSE),"")</f>
        <v/>
      </c>
      <c r="G848" s="51" t="str">
        <f>IFERROR(VLOOKUP($B848,'Tabelas auxiliares'!$A$65:$C$102,2,FALSE),"")</f>
        <v/>
      </c>
      <c r="H848" s="51" t="str">
        <f>IFERROR(VLOOKUP($B848,'Tabelas auxiliares'!$A$65:$C$102,3,FALSE),"")</f>
        <v/>
      </c>
      <c r="X848" s="51" t="str">
        <f t="shared" si="13"/>
        <v/>
      </c>
      <c r="Y848" s="51" t="str">
        <f>IF(T848="","",IF(AND(T848&lt;&gt;'Tabelas auxiliares'!$B$236,T848&lt;&gt;'Tabelas auxiliares'!$B$237),"FOLHA DE PESSOAL",IF(X848='Tabelas auxiliares'!$A$237,"CUSTEIO",IF(X848='Tabelas auxiliares'!$A$236,"INVESTIMENTO","ERRO - VERIFICAR"))))</f>
        <v/>
      </c>
      <c r="Z848" s="65"/>
    </row>
    <row r="849" spans="6:26" x14ac:dyDescent="0.25">
      <c r="F849" s="51" t="str">
        <f>IFERROR(VLOOKUP(D849,'Tabelas auxiliares'!$A$3:$B$61,2,FALSE),"")</f>
        <v/>
      </c>
      <c r="G849" s="51" t="str">
        <f>IFERROR(VLOOKUP($B849,'Tabelas auxiliares'!$A$65:$C$102,2,FALSE),"")</f>
        <v/>
      </c>
      <c r="H849" s="51" t="str">
        <f>IFERROR(VLOOKUP($B849,'Tabelas auxiliares'!$A$65:$C$102,3,FALSE),"")</f>
        <v/>
      </c>
      <c r="X849" s="51" t="str">
        <f t="shared" si="13"/>
        <v/>
      </c>
      <c r="Y849" s="51" t="str">
        <f>IF(T849="","",IF(AND(T849&lt;&gt;'Tabelas auxiliares'!$B$236,T849&lt;&gt;'Tabelas auxiliares'!$B$237),"FOLHA DE PESSOAL",IF(X849='Tabelas auxiliares'!$A$237,"CUSTEIO",IF(X849='Tabelas auxiliares'!$A$236,"INVESTIMENTO","ERRO - VERIFICAR"))))</f>
        <v/>
      </c>
      <c r="Z849" s="65"/>
    </row>
    <row r="850" spans="6:26" x14ac:dyDescent="0.25">
      <c r="F850" s="51" t="str">
        <f>IFERROR(VLOOKUP(D850,'Tabelas auxiliares'!$A$3:$B$61,2,FALSE),"")</f>
        <v/>
      </c>
      <c r="G850" s="51" t="str">
        <f>IFERROR(VLOOKUP($B850,'Tabelas auxiliares'!$A$65:$C$102,2,FALSE),"")</f>
        <v/>
      </c>
      <c r="H850" s="51" t="str">
        <f>IFERROR(VLOOKUP($B850,'Tabelas auxiliares'!$A$65:$C$102,3,FALSE),"")</f>
        <v/>
      </c>
      <c r="X850" s="51" t="str">
        <f t="shared" si="13"/>
        <v/>
      </c>
      <c r="Y850" s="51" t="str">
        <f>IF(T850="","",IF(AND(T850&lt;&gt;'Tabelas auxiliares'!$B$236,T850&lt;&gt;'Tabelas auxiliares'!$B$237),"FOLHA DE PESSOAL",IF(X850='Tabelas auxiliares'!$A$237,"CUSTEIO",IF(X850='Tabelas auxiliares'!$A$236,"INVESTIMENTO","ERRO - VERIFICAR"))))</f>
        <v/>
      </c>
      <c r="Z850" s="65"/>
    </row>
    <row r="851" spans="6:26" x14ac:dyDescent="0.25">
      <c r="F851" s="51" t="str">
        <f>IFERROR(VLOOKUP(D851,'Tabelas auxiliares'!$A$3:$B$61,2,FALSE),"")</f>
        <v/>
      </c>
      <c r="G851" s="51" t="str">
        <f>IFERROR(VLOOKUP($B851,'Tabelas auxiliares'!$A$65:$C$102,2,FALSE),"")</f>
        <v/>
      </c>
      <c r="H851" s="51" t="str">
        <f>IFERROR(VLOOKUP($B851,'Tabelas auxiliares'!$A$65:$C$102,3,FALSE),"")</f>
        <v/>
      </c>
      <c r="X851" s="51" t="str">
        <f t="shared" si="13"/>
        <v/>
      </c>
      <c r="Y851" s="51" t="str">
        <f>IF(T851="","",IF(AND(T851&lt;&gt;'Tabelas auxiliares'!$B$236,T851&lt;&gt;'Tabelas auxiliares'!$B$237),"FOLHA DE PESSOAL",IF(X851='Tabelas auxiliares'!$A$237,"CUSTEIO",IF(X851='Tabelas auxiliares'!$A$236,"INVESTIMENTO","ERRO - VERIFICAR"))))</f>
        <v/>
      </c>
      <c r="Z851" s="65"/>
    </row>
    <row r="852" spans="6:26" x14ac:dyDescent="0.25">
      <c r="F852" s="51" t="str">
        <f>IFERROR(VLOOKUP(D852,'Tabelas auxiliares'!$A$3:$B$61,2,FALSE),"")</f>
        <v/>
      </c>
      <c r="G852" s="51" t="str">
        <f>IFERROR(VLOOKUP($B852,'Tabelas auxiliares'!$A$65:$C$102,2,FALSE),"")</f>
        <v/>
      </c>
      <c r="H852" s="51" t="str">
        <f>IFERROR(VLOOKUP($B852,'Tabelas auxiliares'!$A$65:$C$102,3,FALSE),"")</f>
        <v/>
      </c>
      <c r="X852" s="51" t="str">
        <f t="shared" si="13"/>
        <v/>
      </c>
      <c r="Y852" s="51" t="str">
        <f>IF(T852="","",IF(AND(T852&lt;&gt;'Tabelas auxiliares'!$B$236,T852&lt;&gt;'Tabelas auxiliares'!$B$237),"FOLHA DE PESSOAL",IF(X852='Tabelas auxiliares'!$A$237,"CUSTEIO",IF(X852='Tabelas auxiliares'!$A$236,"INVESTIMENTO","ERRO - VERIFICAR"))))</f>
        <v/>
      </c>
      <c r="Z852" s="65"/>
    </row>
    <row r="853" spans="6:26" x14ac:dyDescent="0.25">
      <c r="F853" s="51" t="str">
        <f>IFERROR(VLOOKUP(D853,'Tabelas auxiliares'!$A$3:$B$61,2,FALSE),"")</f>
        <v/>
      </c>
      <c r="G853" s="51" t="str">
        <f>IFERROR(VLOOKUP($B853,'Tabelas auxiliares'!$A$65:$C$102,2,FALSE),"")</f>
        <v/>
      </c>
      <c r="H853" s="51" t="str">
        <f>IFERROR(VLOOKUP($B853,'Tabelas auxiliares'!$A$65:$C$102,3,FALSE),"")</f>
        <v/>
      </c>
      <c r="X853" s="51" t="str">
        <f t="shared" si="13"/>
        <v/>
      </c>
      <c r="Y853" s="51" t="str">
        <f>IF(T853="","",IF(AND(T853&lt;&gt;'Tabelas auxiliares'!$B$236,T853&lt;&gt;'Tabelas auxiliares'!$B$237),"FOLHA DE PESSOAL",IF(X853='Tabelas auxiliares'!$A$237,"CUSTEIO",IF(X853='Tabelas auxiliares'!$A$236,"INVESTIMENTO","ERRO - VERIFICAR"))))</f>
        <v/>
      </c>
      <c r="Z853" s="65"/>
    </row>
    <row r="854" spans="6:26" x14ac:dyDescent="0.25">
      <c r="F854" s="51" t="str">
        <f>IFERROR(VLOOKUP(D854,'Tabelas auxiliares'!$A$3:$B$61,2,FALSE),"")</f>
        <v/>
      </c>
      <c r="G854" s="51" t="str">
        <f>IFERROR(VLOOKUP($B854,'Tabelas auxiliares'!$A$65:$C$102,2,FALSE),"")</f>
        <v/>
      </c>
      <c r="H854" s="51" t="str">
        <f>IFERROR(VLOOKUP($B854,'Tabelas auxiliares'!$A$65:$C$102,3,FALSE),"")</f>
        <v/>
      </c>
      <c r="X854" s="51" t="str">
        <f t="shared" si="13"/>
        <v/>
      </c>
      <c r="Y854" s="51" t="str">
        <f>IF(T854="","",IF(AND(T854&lt;&gt;'Tabelas auxiliares'!$B$236,T854&lt;&gt;'Tabelas auxiliares'!$B$237),"FOLHA DE PESSOAL",IF(X854='Tabelas auxiliares'!$A$237,"CUSTEIO",IF(X854='Tabelas auxiliares'!$A$236,"INVESTIMENTO","ERRO - VERIFICAR"))))</f>
        <v/>
      </c>
      <c r="Z854" s="65"/>
    </row>
    <row r="855" spans="6:26" x14ac:dyDescent="0.25">
      <c r="F855" s="51" t="str">
        <f>IFERROR(VLOOKUP(D855,'Tabelas auxiliares'!$A$3:$B$61,2,FALSE),"")</f>
        <v/>
      </c>
      <c r="G855" s="51" t="str">
        <f>IFERROR(VLOOKUP($B855,'Tabelas auxiliares'!$A$65:$C$102,2,FALSE),"")</f>
        <v/>
      </c>
      <c r="H855" s="51" t="str">
        <f>IFERROR(VLOOKUP($B855,'Tabelas auxiliares'!$A$65:$C$102,3,FALSE),"")</f>
        <v/>
      </c>
      <c r="X855" s="51" t="str">
        <f t="shared" si="13"/>
        <v/>
      </c>
      <c r="Y855" s="51" t="str">
        <f>IF(T855="","",IF(AND(T855&lt;&gt;'Tabelas auxiliares'!$B$236,T855&lt;&gt;'Tabelas auxiliares'!$B$237),"FOLHA DE PESSOAL",IF(X855='Tabelas auxiliares'!$A$237,"CUSTEIO",IF(X855='Tabelas auxiliares'!$A$236,"INVESTIMENTO","ERRO - VERIFICAR"))))</f>
        <v/>
      </c>
      <c r="Z855" s="65"/>
    </row>
    <row r="856" spans="6:26" x14ac:dyDescent="0.25">
      <c r="F856" s="51" t="str">
        <f>IFERROR(VLOOKUP(D856,'Tabelas auxiliares'!$A$3:$B$61,2,FALSE),"")</f>
        <v/>
      </c>
      <c r="G856" s="51" t="str">
        <f>IFERROR(VLOOKUP($B856,'Tabelas auxiliares'!$A$65:$C$102,2,FALSE),"")</f>
        <v/>
      </c>
      <c r="H856" s="51" t="str">
        <f>IFERROR(VLOOKUP($B856,'Tabelas auxiliares'!$A$65:$C$102,3,FALSE),"")</f>
        <v/>
      </c>
      <c r="X856" s="51" t="str">
        <f t="shared" si="13"/>
        <v/>
      </c>
      <c r="Y856" s="51" t="str">
        <f>IF(T856="","",IF(AND(T856&lt;&gt;'Tabelas auxiliares'!$B$236,T856&lt;&gt;'Tabelas auxiliares'!$B$237),"FOLHA DE PESSOAL",IF(X856='Tabelas auxiliares'!$A$237,"CUSTEIO",IF(X856='Tabelas auxiliares'!$A$236,"INVESTIMENTO","ERRO - VERIFICAR"))))</f>
        <v/>
      </c>
      <c r="Z856" s="65"/>
    </row>
    <row r="857" spans="6:26" x14ac:dyDescent="0.25">
      <c r="F857" s="51" t="str">
        <f>IFERROR(VLOOKUP(D857,'Tabelas auxiliares'!$A$3:$B$61,2,FALSE),"")</f>
        <v/>
      </c>
      <c r="G857" s="51" t="str">
        <f>IFERROR(VLOOKUP($B857,'Tabelas auxiliares'!$A$65:$C$102,2,FALSE),"")</f>
        <v/>
      </c>
      <c r="H857" s="51" t="str">
        <f>IFERROR(VLOOKUP($B857,'Tabelas auxiliares'!$A$65:$C$102,3,FALSE),"")</f>
        <v/>
      </c>
      <c r="X857" s="51" t="str">
        <f t="shared" si="13"/>
        <v/>
      </c>
      <c r="Y857" s="51" t="str">
        <f>IF(T857="","",IF(AND(T857&lt;&gt;'Tabelas auxiliares'!$B$236,T857&lt;&gt;'Tabelas auxiliares'!$B$237),"FOLHA DE PESSOAL",IF(X857='Tabelas auxiliares'!$A$237,"CUSTEIO",IF(X857='Tabelas auxiliares'!$A$236,"INVESTIMENTO","ERRO - VERIFICAR"))))</f>
        <v/>
      </c>
      <c r="Z857" s="65"/>
    </row>
    <row r="858" spans="6:26" x14ac:dyDescent="0.25">
      <c r="F858" s="51" t="str">
        <f>IFERROR(VLOOKUP(D858,'Tabelas auxiliares'!$A$3:$B$61,2,FALSE),"")</f>
        <v/>
      </c>
      <c r="G858" s="51" t="str">
        <f>IFERROR(VLOOKUP($B858,'Tabelas auxiliares'!$A$65:$C$102,2,FALSE),"")</f>
        <v/>
      </c>
      <c r="H858" s="51" t="str">
        <f>IFERROR(VLOOKUP($B858,'Tabelas auxiliares'!$A$65:$C$102,3,FALSE),"")</f>
        <v/>
      </c>
      <c r="X858" s="51" t="str">
        <f t="shared" si="13"/>
        <v/>
      </c>
      <c r="Y858" s="51" t="str">
        <f>IF(T858="","",IF(AND(T858&lt;&gt;'Tabelas auxiliares'!$B$236,T858&lt;&gt;'Tabelas auxiliares'!$B$237),"FOLHA DE PESSOAL",IF(X858='Tabelas auxiliares'!$A$237,"CUSTEIO",IF(X858='Tabelas auxiliares'!$A$236,"INVESTIMENTO","ERRO - VERIFICAR"))))</f>
        <v/>
      </c>
      <c r="Z858" s="65"/>
    </row>
    <row r="859" spans="6:26" x14ac:dyDescent="0.25">
      <c r="F859" s="51" t="str">
        <f>IFERROR(VLOOKUP(D859,'Tabelas auxiliares'!$A$3:$B$61,2,FALSE),"")</f>
        <v/>
      </c>
      <c r="G859" s="51" t="str">
        <f>IFERROR(VLOOKUP($B859,'Tabelas auxiliares'!$A$65:$C$102,2,FALSE),"")</f>
        <v/>
      </c>
      <c r="H859" s="51" t="str">
        <f>IFERROR(VLOOKUP($B859,'Tabelas auxiliares'!$A$65:$C$102,3,FALSE),"")</f>
        <v/>
      </c>
      <c r="X859" s="51" t="str">
        <f t="shared" si="13"/>
        <v/>
      </c>
      <c r="Y859" s="51" t="str">
        <f>IF(T859="","",IF(AND(T859&lt;&gt;'Tabelas auxiliares'!$B$236,T859&lt;&gt;'Tabelas auxiliares'!$B$237),"FOLHA DE PESSOAL",IF(X859='Tabelas auxiliares'!$A$237,"CUSTEIO",IF(X859='Tabelas auxiliares'!$A$236,"INVESTIMENTO","ERRO - VERIFICAR"))))</f>
        <v/>
      </c>
      <c r="Z859" s="65"/>
    </row>
    <row r="860" spans="6:26" x14ac:dyDescent="0.25">
      <c r="F860" s="51" t="str">
        <f>IFERROR(VLOOKUP(D860,'Tabelas auxiliares'!$A$3:$B$61,2,FALSE),"")</f>
        <v/>
      </c>
      <c r="G860" s="51" t="str">
        <f>IFERROR(VLOOKUP($B860,'Tabelas auxiliares'!$A$65:$C$102,2,FALSE),"")</f>
        <v/>
      </c>
      <c r="H860" s="51" t="str">
        <f>IFERROR(VLOOKUP($B860,'Tabelas auxiliares'!$A$65:$C$102,3,FALSE),"")</f>
        <v/>
      </c>
      <c r="X860" s="51" t="str">
        <f t="shared" si="13"/>
        <v/>
      </c>
      <c r="Y860" s="51" t="str">
        <f>IF(T860="","",IF(AND(T860&lt;&gt;'Tabelas auxiliares'!$B$236,T860&lt;&gt;'Tabelas auxiliares'!$B$237),"FOLHA DE PESSOAL",IF(X860='Tabelas auxiliares'!$A$237,"CUSTEIO",IF(X860='Tabelas auxiliares'!$A$236,"INVESTIMENTO","ERRO - VERIFICAR"))))</f>
        <v/>
      </c>
      <c r="Z860" s="65"/>
    </row>
    <row r="861" spans="6:26" x14ac:dyDescent="0.25">
      <c r="F861" s="51" t="str">
        <f>IFERROR(VLOOKUP(D861,'Tabelas auxiliares'!$A$3:$B$61,2,FALSE),"")</f>
        <v/>
      </c>
      <c r="G861" s="51" t="str">
        <f>IFERROR(VLOOKUP($B861,'Tabelas auxiliares'!$A$65:$C$102,2,FALSE),"")</f>
        <v/>
      </c>
      <c r="H861" s="51" t="str">
        <f>IFERROR(VLOOKUP($B861,'Tabelas auxiliares'!$A$65:$C$102,3,FALSE),"")</f>
        <v/>
      </c>
      <c r="X861" s="51" t="str">
        <f t="shared" si="13"/>
        <v/>
      </c>
      <c r="Y861" s="51" t="str">
        <f>IF(T861="","",IF(AND(T861&lt;&gt;'Tabelas auxiliares'!$B$236,T861&lt;&gt;'Tabelas auxiliares'!$B$237),"FOLHA DE PESSOAL",IF(X861='Tabelas auxiliares'!$A$237,"CUSTEIO",IF(X861='Tabelas auxiliares'!$A$236,"INVESTIMENTO","ERRO - VERIFICAR"))))</f>
        <v/>
      </c>
      <c r="Z861" s="65"/>
    </row>
    <row r="862" spans="6:26" x14ac:dyDescent="0.25">
      <c r="F862" s="51" t="str">
        <f>IFERROR(VLOOKUP(D862,'Tabelas auxiliares'!$A$3:$B$61,2,FALSE),"")</f>
        <v/>
      </c>
      <c r="G862" s="51" t="str">
        <f>IFERROR(VLOOKUP($B862,'Tabelas auxiliares'!$A$65:$C$102,2,FALSE),"")</f>
        <v/>
      </c>
      <c r="H862" s="51" t="str">
        <f>IFERROR(VLOOKUP($B862,'Tabelas auxiliares'!$A$65:$C$102,3,FALSE),"")</f>
        <v/>
      </c>
      <c r="X862" s="51" t="str">
        <f t="shared" si="13"/>
        <v/>
      </c>
      <c r="Y862" s="51" t="str">
        <f>IF(T862="","",IF(AND(T862&lt;&gt;'Tabelas auxiliares'!$B$236,T862&lt;&gt;'Tabelas auxiliares'!$B$237),"FOLHA DE PESSOAL",IF(X862='Tabelas auxiliares'!$A$237,"CUSTEIO",IF(X862='Tabelas auxiliares'!$A$236,"INVESTIMENTO","ERRO - VERIFICAR"))))</f>
        <v/>
      </c>
      <c r="Z862" s="65"/>
    </row>
    <row r="863" spans="6:26" x14ac:dyDescent="0.25">
      <c r="F863" s="51" t="str">
        <f>IFERROR(VLOOKUP(D863,'Tabelas auxiliares'!$A$3:$B$61,2,FALSE),"")</f>
        <v/>
      </c>
      <c r="G863" s="51" t="str">
        <f>IFERROR(VLOOKUP($B863,'Tabelas auxiliares'!$A$65:$C$102,2,FALSE),"")</f>
        <v/>
      </c>
      <c r="H863" s="51" t="str">
        <f>IFERROR(VLOOKUP($B863,'Tabelas auxiliares'!$A$65:$C$102,3,FALSE),"")</f>
        <v/>
      </c>
      <c r="X863" s="51" t="str">
        <f t="shared" si="13"/>
        <v/>
      </c>
      <c r="Y863" s="51" t="str">
        <f>IF(T863="","",IF(AND(T863&lt;&gt;'Tabelas auxiliares'!$B$236,T863&lt;&gt;'Tabelas auxiliares'!$B$237),"FOLHA DE PESSOAL",IF(X863='Tabelas auxiliares'!$A$237,"CUSTEIO",IF(X863='Tabelas auxiliares'!$A$236,"INVESTIMENTO","ERRO - VERIFICAR"))))</f>
        <v/>
      </c>
      <c r="Z863" s="65"/>
    </row>
    <row r="864" spans="6:26" x14ac:dyDescent="0.25">
      <c r="F864" s="51" t="str">
        <f>IFERROR(VLOOKUP(D864,'Tabelas auxiliares'!$A$3:$B$61,2,FALSE),"")</f>
        <v/>
      </c>
      <c r="G864" s="51" t="str">
        <f>IFERROR(VLOOKUP($B864,'Tabelas auxiliares'!$A$65:$C$102,2,FALSE),"")</f>
        <v/>
      </c>
      <c r="H864" s="51" t="str">
        <f>IFERROR(VLOOKUP($B864,'Tabelas auxiliares'!$A$65:$C$102,3,FALSE),"")</f>
        <v/>
      </c>
      <c r="X864" s="51" t="str">
        <f t="shared" si="13"/>
        <v/>
      </c>
      <c r="Y864" s="51" t="str">
        <f>IF(T864="","",IF(AND(T864&lt;&gt;'Tabelas auxiliares'!$B$236,T864&lt;&gt;'Tabelas auxiliares'!$B$237),"FOLHA DE PESSOAL",IF(X864='Tabelas auxiliares'!$A$237,"CUSTEIO",IF(X864='Tabelas auxiliares'!$A$236,"INVESTIMENTO","ERRO - VERIFICAR"))))</f>
        <v/>
      </c>
      <c r="Z864" s="65"/>
    </row>
    <row r="865" spans="6:26" x14ac:dyDescent="0.25">
      <c r="F865" s="51" t="str">
        <f>IFERROR(VLOOKUP(D865,'Tabelas auxiliares'!$A$3:$B$61,2,FALSE),"")</f>
        <v/>
      </c>
      <c r="G865" s="51" t="str">
        <f>IFERROR(VLOOKUP($B865,'Tabelas auxiliares'!$A$65:$C$102,2,FALSE),"")</f>
        <v/>
      </c>
      <c r="H865" s="51" t="str">
        <f>IFERROR(VLOOKUP($B865,'Tabelas auxiliares'!$A$65:$C$102,3,FALSE),"")</f>
        <v/>
      </c>
      <c r="X865" s="51" t="str">
        <f t="shared" si="13"/>
        <v/>
      </c>
      <c r="Y865" s="51" t="str">
        <f>IF(T865="","",IF(AND(T865&lt;&gt;'Tabelas auxiliares'!$B$236,T865&lt;&gt;'Tabelas auxiliares'!$B$237),"FOLHA DE PESSOAL",IF(X865='Tabelas auxiliares'!$A$237,"CUSTEIO",IF(X865='Tabelas auxiliares'!$A$236,"INVESTIMENTO","ERRO - VERIFICAR"))))</f>
        <v/>
      </c>
      <c r="Z865" s="65"/>
    </row>
    <row r="866" spans="6:26" x14ac:dyDescent="0.25">
      <c r="F866" s="51" t="str">
        <f>IFERROR(VLOOKUP(D866,'Tabelas auxiliares'!$A$3:$B$61,2,FALSE),"")</f>
        <v/>
      </c>
      <c r="G866" s="51" t="str">
        <f>IFERROR(VLOOKUP($B866,'Tabelas auxiliares'!$A$65:$C$102,2,FALSE),"")</f>
        <v/>
      </c>
      <c r="H866" s="51" t="str">
        <f>IFERROR(VLOOKUP($B866,'Tabelas auxiliares'!$A$65:$C$102,3,FALSE),"")</f>
        <v/>
      </c>
      <c r="X866" s="51" t="str">
        <f t="shared" si="13"/>
        <v/>
      </c>
      <c r="Y866" s="51" t="str">
        <f>IF(T866="","",IF(AND(T866&lt;&gt;'Tabelas auxiliares'!$B$236,T866&lt;&gt;'Tabelas auxiliares'!$B$237),"FOLHA DE PESSOAL",IF(X866='Tabelas auxiliares'!$A$237,"CUSTEIO",IF(X866='Tabelas auxiliares'!$A$236,"INVESTIMENTO","ERRO - VERIFICAR"))))</f>
        <v/>
      </c>
      <c r="Z866" s="65"/>
    </row>
    <row r="867" spans="6:26" x14ac:dyDescent="0.25">
      <c r="F867" s="51" t="str">
        <f>IFERROR(VLOOKUP(D867,'Tabelas auxiliares'!$A$3:$B$61,2,FALSE),"")</f>
        <v/>
      </c>
      <c r="G867" s="51" t="str">
        <f>IFERROR(VLOOKUP($B867,'Tabelas auxiliares'!$A$65:$C$102,2,FALSE),"")</f>
        <v/>
      </c>
      <c r="H867" s="51" t="str">
        <f>IFERROR(VLOOKUP($B867,'Tabelas auxiliares'!$A$65:$C$102,3,FALSE),"")</f>
        <v/>
      </c>
      <c r="X867" s="51" t="str">
        <f t="shared" si="13"/>
        <v/>
      </c>
      <c r="Y867" s="51" t="str">
        <f>IF(T867="","",IF(AND(T867&lt;&gt;'Tabelas auxiliares'!$B$236,T867&lt;&gt;'Tabelas auxiliares'!$B$237),"FOLHA DE PESSOAL",IF(X867='Tabelas auxiliares'!$A$237,"CUSTEIO",IF(X867='Tabelas auxiliares'!$A$236,"INVESTIMENTO","ERRO - VERIFICAR"))))</f>
        <v/>
      </c>
      <c r="Z867" s="65"/>
    </row>
    <row r="868" spans="6:26" x14ac:dyDescent="0.25">
      <c r="F868" s="51" t="str">
        <f>IFERROR(VLOOKUP(D868,'Tabelas auxiliares'!$A$3:$B$61,2,FALSE),"")</f>
        <v/>
      </c>
      <c r="G868" s="51" t="str">
        <f>IFERROR(VLOOKUP($B868,'Tabelas auxiliares'!$A$65:$C$102,2,FALSE),"")</f>
        <v/>
      </c>
      <c r="H868" s="51" t="str">
        <f>IFERROR(VLOOKUP($B868,'Tabelas auxiliares'!$A$65:$C$102,3,FALSE),"")</f>
        <v/>
      </c>
      <c r="X868" s="51" t="str">
        <f t="shared" si="13"/>
        <v/>
      </c>
      <c r="Y868" s="51" t="str">
        <f>IF(T868="","",IF(AND(T868&lt;&gt;'Tabelas auxiliares'!$B$236,T868&lt;&gt;'Tabelas auxiliares'!$B$237),"FOLHA DE PESSOAL",IF(X868='Tabelas auxiliares'!$A$237,"CUSTEIO",IF(X868='Tabelas auxiliares'!$A$236,"INVESTIMENTO","ERRO - VERIFICAR"))))</f>
        <v/>
      </c>
      <c r="Z868" s="65"/>
    </row>
    <row r="869" spans="6:26" x14ac:dyDescent="0.25">
      <c r="F869" s="51" t="str">
        <f>IFERROR(VLOOKUP(D869,'Tabelas auxiliares'!$A$3:$B$61,2,FALSE),"")</f>
        <v/>
      </c>
      <c r="G869" s="51" t="str">
        <f>IFERROR(VLOOKUP($B869,'Tabelas auxiliares'!$A$65:$C$102,2,FALSE),"")</f>
        <v/>
      </c>
      <c r="H869" s="51" t="str">
        <f>IFERROR(VLOOKUP($B869,'Tabelas auxiliares'!$A$65:$C$102,3,FALSE),"")</f>
        <v/>
      </c>
      <c r="X869" s="51" t="str">
        <f t="shared" si="13"/>
        <v/>
      </c>
      <c r="Y869" s="51" t="str">
        <f>IF(T869="","",IF(AND(T869&lt;&gt;'Tabelas auxiliares'!$B$236,T869&lt;&gt;'Tabelas auxiliares'!$B$237),"FOLHA DE PESSOAL",IF(X869='Tabelas auxiliares'!$A$237,"CUSTEIO",IF(X869='Tabelas auxiliares'!$A$236,"INVESTIMENTO","ERRO - VERIFICAR"))))</f>
        <v/>
      </c>
      <c r="Z869" s="65"/>
    </row>
    <row r="870" spans="6:26" x14ac:dyDescent="0.25">
      <c r="F870" s="51" t="str">
        <f>IFERROR(VLOOKUP(D870,'Tabelas auxiliares'!$A$3:$B$61,2,FALSE),"")</f>
        <v/>
      </c>
      <c r="G870" s="51" t="str">
        <f>IFERROR(VLOOKUP($B870,'Tabelas auxiliares'!$A$65:$C$102,2,FALSE),"")</f>
        <v/>
      </c>
      <c r="H870" s="51" t="str">
        <f>IFERROR(VLOOKUP($B870,'Tabelas auxiliares'!$A$65:$C$102,3,FALSE),"")</f>
        <v/>
      </c>
      <c r="X870" s="51" t="str">
        <f t="shared" si="13"/>
        <v/>
      </c>
      <c r="Y870" s="51" t="str">
        <f>IF(T870="","",IF(AND(T870&lt;&gt;'Tabelas auxiliares'!$B$236,T870&lt;&gt;'Tabelas auxiliares'!$B$237),"FOLHA DE PESSOAL",IF(X870='Tabelas auxiliares'!$A$237,"CUSTEIO",IF(X870='Tabelas auxiliares'!$A$236,"INVESTIMENTO","ERRO - VERIFICAR"))))</f>
        <v/>
      </c>
      <c r="Z870" s="65"/>
    </row>
    <row r="871" spans="6:26" x14ac:dyDescent="0.25">
      <c r="F871" s="51" t="str">
        <f>IFERROR(VLOOKUP(D871,'Tabelas auxiliares'!$A$3:$B$61,2,FALSE),"")</f>
        <v/>
      </c>
      <c r="G871" s="51" t="str">
        <f>IFERROR(VLOOKUP($B871,'Tabelas auxiliares'!$A$65:$C$102,2,FALSE),"")</f>
        <v/>
      </c>
      <c r="H871" s="51" t="str">
        <f>IFERROR(VLOOKUP($B871,'Tabelas auxiliares'!$A$65:$C$102,3,FALSE),"")</f>
        <v/>
      </c>
      <c r="X871" s="51" t="str">
        <f t="shared" si="13"/>
        <v/>
      </c>
      <c r="Y871" s="51" t="str">
        <f>IF(T871="","",IF(AND(T871&lt;&gt;'Tabelas auxiliares'!$B$236,T871&lt;&gt;'Tabelas auxiliares'!$B$237),"FOLHA DE PESSOAL",IF(X871='Tabelas auxiliares'!$A$237,"CUSTEIO",IF(X871='Tabelas auxiliares'!$A$236,"INVESTIMENTO","ERRO - VERIFICAR"))))</f>
        <v/>
      </c>
      <c r="Z871" s="65"/>
    </row>
    <row r="872" spans="6:26" x14ac:dyDescent="0.25">
      <c r="F872" s="51" t="str">
        <f>IFERROR(VLOOKUP(D872,'Tabelas auxiliares'!$A$3:$B$61,2,FALSE),"")</f>
        <v/>
      </c>
      <c r="G872" s="51" t="str">
        <f>IFERROR(VLOOKUP($B872,'Tabelas auxiliares'!$A$65:$C$102,2,FALSE),"")</f>
        <v/>
      </c>
      <c r="H872" s="51" t="str">
        <f>IFERROR(VLOOKUP($B872,'Tabelas auxiliares'!$A$65:$C$102,3,FALSE),"")</f>
        <v/>
      </c>
      <c r="X872" s="51" t="str">
        <f t="shared" si="13"/>
        <v/>
      </c>
      <c r="Y872" s="51" t="str">
        <f>IF(T872="","",IF(AND(T872&lt;&gt;'Tabelas auxiliares'!$B$236,T872&lt;&gt;'Tabelas auxiliares'!$B$237),"FOLHA DE PESSOAL",IF(X872='Tabelas auxiliares'!$A$237,"CUSTEIO",IF(X872='Tabelas auxiliares'!$A$236,"INVESTIMENTO","ERRO - VERIFICAR"))))</f>
        <v/>
      </c>
      <c r="Z872" s="65"/>
    </row>
    <row r="873" spans="6:26" x14ac:dyDescent="0.25">
      <c r="F873" s="51" t="str">
        <f>IFERROR(VLOOKUP(D873,'Tabelas auxiliares'!$A$3:$B$61,2,FALSE),"")</f>
        <v/>
      </c>
      <c r="G873" s="51" t="str">
        <f>IFERROR(VLOOKUP($B873,'Tabelas auxiliares'!$A$65:$C$102,2,FALSE),"")</f>
        <v/>
      </c>
      <c r="H873" s="51" t="str">
        <f>IFERROR(VLOOKUP($B873,'Tabelas auxiliares'!$A$65:$C$102,3,FALSE),"")</f>
        <v/>
      </c>
      <c r="X873" s="51" t="str">
        <f t="shared" si="13"/>
        <v/>
      </c>
      <c r="Y873" s="51" t="str">
        <f>IF(T873="","",IF(AND(T873&lt;&gt;'Tabelas auxiliares'!$B$236,T873&lt;&gt;'Tabelas auxiliares'!$B$237),"FOLHA DE PESSOAL",IF(X873='Tabelas auxiliares'!$A$237,"CUSTEIO",IF(X873='Tabelas auxiliares'!$A$236,"INVESTIMENTO","ERRO - VERIFICAR"))))</f>
        <v/>
      </c>
      <c r="Z873" s="65"/>
    </row>
    <row r="874" spans="6:26" x14ac:dyDescent="0.25">
      <c r="F874" s="51" t="str">
        <f>IFERROR(VLOOKUP(D874,'Tabelas auxiliares'!$A$3:$B$61,2,FALSE),"")</f>
        <v/>
      </c>
      <c r="G874" s="51" t="str">
        <f>IFERROR(VLOOKUP($B874,'Tabelas auxiliares'!$A$65:$C$102,2,FALSE),"")</f>
        <v/>
      </c>
      <c r="H874" s="51" t="str">
        <f>IFERROR(VLOOKUP($B874,'Tabelas auxiliares'!$A$65:$C$102,3,FALSE),"")</f>
        <v/>
      </c>
      <c r="X874" s="51" t="str">
        <f t="shared" si="13"/>
        <v/>
      </c>
      <c r="Y874" s="51" t="str">
        <f>IF(T874="","",IF(AND(T874&lt;&gt;'Tabelas auxiliares'!$B$236,T874&lt;&gt;'Tabelas auxiliares'!$B$237),"FOLHA DE PESSOAL",IF(X874='Tabelas auxiliares'!$A$237,"CUSTEIO",IF(X874='Tabelas auxiliares'!$A$236,"INVESTIMENTO","ERRO - VERIFICAR"))))</f>
        <v/>
      </c>
      <c r="Z874" s="65"/>
    </row>
    <row r="875" spans="6:26" x14ac:dyDescent="0.25">
      <c r="F875" s="51" t="str">
        <f>IFERROR(VLOOKUP(D875,'Tabelas auxiliares'!$A$3:$B$61,2,FALSE),"")</f>
        <v/>
      </c>
      <c r="G875" s="51" t="str">
        <f>IFERROR(VLOOKUP($B875,'Tabelas auxiliares'!$A$65:$C$102,2,FALSE),"")</f>
        <v/>
      </c>
      <c r="H875" s="51" t="str">
        <f>IFERROR(VLOOKUP($B875,'Tabelas auxiliares'!$A$65:$C$102,3,FALSE),"")</f>
        <v/>
      </c>
      <c r="X875" s="51" t="str">
        <f t="shared" si="13"/>
        <v/>
      </c>
      <c r="Y875" s="51" t="str">
        <f>IF(T875="","",IF(AND(T875&lt;&gt;'Tabelas auxiliares'!$B$236,T875&lt;&gt;'Tabelas auxiliares'!$B$237),"FOLHA DE PESSOAL",IF(X875='Tabelas auxiliares'!$A$237,"CUSTEIO",IF(X875='Tabelas auxiliares'!$A$236,"INVESTIMENTO","ERRO - VERIFICAR"))))</f>
        <v/>
      </c>
      <c r="Z875" s="65"/>
    </row>
    <row r="876" spans="6:26" x14ac:dyDescent="0.25">
      <c r="F876" s="51" t="str">
        <f>IFERROR(VLOOKUP(D876,'Tabelas auxiliares'!$A$3:$B$61,2,FALSE),"")</f>
        <v/>
      </c>
      <c r="G876" s="51" t="str">
        <f>IFERROR(VLOOKUP($B876,'Tabelas auxiliares'!$A$65:$C$102,2,FALSE),"")</f>
        <v/>
      </c>
      <c r="H876" s="51" t="str">
        <f>IFERROR(VLOOKUP($B876,'Tabelas auxiliares'!$A$65:$C$102,3,FALSE),"")</f>
        <v/>
      </c>
      <c r="X876" s="51" t="str">
        <f t="shared" si="13"/>
        <v/>
      </c>
      <c r="Y876" s="51" t="str">
        <f>IF(T876="","",IF(AND(T876&lt;&gt;'Tabelas auxiliares'!$B$236,T876&lt;&gt;'Tabelas auxiliares'!$B$237),"FOLHA DE PESSOAL",IF(X876='Tabelas auxiliares'!$A$237,"CUSTEIO",IF(X876='Tabelas auxiliares'!$A$236,"INVESTIMENTO","ERRO - VERIFICAR"))))</f>
        <v/>
      </c>
      <c r="Z876" s="65"/>
    </row>
    <row r="877" spans="6:26" x14ac:dyDescent="0.25">
      <c r="F877" s="51" t="str">
        <f>IFERROR(VLOOKUP(D877,'Tabelas auxiliares'!$A$3:$B$61,2,FALSE),"")</f>
        <v/>
      </c>
      <c r="G877" s="51" t="str">
        <f>IFERROR(VLOOKUP($B877,'Tabelas auxiliares'!$A$65:$C$102,2,FALSE),"")</f>
        <v/>
      </c>
      <c r="H877" s="51" t="str">
        <f>IFERROR(VLOOKUP($B877,'Tabelas auxiliares'!$A$65:$C$102,3,FALSE),"")</f>
        <v/>
      </c>
      <c r="X877" s="51" t="str">
        <f t="shared" si="13"/>
        <v/>
      </c>
      <c r="Y877" s="51" t="str">
        <f>IF(T877="","",IF(AND(T877&lt;&gt;'Tabelas auxiliares'!$B$236,T877&lt;&gt;'Tabelas auxiliares'!$B$237),"FOLHA DE PESSOAL",IF(X877='Tabelas auxiliares'!$A$237,"CUSTEIO",IF(X877='Tabelas auxiliares'!$A$236,"INVESTIMENTO","ERRO - VERIFICAR"))))</f>
        <v/>
      </c>
      <c r="Z877" s="65"/>
    </row>
    <row r="878" spans="6:26" x14ac:dyDescent="0.25">
      <c r="F878" s="51" t="str">
        <f>IFERROR(VLOOKUP(D878,'Tabelas auxiliares'!$A$3:$B$61,2,FALSE),"")</f>
        <v/>
      </c>
      <c r="G878" s="51" t="str">
        <f>IFERROR(VLOOKUP($B878,'Tabelas auxiliares'!$A$65:$C$102,2,FALSE),"")</f>
        <v/>
      </c>
      <c r="H878" s="51" t="str">
        <f>IFERROR(VLOOKUP($B878,'Tabelas auxiliares'!$A$65:$C$102,3,FALSE),"")</f>
        <v/>
      </c>
      <c r="X878" s="51" t="str">
        <f t="shared" si="13"/>
        <v/>
      </c>
      <c r="Y878" s="51" t="str">
        <f>IF(T878="","",IF(AND(T878&lt;&gt;'Tabelas auxiliares'!$B$236,T878&lt;&gt;'Tabelas auxiliares'!$B$237),"FOLHA DE PESSOAL",IF(X878='Tabelas auxiliares'!$A$237,"CUSTEIO",IF(X878='Tabelas auxiliares'!$A$236,"INVESTIMENTO","ERRO - VERIFICAR"))))</f>
        <v/>
      </c>
      <c r="Z878" s="65"/>
    </row>
    <row r="879" spans="6:26" x14ac:dyDescent="0.25">
      <c r="F879" s="51" t="str">
        <f>IFERROR(VLOOKUP(D879,'Tabelas auxiliares'!$A$3:$B$61,2,FALSE),"")</f>
        <v/>
      </c>
      <c r="G879" s="51" t="str">
        <f>IFERROR(VLOOKUP($B879,'Tabelas auxiliares'!$A$65:$C$102,2,FALSE),"")</f>
        <v/>
      </c>
      <c r="H879" s="51" t="str">
        <f>IFERROR(VLOOKUP($B879,'Tabelas auxiliares'!$A$65:$C$102,3,FALSE),"")</f>
        <v/>
      </c>
      <c r="X879" s="51" t="str">
        <f t="shared" si="13"/>
        <v/>
      </c>
      <c r="Y879" s="51" t="str">
        <f>IF(T879="","",IF(AND(T879&lt;&gt;'Tabelas auxiliares'!$B$236,T879&lt;&gt;'Tabelas auxiliares'!$B$237),"FOLHA DE PESSOAL",IF(X879='Tabelas auxiliares'!$A$237,"CUSTEIO",IF(X879='Tabelas auxiliares'!$A$236,"INVESTIMENTO","ERRO - VERIFICAR"))))</f>
        <v/>
      </c>
      <c r="Z879" s="65"/>
    </row>
    <row r="880" spans="6:26" x14ac:dyDescent="0.25">
      <c r="F880" s="51" t="str">
        <f>IFERROR(VLOOKUP(D880,'Tabelas auxiliares'!$A$3:$B$61,2,FALSE),"")</f>
        <v/>
      </c>
      <c r="G880" s="51" t="str">
        <f>IFERROR(VLOOKUP($B880,'Tabelas auxiliares'!$A$65:$C$102,2,FALSE),"")</f>
        <v/>
      </c>
      <c r="H880" s="51" t="str">
        <f>IFERROR(VLOOKUP($B880,'Tabelas auxiliares'!$A$65:$C$102,3,FALSE),"")</f>
        <v/>
      </c>
      <c r="X880" s="51" t="str">
        <f t="shared" si="13"/>
        <v/>
      </c>
      <c r="Y880" s="51" t="str">
        <f>IF(T880="","",IF(AND(T880&lt;&gt;'Tabelas auxiliares'!$B$236,T880&lt;&gt;'Tabelas auxiliares'!$B$237),"FOLHA DE PESSOAL",IF(X880='Tabelas auxiliares'!$A$237,"CUSTEIO",IF(X880='Tabelas auxiliares'!$A$236,"INVESTIMENTO","ERRO - VERIFICAR"))))</f>
        <v/>
      </c>
      <c r="Z880" s="65"/>
    </row>
    <row r="881" spans="6:26" x14ac:dyDescent="0.25">
      <c r="F881" s="51" t="str">
        <f>IFERROR(VLOOKUP(D881,'Tabelas auxiliares'!$A$3:$B$61,2,FALSE),"")</f>
        <v/>
      </c>
      <c r="G881" s="51" t="str">
        <f>IFERROR(VLOOKUP($B881,'Tabelas auxiliares'!$A$65:$C$102,2,FALSE),"")</f>
        <v/>
      </c>
      <c r="H881" s="51" t="str">
        <f>IFERROR(VLOOKUP($B881,'Tabelas auxiliares'!$A$65:$C$102,3,FALSE),"")</f>
        <v/>
      </c>
      <c r="X881" s="51" t="str">
        <f t="shared" si="13"/>
        <v/>
      </c>
      <c r="Y881" s="51" t="str">
        <f>IF(T881="","",IF(AND(T881&lt;&gt;'Tabelas auxiliares'!$B$236,T881&lt;&gt;'Tabelas auxiliares'!$B$237),"FOLHA DE PESSOAL",IF(X881='Tabelas auxiliares'!$A$237,"CUSTEIO",IF(X881='Tabelas auxiliares'!$A$236,"INVESTIMENTO","ERRO - VERIFICAR"))))</f>
        <v/>
      </c>
      <c r="Z881" s="65"/>
    </row>
    <row r="882" spans="6:26" x14ac:dyDescent="0.25">
      <c r="F882" s="51" t="str">
        <f>IFERROR(VLOOKUP(D882,'Tabelas auxiliares'!$A$3:$B$61,2,FALSE),"")</f>
        <v/>
      </c>
      <c r="G882" s="51" t="str">
        <f>IFERROR(VLOOKUP($B882,'Tabelas auxiliares'!$A$65:$C$102,2,FALSE),"")</f>
        <v/>
      </c>
      <c r="H882" s="51" t="str">
        <f>IFERROR(VLOOKUP($B882,'Tabelas auxiliares'!$A$65:$C$102,3,FALSE),"")</f>
        <v/>
      </c>
      <c r="X882" s="51" t="str">
        <f t="shared" si="13"/>
        <v/>
      </c>
      <c r="Y882" s="51" t="str">
        <f>IF(T882="","",IF(AND(T882&lt;&gt;'Tabelas auxiliares'!$B$236,T882&lt;&gt;'Tabelas auxiliares'!$B$237),"FOLHA DE PESSOAL",IF(X882='Tabelas auxiliares'!$A$237,"CUSTEIO",IF(X882='Tabelas auxiliares'!$A$236,"INVESTIMENTO","ERRO - VERIFICAR"))))</f>
        <v/>
      </c>
      <c r="Z882" s="65"/>
    </row>
    <row r="883" spans="6:26" x14ac:dyDescent="0.25">
      <c r="F883" s="51" t="str">
        <f>IFERROR(VLOOKUP(D883,'Tabelas auxiliares'!$A$3:$B$61,2,FALSE),"")</f>
        <v/>
      </c>
      <c r="G883" s="51" t="str">
        <f>IFERROR(VLOOKUP($B883,'Tabelas auxiliares'!$A$65:$C$102,2,FALSE),"")</f>
        <v/>
      </c>
      <c r="H883" s="51" t="str">
        <f>IFERROR(VLOOKUP($B883,'Tabelas auxiliares'!$A$65:$C$102,3,FALSE),"")</f>
        <v/>
      </c>
      <c r="X883" s="51" t="str">
        <f t="shared" si="13"/>
        <v/>
      </c>
      <c r="Y883" s="51" t="str">
        <f>IF(T883="","",IF(AND(T883&lt;&gt;'Tabelas auxiliares'!$B$236,T883&lt;&gt;'Tabelas auxiliares'!$B$237),"FOLHA DE PESSOAL",IF(X883='Tabelas auxiliares'!$A$237,"CUSTEIO",IF(X883='Tabelas auxiliares'!$A$236,"INVESTIMENTO","ERRO - VERIFICAR"))))</f>
        <v/>
      </c>
      <c r="Z883" s="65"/>
    </row>
    <row r="884" spans="6:26" x14ac:dyDescent="0.25">
      <c r="F884" s="51" t="str">
        <f>IFERROR(VLOOKUP(D884,'Tabelas auxiliares'!$A$3:$B$61,2,FALSE),"")</f>
        <v/>
      </c>
      <c r="G884" s="51" t="str">
        <f>IFERROR(VLOOKUP($B884,'Tabelas auxiliares'!$A$65:$C$102,2,FALSE),"")</f>
        <v/>
      </c>
      <c r="H884" s="51" t="str">
        <f>IFERROR(VLOOKUP($B884,'Tabelas auxiliares'!$A$65:$C$102,3,FALSE),"")</f>
        <v/>
      </c>
      <c r="X884" s="51" t="str">
        <f t="shared" si="13"/>
        <v/>
      </c>
      <c r="Y884" s="51" t="str">
        <f>IF(T884="","",IF(AND(T884&lt;&gt;'Tabelas auxiliares'!$B$236,T884&lt;&gt;'Tabelas auxiliares'!$B$237),"FOLHA DE PESSOAL",IF(X884='Tabelas auxiliares'!$A$237,"CUSTEIO",IF(X884='Tabelas auxiliares'!$A$236,"INVESTIMENTO","ERRO - VERIFICAR"))))</f>
        <v/>
      </c>
      <c r="Z884" s="65"/>
    </row>
    <row r="885" spans="6:26" x14ac:dyDescent="0.25">
      <c r="F885" s="51" t="str">
        <f>IFERROR(VLOOKUP(D885,'Tabelas auxiliares'!$A$3:$B$61,2,FALSE),"")</f>
        <v/>
      </c>
      <c r="G885" s="51" t="str">
        <f>IFERROR(VLOOKUP($B885,'Tabelas auxiliares'!$A$65:$C$102,2,FALSE),"")</f>
        <v/>
      </c>
      <c r="H885" s="51" t="str">
        <f>IFERROR(VLOOKUP($B885,'Tabelas auxiliares'!$A$65:$C$102,3,FALSE),"")</f>
        <v/>
      </c>
      <c r="X885" s="51" t="str">
        <f t="shared" si="13"/>
        <v/>
      </c>
      <c r="Y885" s="51" t="str">
        <f>IF(T885="","",IF(AND(T885&lt;&gt;'Tabelas auxiliares'!$B$236,T885&lt;&gt;'Tabelas auxiliares'!$B$237),"FOLHA DE PESSOAL",IF(X885='Tabelas auxiliares'!$A$237,"CUSTEIO",IF(X885='Tabelas auxiliares'!$A$236,"INVESTIMENTO","ERRO - VERIFICAR"))))</f>
        <v/>
      </c>
      <c r="Z885" s="65"/>
    </row>
    <row r="886" spans="6:26" x14ac:dyDescent="0.25">
      <c r="F886" s="51" t="str">
        <f>IFERROR(VLOOKUP(D886,'Tabelas auxiliares'!$A$3:$B$61,2,FALSE),"")</f>
        <v/>
      </c>
      <c r="G886" s="51" t="str">
        <f>IFERROR(VLOOKUP($B886,'Tabelas auxiliares'!$A$65:$C$102,2,FALSE),"")</f>
        <v/>
      </c>
      <c r="H886" s="51" t="str">
        <f>IFERROR(VLOOKUP($B886,'Tabelas auxiliares'!$A$65:$C$102,3,FALSE),"")</f>
        <v/>
      </c>
      <c r="X886" s="51" t="str">
        <f t="shared" si="13"/>
        <v/>
      </c>
      <c r="Y886" s="51" t="str">
        <f>IF(T886="","",IF(AND(T886&lt;&gt;'Tabelas auxiliares'!$B$236,T886&lt;&gt;'Tabelas auxiliares'!$B$237),"FOLHA DE PESSOAL",IF(X886='Tabelas auxiliares'!$A$237,"CUSTEIO",IF(X886='Tabelas auxiliares'!$A$236,"INVESTIMENTO","ERRO - VERIFICAR"))))</f>
        <v/>
      </c>
      <c r="Z886" s="65"/>
    </row>
    <row r="887" spans="6:26" x14ac:dyDescent="0.25">
      <c r="F887" s="51" t="str">
        <f>IFERROR(VLOOKUP(D887,'Tabelas auxiliares'!$A$3:$B$61,2,FALSE),"")</f>
        <v/>
      </c>
      <c r="G887" s="51" t="str">
        <f>IFERROR(VLOOKUP($B887,'Tabelas auxiliares'!$A$65:$C$102,2,FALSE),"")</f>
        <v/>
      </c>
      <c r="H887" s="51" t="str">
        <f>IFERROR(VLOOKUP($B887,'Tabelas auxiliares'!$A$65:$C$102,3,FALSE),"")</f>
        <v/>
      </c>
      <c r="X887" s="51" t="str">
        <f t="shared" si="13"/>
        <v/>
      </c>
      <c r="Y887" s="51" t="str">
        <f>IF(T887="","",IF(AND(T887&lt;&gt;'Tabelas auxiliares'!$B$236,T887&lt;&gt;'Tabelas auxiliares'!$B$237),"FOLHA DE PESSOAL",IF(X887='Tabelas auxiliares'!$A$237,"CUSTEIO",IF(X887='Tabelas auxiliares'!$A$236,"INVESTIMENTO","ERRO - VERIFICAR"))))</f>
        <v/>
      </c>
      <c r="Z887" s="65"/>
    </row>
    <row r="888" spans="6:26" x14ac:dyDescent="0.25">
      <c r="F888" s="51" t="str">
        <f>IFERROR(VLOOKUP(D888,'Tabelas auxiliares'!$A$3:$B$61,2,FALSE),"")</f>
        <v/>
      </c>
      <c r="G888" s="51" t="str">
        <f>IFERROR(VLOOKUP($B888,'Tabelas auxiliares'!$A$65:$C$102,2,FALSE),"")</f>
        <v/>
      </c>
      <c r="H888" s="51" t="str">
        <f>IFERROR(VLOOKUP($B888,'Tabelas auxiliares'!$A$65:$C$102,3,FALSE),"")</f>
        <v/>
      </c>
      <c r="X888" s="51" t="str">
        <f t="shared" si="13"/>
        <v/>
      </c>
      <c r="Y888" s="51" t="str">
        <f>IF(T888="","",IF(AND(T888&lt;&gt;'Tabelas auxiliares'!$B$236,T888&lt;&gt;'Tabelas auxiliares'!$B$237),"FOLHA DE PESSOAL",IF(X888='Tabelas auxiliares'!$A$237,"CUSTEIO",IF(X888='Tabelas auxiliares'!$A$236,"INVESTIMENTO","ERRO - VERIFICAR"))))</f>
        <v/>
      </c>
      <c r="Z888" s="65"/>
    </row>
    <row r="889" spans="6:26" x14ac:dyDescent="0.25">
      <c r="F889" s="51" t="str">
        <f>IFERROR(VLOOKUP(D889,'Tabelas auxiliares'!$A$3:$B$61,2,FALSE),"")</f>
        <v/>
      </c>
      <c r="G889" s="51" t="str">
        <f>IFERROR(VLOOKUP($B889,'Tabelas auxiliares'!$A$65:$C$102,2,FALSE),"")</f>
        <v/>
      </c>
      <c r="H889" s="51" t="str">
        <f>IFERROR(VLOOKUP($B889,'Tabelas auxiliares'!$A$65:$C$102,3,FALSE),"")</f>
        <v/>
      </c>
      <c r="X889" s="51" t="str">
        <f t="shared" si="13"/>
        <v/>
      </c>
      <c r="Y889" s="51" t="str">
        <f>IF(T889="","",IF(AND(T889&lt;&gt;'Tabelas auxiliares'!$B$236,T889&lt;&gt;'Tabelas auxiliares'!$B$237),"FOLHA DE PESSOAL",IF(X889='Tabelas auxiliares'!$A$237,"CUSTEIO",IF(X889='Tabelas auxiliares'!$A$236,"INVESTIMENTO","ERRO - VERIFICAR"))))</f>
        <v/>
      </c>
      <c r="Z889" s="65"/>
    </row>
    <row r="890" spans="6:26" x14ac:dyDescent="0.25">
      <c r="F890" s="51" t="str">
        <f>IFERROR(VLOOKUP(D890,'Tabelas auxiliares'!$A$3:$B$61,2,FALSE),"")</f>
        <v/>
      </c>
      <c r="G890" s="51" t="str">
        <f>IFERROR(VLOOKUP($B890,'Tabelas auxiliares'!$A$65:$C$102,2,FALSE),"")</f>
        <v/>
      </c>
      <c r="H890" s="51" t="str">
        <f>IFERROR(VLOOKUP($B890,'Tabelas auxiliares'!$A$65:$C$102,3,FALSE),"")</f>
        <v/>
      </c>
      <c r="X890" s="51" t="str">
        <f t="shared" si="13"/>
        <v/>
      </c>
      <c r="Y890" s="51" t="str">
        <f>IF(T890="","",IF(AND(T890&lt;&gt;'Tabelas auxiliares'!$B$236,T890&lt;&gt;'Tabelas auxiliares'!$B$237),"FOLHA DE PESSOAL",IF(X890='Tabelas auxiliares'!$A$237,"CUSTEIO",IF(X890='Tabelas auxiliares'!$A$236,"INVESTIMENTO","ERRO - VERIFICAR"))))</f>
        <v/>
      </c>
      <c r="Z890" s="65"/>
    </row>
    <row r="891" spans="6:26" x14ac:dyDescent="0.25">
      <c r="F891" s="51" t="str">
        <f>IFERROR(VLOOKUP(D891,'Tabelas auxiliares'!$A$3:$B$61,2,FALSE),"")</f>
        <v/>
      </c>
      <c r="G891" s="51" t="str">
        <f>IFERROR(VLOOKUP($B891,'Tabelas auxiliares'!$A$65:$C$102,2,FALSE),"")</f>
        <v/>
      </c>
      <c r="H891" s="51" t="str">
        <f>IFERROR(VLOOKUP($B891,'Tabelas auxiliares'!$A$65:$C$102,3,FALSE),"")</f>
        <v/>
      </c>
      <c r="X891" s="51" t="str">
        <f t="shared" si="13"/>
        <v/>
      </c>
      <c r="Y891" s="51" t="str">
        <f>IF(T891="","",IF(AND(T891&lt;&gt;'Tabelas auxiliares'!$B$236,T891&lt;&gt;'Tabelas auxiliares'!$B$237),"FOLHA DE PESSOAL",IF(X891='Tabelas auxiliares'!$A$237,"CUSTEIO",IF(X891='Tabelas auxiliares'!$A$236,"INVESTIMENTO","ERRO - VERIFICAR"))))</f>
        <v/>
      </c>
      <c r="Z891" s="65"/>
    </row>
    <row r="892" spans="6:26" x14ac:dyDescent="0.25">
      <c r="F892" s="51" t="str">
        <f>IFERROR(VLOOKUP(D892,'Tabelas auxiliares'!$A$3:$B$61,2,FALSE),"")</f>
        <v/>
      </c>
      <c r="G892" s="51" t="str">
        <f>IFERROR(VLOOKUP($B892,'Tabelas auxiliares'!$A$65:$C$102,2,FALSE),"")</f>
        <v/>
      </c>
      <c r="H892" s="51" t="str">
        <f>IFERROR(VLOOKUP($B892,'Tabelas auxiliares'!$A$65:$C$102,3,FALSE),"")</f>
        <v/>
      </c>
      <c r="X892" s="51" t="str">
        <f t="shared" si="13"/>
        <v/>
      </c>
      <c r="Y892" s="51" t="str">
        <f>IF(T892="","",IF(AND(T892&lt;&gt;'Tabelas auxiliares'!$B$236,T892&lt;&gt;'Tabelas auxiliares'!$B$237),"FOLHA DE PESSOAL",IF(X892='Tabelas auxiliares'!$A$237,"CUSTEIO",IF(X892='Tabelas auxiliares'!$A$236,"INVESTIMENTO","ERRO - VERIFICAR"))))</f>
        <v/>
      </c>
      <c r="Z892" s="65"/>
    </row>
    <row r="893" spans="6:26" x14ac:dyDescent="0.25">
      <c r="F893" s="51" t="str">
        <f>IFERROR(VLOOKUP(D893,'Tabelas auxiliares'!$A$3:$B$61,2,FALSE),"")</f>
        <v/>
      </c>
      <c r="G893" s="51" t="str">
        <f>IFERROR(VLOOKUP($B893,'Tabelas auxiliares'!$A$65:$C$102,2,FALSE),"")</f>
        <v/>
      </c>
      <c r="H893" s="51" t="str">
        <f>IFERROR(VLOOKUP($B893,'Tabelas auxiliares'!$A$65:$C$102,3,FALSE),"")</f>
        <v/>
      </c>
      <c r="X893" s="51" t="str">
        <f t="shared" si="13"/>
        <v/>
      </c>
      <c r="Y893" s="51" t="str">
        <f>IF(T893="","",IF(AND(T893&lt;&gt;'Tabelas auxiliares'!$B$236,T893&lt;&gt;'Tabelas auxiliares'!$B$237),"FOLHA DE PESSOAL",IF(X893='Tabelas auxiliares'!$A$237,"CUSTEIO",IF(X893='Tabelas auxiliares'!$A$236,"INVESTIMENTO","ERRO - VERIFICAR"))))</f>
        <v/>
      </c>
      <c r="Z893" s="65"/>
    </row>
    <row r="894" spans="6:26" x14ac:dyDescent="0.25">
      <c r="F894" s="51" t="str">
        <f>IFERROR(VLOOKUP(D894,'Tabelas auxiliares'!$A$3:$B$61,2,FALSE),"")</f>
        <v/>
      </c>
      <c r="G894" s="51" t="str">
        <f>IFERROR(VLOOKUP($B894,'Tabelas auxiliares'!$A$65:$C$102,2,FALSE),"")</f>
        <v/>
      </c>
      <c r="H894" s="51" t="str">
        <f>IFERROR(VLOOKUP($B894,'Tabelas auxiliares'!$A$65:$C$102,3,FALSE),"")</f>
        <v/>
      </c>
      <c r="X894" s="51" t="str">
        <f t="shared" si="13"/>
        <v/>
      </c>
      <c r="Y894" s="51" t="str">
        <f>IF(T894="","",IF(AND(T894&lt;&gt;'Tabelas auxiliares'!$B$236,T894&lt;&gt;'Tabelas auxiliares'!$B$237),"FOLHA DE PESSOAL",IF(X894='Tabelas auxiliares'!$A$237,"CUSTEIO",IF(X894='Tabelas auxiliares'!$A$236,"INVESTIMENTO","ERRO - VERIFICAR"))))</f>
        <v/>
      </c>
      <c r="Z894" s="65"/>
    </row>
    <row r="895" spans="6:26" x14ac:dyDescent="0.25">
      <c r="F895" s="51" t="str">
        <f>IFERROR(VLOOKUP(D895,'Tabelas auxiliares'!$A$3:$B$61,2,FALSE),"")</f>
        <v/>
      </c>
      <c r="G895" s="51" t="str">
        <f>IFERROR(VLOOKUP($B895,'Tabelas auxiliares'!$A$65:$C$102,2,FALSE),"")</f>
        <v/>
      </c>
      <c r="H895" s="51" t="str">
        <f>IFERROR(VLOOKUP($B895,'Tabelas auxiliares'!$A$65:$C$102,3,FALSE),"")</f>
        <v/>
      </c>
      <c r="X895" s="51" t="str">
        <f t="shared" si="13"/>
        <v/>
      </c>
      <c r="Y895" s="51" t="str">
        <f>IF(T895="","",IF(AND(T895&lt;&gt;'Tabelas auxiliares'!$B$236,T895&lt;&gt;'Tabelas auxiliares'!$B$237),"FOLHA DE PESSOAL",IF(X895='Tabelas auxiliares'!$A$237,"CUSTEIO",IF(X895='Tabelas auxiliares'!$A$236,"INVESTIMENTO","ERRO - VERIFICAR"))))</f>
        <v/>
      </c>
      <c r="Z895" s="65"/>
    </row>
    <row r="896" spans="6:26" x14ac:dyDescent="0.25">
      <c r="F896" s="51" t="str">
        <f>IFERROR(VLOOKUP(D896,'Tabelas auxiliares'!$A$3:$B$61,2,FALSE),"")</f>
        <v/>
      </c>
      <c r="G896" s="51" t="str">
        <f>IFERROR(VLOOKUP($B896,'Tabelas auxiliares'!$A$65:$C$102,2,FALSE),"")</f>
        <v/>
      </c>
      <c r="H896" s="51" t="str">
        <f>IFERROR(VLOOKUP($B896,'Tabelas auxiliares'!$A$65:$C$102,3,FALSE),"")</f>
        <v/>
      </c>
      <c r="X896" s="51" t="str">
        <f t="shared" si="13"/>
        <v/>
      </c>
      <c r="Y896" s="51" t="str">
        <f>IF(T896="","",IF(AND(T896&lt;&gt;'Tabelas auxiliares'!$B$236,T896&lt;&gt;'Tabelas auxiliares'!$B$237),"FOLHA DE PESSOAL",IF(X896='Tabelas auxiliares'!$A$237,"CUSTEIO",IF(X896='Tabelas auxiliares'!$A$236,"INVESTIMENTO","ERRO - VERIFICAR"))))</f>
        <v/>
      </c>
      <c r="Z896" s="65"/>
    </row>
    <row r="897" spans="6:26" x14ac:dyDescent="0.25">
      <c r="F897" s="51" t="str">
        <f>IFERROR(VLOOKUP(D897,'Tabelas auxiliares'!$A$3:$B$61,2,FALSE),"")</f>
        <v/>
      </c>
      <c r="G897" s="51" t="str">
        <f>IFERROR(VLOOKUP($B897,'Tabelas auxiliares'!$A$65:$C$102,2,FALSE),"")</f>
        <v/>
      </c>
      <c r="H897" s="51" t="str">
        <f>IFERROR(VLOOKUP($B897,'Tabelas auxiliares'!$A$65:$C$102,3,FALSE),"")</f>
        <v/>
      </c>
      <c r="X897" s="51" t="str">
        <f t="shared" si="13"/>
        <v/>
      </c>
      <c r="Y897" s="51" t="str">
        <f>IF(T897="","",IF(AND(T897&lt;&gt;'Tabelas auxiliares'!$B$236,T897&lt;&gt;'Tabelas auxiliares'!$B$237),"FOLHA DE PESSOAL",IF(X897='Tabelas auxiliares'!$A$237,"CUSTEIO",IF(X897='Tabelas auxiliares'!$A$236,"INVESTIMENTO","ERRO - VERIFICAR"))))</f>
        <v/>
      </c>
      <c r="Z897" s="65"/>
    </row>
    <row r="898" spans="6:26" x14ac:dyDescent="0.25">
      <c r="F898" s="51" t="str">
        <f>IFERROR(VLOOKUP(D898,'Tabelas auxiliares'!$A$3:$B$61,2,FALSE),"")</f>
        <v/>
      </c>
      <c r="G898" s="51" t="str">
        <f>IFERROR(VLOOKUP($B898,'Tabelas auxiliares'!$A$65:$C$102,2,FALSE),"")</f>
        <v/>
      </c>
      <c r="H898" s="51" t="str">
        <f>IFERROR(VLOOKUP($B898,'Tabelas auxiliares'!$A$65:$C$102,3,FALSE),"")</f>
        <v/>
      </c>
      <c r="X898" s="51" t="str">
        <f t="shared" si="13"/>
        <v/>
      </c>
      <c r="Y898" s="51" t="str">
        <f>IF(T898="","",IF(AND(T898&lt;&gt;'Tabelas auxiliares'!$B$236,T898&lt;&gt;'Tabelas auxiliares'!$B$237),"FOLHA DE PESSOAL",IF(X898='Tabelas auxiliares'!$A$237,"CUSTEIO",IF(X898='Tabelas auxiliares'!$A$236,"INVESTIMENTO","ERRO - VERIFICAR"))))</f>
        <v/>
      </c>
      <c r="Z898" s="65"/>
    </row>
    <row r="899" spans="6:26" x14ac:dyDescent="0.25">
      <c r="F899" s="51" t="str">
        <f>IFERROR(VLOOKUP(D899,'Tabelas auxiliares'!$A$3:$B$61,2,FALSE),"")</f>
        <v/>
      </c>
      <c r="G899" s="51" t="str">
        <f>IFERROR(VLOOKUP($B899,'Tabelas auxiliares'!$A$65:$C$102,2,FALSE),"")</f>
        <v/>
      </c>
      <c r="H899" s="51" t="str">
        <f>IFERROR(VLOOKUP($B899,'Tabelas auxiliares'!$A$65:$C$102,3,FALSE),"")</f>
        <v/>
      </c>
      <c r="X899" s="51" t="str">
        <f t="shared" si="13"/>
        <v/>
      </c>
      <c r="Y899" s="51" t="str">
        <f>IF(T899="","",IF(AND(T899&lt;&gt;'Tabelas auxiliares'!$B$236,T899&lt;&gt;'Tabelas auxiliares'!$B$237),"FOLHA DE PESSOAL",IF(X899='Tabelas auxiliares'!$A$237,"CUSTEIO",IF(X899='Tabelas auxiliares'!$A$236,"INVESTIMENTO","ERRO - VERIFICAR"))))</f>
        <v/>
      </c>
      <c r="Z899" s="65"/>
    </row>
    <row r="900" spans="6:26" x14ac:dyDescent="0.25">
      <c r="F900" s="51" t="str">
        <f>IFERROR(VLOOKUP(D900,'Tabelas auxiliares'!$A$3:$B$61,2,FALSE),"")</f>
        <v/>
      </c>
      <c r="G900" s="51" t="str">
        <f>IFERROR(VLOOKUP($B900,'Tabelas auxiliares'!$A$65:$C$102,2,FALSE),"")</f>
        <v/>
      </c>
      <c r="H900" s="51" t="str">
        <f>IFERROR(VLOOKUP($B900,'Tabelas auxiliares'!$A$65:$C$102,3,FALSE),"")</f>
        <v/>
      </c>
      <c r="X900" s="51" t="str">
        <f t="shared" ref="X900:X963" si="14">LEFT(V900,1)</f>
        <v/>
      </c>
      <c r="Y900" s="51" t="str">
        <f>IF(T900="","",IF(AND(T900&lt;&gt;'Tabelas auxiliares'!$B$236,T900&lt;&gt;'Tabelas auxiliares'!$B$237),"FOLHA DE PESSOAL",IF(X900='Tabelas auxiliares'!$A$237,"CUSTEIO",IF(X900='Tabelas auxiliares'!$A$236,"INVESTIMENTO","ERRO - VERIFICAR"))))</f>
        <v/>
      </c>
      <c r="Z900" s="65"/>
    </row>
    <row r="901" spans="6:26" x14ac:dyDescent="0.25">
      <c r="F901" s="51" t="str">
        <f>IFERROR(VLOOKUP(D901,'Tabelas auxiliares'!$A$3:$B$61,2,FALSE),"")</f>
        <v/>
      </c>
      <c r="G901" s="51" t="str">
        <f>IFERROR(VLOOKUP($B901,'Tabelas auxiliares'!$A$65:$C$102,2,FALSE),"")</f>
        <v/>
      </c>
      <c r="H901" s="51" t="str">
        <f>IFERROR(VLOOKUP($B901,'Tabelas auxiliares'!$A$65:$C$102,3,FALSE),"")</f>
        <v/>
      </c>
      <c r="X901" s="51" t="str">
        <f t="shared" si="14"/>
        <v/>
      </c>
      <c r="Y901" s="51" t="str">
        <f>IF(T901="","",IF(AND(T901&lt;&gt;'Tabelas auxiliares'!$B$236,T901&lt;&gt;'Tabelas auxiliares'!$B$237),"FOLHA DE PESSOAL",IF(X901='Tabelas auxiliares'!$A$237,"CUSTEIO",IF(X901='Tabelas auxiliares'!$A$236,"INVESTIMENTO","ERRO - VERIFICAR"))))</f>
        <v/>
      </c>
      <c r="Z901" s="65"/>
    </row>
    <row r="902" spans="6:26" x14ac:dyDescent="0.25">
      <c r="F902" s="51" t="str">
        <f>IFERROR(VLOOKUP(D902,'Tabelas auxiliares'!$A$3:$B$61,2,FALSE),"")</f>
        <v/>
      </c>
      <c r="G902" s="51" t="str">
        <f>IFERROR(VLOOKUP($B902,'Tabelas auxiliares'!$A$65:$C$102,2,FALSE),"")</f>
        <v/>
      </c>
      <c r="H902" s="51" t="str">
        <f>IFERROR(VLOOKUP($B902,'Tabelas auxiliares'!$A$65:$C$102,3,FALSE),"")</f>
        <v/>
      </c>
      <c r="X902" s="51" t="str">
        <f t="shared" si="14"/>
        <v/>
      </c>
      <c r="Y902" s="51" t="str">
        <f>IF(T902="","",IF(AND(T902&lt;&gt;'Tabelas auxiliares'!$B$236,T902&lt;&gt;'Tabelas auxiliares'!$B$237),"FOLHA DE PESSOAL",IF(X902='Tabelas auxiliares'!$A$237,"CUSTEIO",IF(X902='Tabelas auxiliares'!$A$236,"INVESTIMENTO","ERRO - VERIFICAR"))))</f>
        <v/>
      </c>
      <c r="Z902" s="65"/>
    </row>
    <row r="903" spans="6:26" x14ac:dyDescent="0.25">
      <c r="F903" s="51" t="str">
        <f>IFERROR(VLOOKUP(D903,'Tabelas auxiliares'!$A$3:$B$61,2,FALSE),"")</f>
        <v/>
      </c>
      <c r="G903" s="51" t="str">
        <f>IFERROR(VLOOKUP($B903,'Tabelas auxiliares'!$A$65:$C$102,2,FALSE),"")</f>
        <v/>
      </c>
      <c r="H903" s="51" t="str">
        <f>IFERROR(VLOOKUP($B903,'Tabelas auxiliares'!$A$65:$C$102,3,FALSE),"")</f>
        <v/>
      </c>
      <c r="X903" s="51" t="str">
        <f t="shared" si="14"/>
        <v/>
      </c>
      <c r="Y903" s="51" t="str">
        <f>IF(T903="","",IF(AND(T903&lt;&gt;'Tabelas auxiliares'!$B$236,T903&lt;&gt;'Tabelas auxiliares'!$B$237),"FOLHA DE PESSOAL",IF(X903='Tabelas auxiliares'!$A$237,"CUSTEIO",IF(X903='Tabelas auxiliares'!$A$236,"INVESTIMENTO","ERRO - VERIFICAR"))))</f>
        <v/>
      </c>
      <c r="Z903" s="65"/>
    </row>
    <row r="904" spans="6:26" x14ac:dyDescent="0.25">
      <c r="F904" s="51" t="str">
        <f>IFERROR(VLOOKUP(D904,'Tabelas auxiliares'!$A$3:$B$61,2,FALSE),"")</f>
        <v/>
      </c>
      <c r="G904" s="51" t="str">
        <f>IFERROR(VLOOKUP($B904,'Tabelas auxiliares'!$A$65:$C$102,2,FALSE),"")</f>
        <v/>
      </c>
      <c r="H904" s="51" t="str">
        <f>IFERROR(VLOOKUP($B904,'Tabelas auxiliares'!$A$65:$C$102,3,FALSE),"")</f>
        <v/>
      </c>
      <c r="X904" s="51" t="str">
        <f t="shared" si="14"/>
        <v/>
      </c>
      <c r="Y904" s="51" t="str">
        <f>IF(T904="","",IF(AND(T904&lt;&gt;'Tabelas auxiliares'!$B$236,T904&lt;&gt;'Tabelas auxiliares'!$B$237),"FOLHA DE PESSOAL",IF(X904='Tabelas auxiliares'!$A$237,"CUSTEIO",IF(X904='Tabelas auxiliares'!$A$236,"INVESTIMENTO","ERRO - VERIFICAR"))))</f>
        <v/>
      </c>
      <c r="Z904" s="65"/>
    </row>
    <row r="905" spans="6:26" x14ac:dyDescent="0.25">
      <c r="F905" s="51" t="str">
        <f>IFERROR(VLOOKUP(D905,'Tabelas auxiliares'!$A$3:$B$61,2,FALSE),"")</f>
        <v/>
      </c>
      <c r="G905" s="51" t="str">
        <f>IFERROR(VLOOKUP($B905,'Tabelas auxiliares'!$A$65:$C$102,2,FALSE),"")</f>
        <v/>
      </c>
      <c r="H905" s="51" t="str">
        <f>IFERROR(VLOOKUP($B905,'Tabelas auxiliares'!$A$65:$C$102,3,FALSE),"")</f>
        <v/>
      </c>
      <c r="X905" s="51" t="str">
        <f t="shared" si="14"/>
        <v/>
      </c>
      <c r="Y905" s="51" t="str">
        <f>IF(T905="","",IF(AND(T905&lt;&gt;'Tabelas auxiliares'!$B$236,T905&lt;&gt;'Tabelas auxiliares'!$B$237),"FOLHA DE PESSOAL",IF(X905='Tabelas auxiliares'!$A$237,"CUSTEIO",IF(X905='Tabelas auxiliares'!$A$236,"INVESTIMENTO","ERRO - VERIFICAR"))))</f>
        <v/>
      </c>
      <c r="Z905" s="65"/>
    </row>
    <row r="906" spans="6:26" x14ac:dyDescent="0.25">
      <c r="F906" s="51" t="str">
        <f>IFERROR(VLOOKUP(D906,'Tabelas auxiliares'!$A$3:$B$61,2,FALSE),"")</f>
        <v/>
      </c>
      <c r="G906" s="51" t="str">
        <f>IFERROR(VLOOKUP($B906,'Tabelas auxiliares'!$A$65:$C$102,2,FALSE),"")</f>
        <v/>
      </c>
      <c r="H906" s="51" t="str">
        <f>IFERROR(VLOOKUP($B906,'Tabelas auxiliares'!$A$65:$C$102,3,FALSE),"")</f>
        <v/>
      </c>
      <c r="X906" s="51" t="str">
        <f t="shared" si="14"/>
        <v/>
      </c>
      <c r="Y906" s="51" t="str">
        <f>IF(T906="","",IF(AND(T906&lt;&gt;'Tabelas auxiliares'!$B$236,T906&lt;&gt;'Tabelas auxiliares'!$B$237),"FOLHA DE PESSOAL",IF(X906='Tabelas auxiliares'!$A$237,"CUSTEIO",IF(X906='Tabelas auxiliares'!$A$236,"INVESTIMENTO","ERRO - VERIFICAR"))))</f>
        <v/>
      </c>
      <c r="Z906" s="65"/>
    </row>
    <row r="907" spans="6:26" x14ac:dyDescent="0.25">
      <c r="F907" s="51" t="str">
        <f>IFERROR(VLOOKUP(D907,'Tabelas auxiliares'!$A$3:$B$61,2,FALSE),"")</f>
        <v/>
      </c>
      <c r="G907" s="51" t="str">
        <f>IFERROR(VLOOKUP($B907,'Tabelas auxiliares'!$A$65:$C$102,2,FALSE),"")</f>
        <v/>
      </c>
      <c r="H907" s="51" t="str">
        <f>IFERROR(VLOOKUP($B907,'Tabelas auxiliares'!$A$65:$C$102,3,FALSE),"")</f>
        <v/>
      </c>
      <c r="X907" s="51" t="str">
        <f t="shared" si="14"/>
        <v/>
      </c>
      <c r="Y907" s="51" t="str">
        <f>IF(T907="","",IF(AND(T907&lt;&gt;'Tabelas auxiliares'!$B$236,T907&lt;&gt;'Tabelas auxiliares'!$B$237),"FOLHA DE PESSOAL",IF(X907='Tabelas auxiliares'!$A$237,"CUSTEIO",IF(X907='Tabelas auxiliares'!$A$236,"INVESTIMENTO","ERRO - VERIFICAR"))))</f>
        <v/>
      </c>
      <c r="Z907" s="65"/>
    </row>
    <row r="908" spans="6:26" x14ac:dyDescent="0.25">
      <c r="F908" s="51" t="str">
        <f>IFERROR(VLOOKUP(D908,'Tabelas auxiliares'!$A$3:$B$61,2,FALSE),"")</f>
        <v/>
      </c>
      <c r="G908" s="51" t="str">
        <f>IFERROR(VLOOKUP($B908,'Tabelas auxiliares'!$A$65:$C$102,2,FALSE),"")</f>
        <v/>
      </c>
      <c r="H908" s="51" t="str">
        <f>IFERROR(VLOOKUP($B908,'Tabelas auxiliares'!$A$65:$C$102,3,FALSE),"")</f>
        <v/>
      </c>
      <c r="X908" s="51" t="str">
        <f t="shared" si="14"/>
        <v/>
      </c>
      <c r="Y908" s="51" t="str">
        <f>IF(T908="","",IF(AND(T908&lt;&gt;'Tabelas auxiliares'!$B$236,T908&lt;&gt;'Tabelas auxiliares'!$B$237),"FOLHA DE PESSOAL",IF(X908='Tabelas auxiliares'!$A$237,"CUSTEIO",IF(X908='Tabelas auxiliares'!$A$236,"INVESTIMENTO","ERRO - VERIFICAR"))))</f>
        <v/>
      </c>
      <c r="Z908" s="65"/>
    </row>
    <row r="909" spans="6:26" x14ac:dyDescent="0.25">
      <c r="F909" s="51" t="str">
        <f>IFERROR(VLOOKUP(D909,'Tabelas auxiliares'!$A$3:$B$61,2,FALSE),"")</f>
        <v/>
      </c>
      <c r="G909" s="51" t="str">
        <f>IFERROR(VLOOKUP($B909,'Tabelas auxiliares'!$A$65:$C$102,2,FALSE),"")</f>
        <v/>
      </c>
      <c r="H909" s="51" t="str">
        <f>IFERROR(VLOOKUP($B909,'Tabelas auxiliares'!$A$65:$C$102,3,FALSE),"")</f>
        <v/>
      </c>
      <c r="X909" s="51" t="str">
        <f t="shared" si="14"/>
        <v/>
      </c>
      <c r="Y909" s="51" t="str">
        <f>IF(T909="","",IF(AND(T909&lt;&gt;'Tabelas auxiliares'!$B$236,T909&lt;&gt;'Tabelas auxiliares'!$B$237),"FOLHA DE PESSOAL",IF(X909='Tabelas auxiliares'!$A$237,"CUSTEIO",IF(X909='Tabelas auxiliares'!$A$236,"INVESTIMENTO","ERRO - VERIFICAR"))))</f>
        <v/>
      </c>
      <c r="Z909" s="65"/>
    </row>
    <row r="910" spans="6:26" x14ac:dyDescent="0.25">
      <c r="F910" s="51" t="str">
        <f>IFERROR(VLOOKUP(D910,'Tabelas auxiliares'!$A$3:$B$61,2,FALSE),"")</f>
        <v/>
      </c>
      <c r="G910" s="51" t="str">
        <f>IFERROR(VLOOKUP($B910,'Tabelas auxiliares'!$A$65:$C$102,2,FALSE),"")</f>
        <v/>
      </c>
      <c r="H910" s="51" t="str">
        <f>IFERROR(VLOOKUP($B910,'Tabelas auxiliares'!$A$65:$C$102,3,FALSE),"")</f>
        <v/>
      </c>
      <c r="X910" s="51" t="str">
        <f t="shared" si="14"/>
        <v/>
      </c>
      <c r="Y910" s="51" t="str">
        <f>IF(T910="","",IF(AND(T910&lt;&gt;'Tabelas auxiliares'!$B$236,T910&lt;&gt;'Tabelas auxiliares'!$B$237),"FOLHA DE PESSOAL",IF(X910='Tabelas auxiliares'!$A$237,"CUSTEIO",IF(X910='Tabelas auxiliares'!$A$236,"INVESTIMENTO","ERRO - VERIFICAR"))))</f>
        <v/>
      </c>
      <c r="Z910" s="65"/>
    </row>
    <row r="911" spans="6:26" x14ac:dyDescent="0.25">
      <c r="F911" s="51" t="str">
        <f>IFERROR(VLOOKUP(D911,'Tabelas auxiliares'!$A$3:$B$61,2,FALSE),"")</f>
        <v/>
      </c>
      <c r="G911" s="51" t="str">
        <f>IFERROR(VLOOKUP($B911,'Tabelas auxiliares'!$A$65:$C$102,2,FALSE),"")</f>
        <v/>
      </c>
      <c r="H911" s="51" t="str">
        <f>IFERROR(VLOOKUP($B911,'Tabelas auxiliares'!$A$65:$C$102,3,FALSE),"")</f>
        <v/>
      </c>
      <c r="X911" s="51" t="str">
        <f t="shared" si="14"/>
        <v/>
      </c>
      <c r="Y911" s="51" t="str">
        <f>IF(T911="","",IF(AND(T911&lt;&gt;'Tabelas auxiliares'!$B$236,T911&lt;&gt;'Tabelas auxiliares'!$B$237),"FOLHA DE PESSOAL",IF(X911='Tabelas auxiliares'!$A$237,"CUSTEIO",IF(X911='Tabelas auxiliares'!$A$236,"INVESTIMENTO","ERRO - VERIFICAR"))))</f>
        <v/>
      </c>
      <c r="Z911" s="65"/>
    </row>
    <row r="912" spans="6:26" x14ac:dyDescent="0.25">
      <c r="F912" s="51" t="str">
        <f>IFERROR(VLOOKUP(D912,'Tabelas auxiliares'!$A$3:$B$61,2,FALSE),"")</f>
        <v/>
      </c>
      <c r="G912" s="51" t="str">
        <f>IFERROR(VLOOKUP($B912,'Tabelas auxiliares'!$A$65:$C$102,2,FALSE),"")</f>
        <v/>
      </c>
      <c r="H912" s="51" t="str">
        <f>IFERROR(VLOOKUP($B912,'Tabelas auxiliares'!$A$65:$C$102,3,FALSE),"")</f>
        <v/>
      </c>
      <c r="X912" s="51" t="str">
        <f t="shared" si="14"/>
        <v/>
      </c>
      <c r="Y912" s="51" t="str">
        <f>IF(T912="","",IF(AND(T912&lt;&gt;'Tabelas auxiliares'!$B$236,T912&lt;&gt;'Tabelas auxiliares'!$B$237),"FOLHA DE PESSOAL",IF(X912='Tabelas auxiliares'!$A$237,"CUSTEIO",IF(X912='Tabelas auxiliares'!$A$236,"INVESTIMENTO","ERRO - VERIFICAR"))))</f>
        <v/>
      </c>
      <c r="Z912" s="65"/>
    </row>
    <row r="913" spans="6:26" x14ac:dyDescent="0.25">
      <c r="F913" s="51" t="str">
        <f>IFERROR(VLOOKUP(D913,'Tabelas auxiliares'!$A$3:$B$61,2,FALSE),"")</f>
        <v/>
      </c>
      <c r="G913" s="51" t="str">
        <f>IFERROR(VLOOKUP($B913,'Tabelas auxiliares'!$A$65:$C$102,2,FALSE),"")</f>
        <v/>
      </c>
      <c r="H913" s="51" t="str">
        <f>IFERROR(VLOOKUP($B913,'Tabelas auxiliares'!$A$65:$C$102,3,FALSE),"")</f>
        <v/>
      </c>
      <c r="X913" s="51" t="str">
        <f t="shared" si="14"/>
        <v/>
      </c>
      <c r="Y913" s="51" t="str">
        <f>IF(T913="","",IF(AND(T913&lt;&gt;'Tabelas auxiliares'!$B$236,T913&lt;&gt;'Tabelas auxiliares'!$B$237),"FOLHA DE PESSOAL",IF(X913='Tabelas auxiliares'!$A$237,"CUSTEIO",IF(X913='Tabelas auxiliares'!$A$236,"INVESTIMENTO","ERRO - VERIFICAR"))))</f>
        <v/>
      </c>
      <c r="Z913" s="65"/>
    </row>
    <row r="914" spans="6:26" x14ac:dyDescent="0.25">
      <c r="F914" s="51" t="str">
        <f>IFERROR(VLOOKUP(D914,'Tabelas auxiliares'!$A$3:$B$61,2,FALSE),"")</f>
        <v/>
      </c>
      <c r="G914" s="51" t="str">
        <f>IFERROR(VLOOKUP($B914,'Tabelas auxiliares'!$A$65:$C$102,2,FALSE),"")</f>
        <v/>
      </c>
      <c r="H914" s="51" t="str">
        <f>IFERROR(VLOOKUP($B914,'Tabelas auxiliares'!$A$65:$C$102,3,FALSE),"")</f>
        <v/>
      </c>
      <c r="X914" s="51" t="str">
        <f t="shared" si="14"/>
        <v/>
      </c>
      <c r="Y914" s="51" t="str">
        <f>IF(T914="","",IF(AND(T914&lt;&gt;'Tabelas auxiliares'!$B$236,T914&lt;&gt;'Tabelas auxiliares'!$B$237),"FOLHA DE PESSOAL",IF(X914='Tabelas auxiliares'!$A$237,"CUSTEIO",IF(X914='Tabelas auxiliares'!$A$236,"INVESTIMENTO","ERRO - VERIFICAR"))))</f>
        <v/>
      </c>
      <c r="Z914" s="65"/>
    </row>
    <row r="915" spans="6:26" x14ac:dyDescent="0.25">
      <c r="F915" s="51" t="str">
        <f>IFERROR(VLOOKUP(D915,'Tabelas auxiliares'!$A$3:$B$61,2,FALSE),"")</f>
        <v/>
      </c>
      <c r="G915" s="51" t="str">
        <f>IFERROR(VLOOKUP($B915,'Tabelas auxiliares'!$A$65:$C$102,2,FALSE),"")</f>
        <v/>
      </c>
      <c r="H915" s="51" t="str">
        <f>IFERROR(VLOOKUP($B915,'Tabelas auxiliares'!$A$65:$C$102,3,FALSE),"")</f>
        <v/>
      </c>
      <c r="X915" s="51" t="str">
        <f t="shared" si="14"/>
        <v/>
      </c>
      <c r="Y915" s="51" t="str">
        <f>IF(T915="","",IF(AND(T915&lt;&gt;'Tabelas auxiliares'!$B$236,T915&lt;&gt;'Tabelas auxiliares'!$B$237),"FOLHA DE PESSOAL",IF(X915='Tabelas auxiliares'!$A$237,"CUSTEIO",IF(X915='Tabelas auxiliares'!$A$236,"INVESTIMENTO","ERRO - VERIFICAR"))))</f>
        <v/>
      </c>
      <c r="Z915" s="65"/>
    </row>
    <row r="916" spans="6:26" x14ac:dyDescent="0.25">
      <c r="F916" s="51" t="str">
        <f>IFERROR(VLOOKUP(D916,'Tabelas auxiliares'!$A$3:$B$61,2,FALSE),"")</f>
        <v/>
      </c>
      <c r="G916" s="51" t="str">
        <f>IFERROR(VLOOKUP($B916,'Tabelas auxiliares'!$A$65:$C$102,2,FALSE),"")</f>
        <v/>
      </c>
      <c r="H916" s="51" t="str">
        <f>IFERROR(VLOOKUP($B916,'Tabelas auxiliares'!$A$65:$C$102,3,FALSE),"")</f>
        <v/>
      </c>
      <c r="X916" s="51" t="str">
        <f t="shared" si="14"/>
        <v/>
      </c>
      <c r="Y916" s="51" t="str">
        <f>IF(T916="","",IF(AND(T916&lt;&gt;'Tabelas auxiliares'!$B$236,T916&lt;&gt;'Tabelas auxiliares'!$B$237),"FOLHA DE PESSOAL",IF(X916='Tabelas auxiliares'!$A$237,"CUSTEIO",IF(X916='Tabelas auxiliares'!$A$236,"INVESTIMENTO","ERRO - VERIFICAR"))))</f>
        <v/>
      </c>
      <c r="Z916" s="65"/>
    </row>
    <row r="917" spans="6:26" x14ac:dyDescent="0.25">
      <c r="F917" s="51" t="str">
        <f>IFERROR(VLOOKUP(D917,'Tabelas auxiliares'!$A$3:$B$61,2,FALSE),"")</f>
        <v/>
      </c>
      <c r="G917" s="51" t="str">
        <f>IFERROR(VLOOKUP($B917,'Tabelas auxiliares'!$A$65:$C$102,2,FALSE),"")</f>
        <v/>
      </c>
      <c r="H917" s="51" t="str">
        <f>IFERROR(VLOOKUP($B917,'Tabelas auxiliares'!$A$65:$C$102,3,FALSE),"")</f>
        <v/>
      </c>
      <c r="X917" s="51" t="str">
        <f t="shared" si="14"/>
        <v/>
      </c>
      <c r="Y917" s="51" t="str">
        <f>IF(T917="","",IF(AND(T917&lt;&gt;'Tabelas auxiliares'!$B$236,T917&lt;&gt;'Tabelas auxiliares'!$B$237),"FOLHA DE PESSOAL",IF(X917='Tabelas auxiliares'!$A$237,"CUSTEIO",IF(X917='Tabelas auxiliares'!$A$236,"INVESTIMENTO","ERRO - VERIFICAR"))))</f>
        <v/>
      </c>
      <c r="Z917" s="65"/>
    </row>
    <row r="918" spans="6:26" x14ac:dyDescent="0.25">
      <c r="F918" s="51" t="str">
        <f>IFERROR(VLOOKUP(D918,'Tabelas auxiliares'!$A$3:$B$61,2,FALSE),"")</f>
        <v/>
      </c>
      <c r="G918" s="51" t="str">
        <f>IFERROR(VLOOKUP($B918,'Tabelas auxiliares'!$A$65:$C$102,2,FALSE),"")</f>
        <v/>
      </c>
      <c r="H918" s="51" t="str">
        <f>IFERROR(VLOOKUP($B918,'Tabelas auxiliares'!$A$65:$C$102,3,FALSE),"")</f>
        <v/>
      </c>
      <c r="X918" s="51" t="str">
        <f t="shared" si="14"/>
        <v/>
      </c>
      <c r="Y918" s="51" t="str">
        <f>IF(T918="","",IF(AND(T918&lt;&gt;'Tabelas auxiliares'!$B$236,T918&lt;&gt;'Tabelas auxiliares'!$B$237),"FOLHA DE PESSOAL",IF(X918='Tabelas auxiliares'!$A$237,"CUSTEIO",IF(X918='Tabelas auxiliares'!$A$236,"INVESTIMENTO","ERRO - VERIFICAR"))))</f>
        <v/>
      </c>
      <c r="Z918" s="65"/>
    </row>
    <row r="919" spans="6:26" x14ac:dyDescent="0.25">
      <c r="F919" s="51" t="str">
        <f>IFERROR(VLOOKUP(D919,'Tabelas auxiliares'!$A$3:$B$61,2,FALSE),"")</f>
        <v/>
      </c>
      <c r="G919" s="51" t="str">
        <f>IFERROR(VLOOKUP($B919,'Tabelas auxiliares'!$A$65:$C$102,2,FALSE),"")</f>
        <v/>
      </c>
      <c r="H919" s="51" t="str">
        <f>IFERROR(VLOOKUP($B919,'Tabelas auxiliares'!$A$65:$C$102,3,FALSE),"")</f>
        <v/>
      </c>
      <c r="X919" s="51" t="str">
        <f t="shared" si="14"/>
        <v/>
      </c>
      <c r="Y919" s="51" t="str">
        <f>IF(T919="","",IF(AND(T919&lt;&gt;'Tabelas auxiliares'!$B$236,T919&lt;&gt;'Tabelas auxiliares'!$B$237),"FOLHA DE PESSOAL",IF(X919='Tabelas auxiliares'!$A$237,"CUSTEIO",IF(X919='Tabelas auxiliares'!$A$236,"INVESTIMENTO","ERRO - VERIFICAR"))))</f>
        <v/>
      </c>
      <c r="Z919" s="65"/>
    </row>
    <row r="920" spans="6:26" x14ac:dyDescent="0.25">
      <c r="F920" s="51" t="str">
        <f>IFERROR(VLOOKUP(D920,'Tabelas auxiliares'!$A$3:$B$61,2,FALSE),"")</f>
        <v/>
      </c>
      <c r="G920" s="51" t="str">
        <f>IFERROR(VLOOKUP($B920,'Tabelas auxiliares'!$A$65:$C$102,2,FALSE),"")</f>
        <v/>
      </c>
      <c r="H920" s="51" t="str">
        <f>IFERROR(VLOOKUP($B920,'Tabelas auxiliares'!$A$65:$C$102,3,FALSE),"")</f>
        <v/>
      </c>
      <c r="X920" s="51" t="str">
        <f t="shared" si="14"/>
        <v/>
      </c>
      <c r="Y920" s="51" t="str">
        <f>IF(T920="","",IF(AND(T920&lt;&gt;'Tabelas auxiliares'!$B$236,T920&lt;&gt;'Tabelas auxiliares'!$B$237),"FOLHA DE PESSOAL",IF(X920='Tabelas auxiliares'!$A$237,"CUSTEIO",IF(X920='Tabelas auxiliares'!$A$236,"INVESTIMENTO","ERRO - VERIFICAR"))))</f>
        <v/>
      </c>
      <c r="Z920" s="65"/>
    </row>
    <row r="921" spans="6:26" x14ac:dyDescent="0.25">
      <c r="F921" s="51" t="str">
        <f>IFERROR(VLOOKUP(D921,'Tabelas auxiliares'!$A$3:$B$61,2,FALSE),"")</f>
        <v/>
      </c>
      <c r="G921" s="51" t="str">
        <f>IFERROR(VLOOKUP($B921,'Tabelas auxiliares'!$A$65:$C$102,2,FALSE),"")</f>
        <v/>
      </c>
      <c r="H921" s="51" t="str">
        <f>IFERROR(VLOOKUP($B921,'Tabelas auxiliares'!$A$65:$C$102,3,FALSE),"")</f>
        <v/>
      </c>
      <c r="X921" s="51" t="str">
        <f t="shared" si="14"/>
        <v/>
      </c>
      <c r="Y921" s="51" t="str">
        <f>IF(T921="","",IF(AND(T921&lt;&gt;'Tabelas auxiliares'!$B$236,T921&lt;&gt;'Tabelas auxiliares'!$B$237),"FOLHA DE PESSOAL",IF(X921='Tabelas auxiliares'!$A$237,"CUSTEIO",IF(X921='Tabelas auxiliares'!$A$236,"INVESTIMENTO","ERRO - VERIFICAR"))))</f>
        <v/>
      </c>
      <c r="Z921" s="65"/>
    </row>
    <row r="922" spans="6:26" x14ac:dyDescent="0.25">
      <c r="F922" s="51" t="str">
        <f>IFERROR(VLOOKUP(D922,'Tabelas auxiliares'!$A$3:$B$61,2,FALSE),"")</f>
        <v/>
      </c>
      <c r="G922" s="51" t="str">
        <f>IFERROR(VLOOKUP($B922,'Tabelas auxiliares'!$A$65:$C$102,2,FALSE),"")</f>
        <v/>
      </c>
      <c r="H922" s="51" t="str">
        <f>IFERROR(VLOOKUP($B922,'Tabelas auxiliares'!$A$65:$C$102,3,FALSE),"")</f>
        <v/>
      </c>
      <c r="X922" s="51" t="str">
        <f t="shared" si="14"/>
        <v/>
      </c>
      <c r="Y922" s="51" t="str">
        <f>IF(T922="","",IF(AND(T922&lt;&gt;'Tabelas auxiliares'!$B$236,T922&lt;&gt;'Tabelas auxiliares'!$B$237),"FOLHA DE PESSOAL",IF(X922='Tabelas auxiliares'!$A$237,"CUSTEIO",IF(X922='Tabelas auxiliares'!$A$236,"INVESTIMENTO","ERRO - VERIFICAR"))))</f>
        <v/>
      </c>
      <c r="Z922" s="65"/>
    </row>
    <row r="923" spans="6:26" x14ac:dyDescent="0.25">
      <c r="F923" s="51" t="str">
        <f>IFERROR(VLOOKUP(D923,'Tabelas auxiliares'!$A$3:$B$61,2,FALSE),"")</f>
        <v/>
      </c>
      <c r="G923" s="51" t="str">
        <f>IFERROR(VLOOKUP($B923,'Tabelas auxiliares'!$A$65:$C$102,2,FALSE),"")</f>
        <v/>
      </c>
      <c r="H923" s="51" t="str">
        <f>IFERROR(VLOOKUP($B923,'Tabelas auxiliares'!$A$65:$C$102,3,FALSE),"")</f>
        <v/>
      </c>
      <c r="X923" s="51" t="str">
        <f t="shared" si="14"/>
        <v/>
      </c>
      <c r="Y923" s="51" t="str">
        <f>IF(T923="","",IF(AND(T923&lt;&gt;'Tabelas auxiliares'!$B$236,T923&lt;&gt;'Tabelas auxiliares'!$B$237),"FOLHA DE PESSOAL",IF(X923='Tabelas auxiliares'!$A$237,"CUSTEIO",IF(X923='Tabelas auxiliares'!$A$236,"INVESTIMENTO","ERRO - VERIFICAR"))))</f>
        <v/>
      </c>
      <c r="Z923" s="65"/>
    </row>
    <row r="924" spans="6:26" x14ac:dyDescent="0.25">
      <c r="F924" s="51" t="str">
        <f>IFERROR(VLOOKUP(D924,'Tabelas auxiliares'!$A$3:$B$61,2,FALSE),"")</f>
        <v/>
      </c>
      <c r="G924" s="51" t="str">
        <f>IFERROR(VLOOKUP($B924,'Tabelas auxiliares'!$A$65:$C$102,2,FALSE),"")</f>
        <v/>
      </c>
      <c r="H924" s="51" t="str">
        <f>IFERROR(VLOOKUP($B924,'Tabelas auxiliares'!$A$65:$C$102,3,FALSE),"")</f>
        <v/>
      </c>
      <c r="X924" s="51" t="str">
        <f t="shared" si="14"/>
        <v/>
      </c>
      <c r="Y924" s="51" t="str">
        <f>IF(T924="","",IF(AND(T924&lt;&gt;'Tabelas auxiliares'!$B$236,T924&lt;&gt;'Tabelas auxiliares'!$B$237),"FOLHA DE PESSOAL",IF(X924='Tabelas auxiliares'!$A$237,"CUSTEIO",IF(X924='Tabelas auxiliares'!$A$236,"INVESTIMENTO","ERRO - VERIFICAR"))))</f>
        <v/>
      </c>
      <c r="Z924" s="65"/>
    </row>
    <row r="925" spans="6:26" x14ac:dyDescent="0.25">
      <c r="F925" s="51" t="str">
        <f>IFERROR(VLOOKUP(D925,'Tabelas auxiliares'!$A$3:$B$61,2,FALSE),"")</f>
        <v/>
      </c>
      <c r="G925" s="51" t="str">
        <f>IFERROR(VLOOKUP($B925,'Tabelas auxiliares'!$A$65:$C$102,2,FALSE),"")</f>
        <v/>
      </c>
      <c r="H925" s="51" t="str">
        <f>IFERROR(VLOOKUP($B925,'Tabelas auxiliares'!$A$65:$C$102,3,FALSE),"")</f>
        <v/>
      </c>
      <c r="X925" s="51" t="str">
        <f t="shared" si="14"/>
        <v/>
      </c>
      <c r="Y925" s="51" t="str">
        <f>IF(T925="","",IF(AND(T925&lt;&gt;'Tabelas auxiliares'!$B$236,T925&lt;&gt;'Tabelas auxiliares'!$B$237),"FOLHA DE PESSOAL",IF(X925='Tabelas auxiliares'!$A$237,"CUSTEIO",IF(X925='Tabelas auxiliares'!$A$236,"INVESTIMENTO","ERRO - VERIFICAR"))))</f>
        <v/>
      </c>
      <c r="Z925" s="65"/>
    </row>
    <row r="926" spans="6:26" x14ac:dyDescent="0.25">
      <c r="F926" s="51" t="str">
        <f>IFERROR(VLOOKUP(D926,'Tabelas auxiliares'!$A$3:$B$61,2,FALSE),"")</f>
        <v/>
      </c>
      <c r="G926" s="51" t="str">
        <f>IFERROR(VLOOKUP($B926,'Tabelas auxiliares'!$A$65:$C$102,2,FALSE),"")</f>
        <v/>
      </c>
      <c r="H926" s="51" t="str">
        <f>IFERROR(VLOOKUP($B926,'Tabelas auxiliares'!$A$65:$C$102,3,FALSE),"")</f>
        <v/>
      </c>
      <c r="X926" s="51" t="str">
        <f t="shared" si="14"/>
        <v/>
      </c>
      <c r="Y926" s="51" t="str">
        <f>IF(T926="","",IF(AND(T926&lt;&gt;'Tabelas auxiliares'!$B$236,T926&lt;&gt;'Tabelas auxiliares'!$B$237),"FOLHA DE PESSOAL",IF(X926='Tabelas auxiliares'!$A$237,"CUSTEIO",IF(X926='Tabelas auxiliares'!$A$236,"INVESTIMENTO","ERRO - VERIFICAR"))))</f>
        <v/>
      </c>
      <c r="Z926" s="65"/>
    </row>
    <row r="927" spans="6:26" x14ac:dyDescent="0.25">
      <c r="F927" s="51" t="str">
        <f>IFERROR(VLOOKUP(D927,'Tabelas auxiliares'!$A$3:$B$61,2,FALSE),"")</f>
        <v/>
      </c>
      <c r="G927" s="51" t="str">
        <f>IFERROR(VLOOKUP($B927,'Tabelas auxiliares'!$A$65:$C$102,2,FALSE),"")</f>
        <v/>
      </c>
      <c r="H927" s="51" t="str">
        <f>IFERROR(VLOOKUP($B927,'Tabelas auxiliares'!$A$65:$C$102,3,FALSE),"")</f>
        <v/>
      </c>
      <c r="X927" s="51" t="str">
        <f t="shared" si="14"/>
        <v/>
      </c>
      <c r="Y927" s="51" t="str">
        <f>IF(T927="","",IF(AND(T927&lt;&gt;'Tabelas auxiliares'!$B$236,T927&lt;&gt;'Tabelas auxiliares'!$B$237),"FOLHA DE PESSOAL",IF(X927='Tabelas auxiliares'!$A$237,"CUSTEIO",IF(X927='Tabelas auxiliares'!$A$236,"INVESTIMENTO","ERRO - VERIFICAR"))))</f>
        <v/>
      </c>
      <c r="Z927" s="65"/>
    </row>
    <row r="928" spans="6:26" x14ac:dyDescent="0.25">
      <c r="F928" s="51" t="str">
        <f>IFERROR(VLOOKUP(D928,'Tabelas auxiliares'!$A$3:$B$61,2,FALSE),"")</f>
        <v/>
      </c>
      <c r="G928" s="51" t="str">
        <f>IFERROR(VLOOKUP($B928,'Tabelas auxiliares'!$A$65:$C$102,2,FALSE),"")</f>
        <v/>
      </c>
      <c r="H928" s="51" t="str">
        <f>IFERROR(VLOOKUP($B928,'Tabelas auxiliares'!$A$65:$C$102,3,FALSE),"")</f>
        <v/>
      </c>
      <c r="X928" s="51" t="str">
        <f t="shared" si="14"/>
        <v/>
      </c>
      <c r="Y928" s="51" t="str">
        <f>IF(T928="","",IF(AND(T928&lt;&gt;'Tabelas auxiliares'!$B$236,T928&lt;&gt;'Tabelas auxiliares'!$B$237),"FOLHA DE PESSOAL",IF(X928='Tabelas auxiliares'!$A$237,"CUSTEIO",IF(X928='Tabelas auxiliares'!$A$236,"INVESTIMENTO","ERRO - VERIFICAR"))))</f>
        <v/>
      </c>
      <c r="Z928" s="65"/>
    </row>
    <row r="929" spans="6:26" x14ac:dyDescent="0.25">
      <c r="F929" s="51" t="str">
        <f>IFERROR(VLOOKUP(D929,'Tabelas auxiliares'!$A$3:$B$61,2,FALSE),"")</f>
        <v/>
      </c>
      <c r="G929" s="51" t="str">
        <f>IFERROR(VLOOKUP($B929,'Tabelas auxiliares'!$A$65:$C$102,2,FALSE),"")</f>
        <v/>
      </c>
      <c r="H929" s="51" t="str">
        <f>IFERROR(VLOOKUP($B929,'Tabelas auxiliares'!$A$65:$C$102,3,FALSE),"")</f>
        <v/>
      </c>
      <c r="X929" s="51" t="str">
        <f t="shared" si="14"/>
        <v/>
      </c>
      <c r="Y929" s="51" t="str">
        <f>IF(T929="","",IF(AND(T929&lt;&gt;'Tabelas auxiliares'!$B$236,T929&lt;&gt;'Tabelas auxiliares'!$B$237),"FOLHA DE PESSOAL",IF(X929='Tabelas auxiliares'!$A$237,"CUSTEIO",IF(X929='Tabelas auxiliares'!$A$236,"INVESTIMENTO","ERRO - VERIFICAR"))))</f>
        <v/>
      </c>
      <c r="Z929" s="65"/>
    </row>
    <row r="930" spans="6:26" x14ac:dyDescent="0.25">
      <c r="F930" s="51" t="str">
        <f>IFERROR(VLOOKUP(D930,'Tabelas auxiliares'!$A$3:$B$61,2,FALSE),"")</f>
        <v/>
      </c>
      <c r="G930" s="51" t="str">
        <f>IFERROR(VLOOKUP($B930,'Tabelas auxiliares'!$A$65:$C$102,2,FALSE),"")</f>
        <v/>
      </c>
      <c r="H930" s="51" t="str">
        <f>IFERROR(VLOOKUP($B930,'Tabelas auxiliares'!$A$65:$C$102,3,FALSE),"")</f>
        <v/>
      </c>
      <c r="X930" s="51" t="str">
        <f t="shared" si="14"/>
        <v/>
      </c>
      <c r="Y930" s="51" t="str">
        <f>IF(T930="","",IF(AND(T930&lt;&gt;'Tabelas auxiliares'!$B$236,T930&lt;&gt;'Tabelas auxiliares'!$B$237),"FOLHA DE PESSOAL",IF(X930='Tabelas auxiliares'!$A$237,"CUSTEIO",IF(X930='Tabelas auxiliares'!$A$236,"INVESTIMENTO","ERRO - VERIFICAR"))))</f>
        <v/>
      </c>
      <c r="Z930" s="65"/>
    </row>
    <row r="931" spans="6:26" x14ac:dyDescent="0.25">
      <c r="F931" s="51" t="str">
        <f>IFERROR(VLOOKUP(D931,'Tabelas auxiliares'!$A$3:$B$61,2,FALSE),"")</f>
        <v/>
      </c>
      <c r="G931" s="51" t="str">
        <f>IFERROR(VLOOKUP($B931,'Tabelas auxiliares'!$A$65:$C$102,2,FALSE),"")</f>
        <v/>
      </c>
      <c r="H931" s="51" t="str">
        <f>IFERROR(VLOOKUP($B931,'Tabelas auxiliares'!$A$65:$C$102,3,FALSE),"")</f>
        <v/>
      </c>
      <c r="X931" s="51" t="str">
        <f t="shared" si="14"/>
        <v/>
      </c>
      <c r="Y931" s="51" t="str">
        <f>IF(T931="","",IF(AND(T931&lt;&gt;'Tabelas auxiliares'!$B$236,T931&lt;&gt;'Tabelas auxiliares'!$B$237),"FOLHA DE PESSOAL",IF(X931='Tabelas auxiliares'!$A$237,"CUSTEIO",IF(X931='Tabelas auxiliares'!$A$236,"INVESTIMENTO","ERRO - VERIFICAR"))))</f>
        <v/>
      </c>
      <c r="Z931" s="65"/>
    </row>
    <row r="932" spans="6:26" x14ac:dyDescent="0.25">
      <c r="F932" s="51" t="str">
        <f>IFERROR(VLOOKUP(D932,'Tabelas auxiliares'!$A$3:$B$61,2,FALSE),"")</f>
        <v/>
      </c>
      <c r="G932" s="51" t="str">
        <f>IFERROR(VLOOKUP($B932,'Tabelas auxiliares'!$A$65:$C$102,2,FALSE),"")</f>
        <v/>
      </c>
      <c r="H932" s="51" t="str">
        <f>IFERROR(VLOOKUP($B932,'Tabelas auxiliares'!$A$65:$C$102,3,FALSE),"")</f>
        <v/>
      </c>
      <c r="X932" s="51" t="str">
        <f t="shared" si="14"/>
        <v/>
      </c>
      <c r="Y932" s="51" t="str">
        <f>IF(T932="","",IF(AND(T932&lt;&gt;'Tabelas auxiliares'!$B$236,T932&lt;&gt;'Tabelas auxiliares'!$B$237),"FOLHA DE PESSOAL",IF(X932='Tabelas auxiliares'!$A$237,"CUSTEIO",IF(X932='Tabelas auxiliares'!$A$236,"INVESTIMENTO","ERRO - VERIFICAR"))))</f>
        <v/>
      </c>
      <c r="Z932" s="65"/>
    </row>
    <row r="933" spans="6:26" x14ac:dyDescent="0.25">
      <c r="F933" s="51" t="str">
        <f>IFERROR(VLOOKUP(D933,'Tabelas auxiliares'!$A$3:$B$61,2,FALSE),"")</f>
        <v/>
      </c>
      <c r="G933" s="51" t="str">
        <f>IFERROR(VLOOKUP($B933,'Tabelas auxiliares'!$A$65:$C$102,2,FALSE),"")</f>
        <v/>
      </c>
      <c r="H933" s="51" t="str">
        <f>IFERROR(VLOOKUP($B933,'Tabelas auxiliares'!$A$65:$C$102,3,FALSE),"")</f>
        <v/>
      </c>
      <c r="X933" s="51" t="str">
        <f t="shared" si="14"/>
        <v/>
      </c>
      <c r="Y933" s="51" t="str">
        <f>IF(T933="","",IF(AND(T933&lt;&gt;'Tabelas auxiliares'!$B$236,T933&lt;&gt;'Tabelas auxiliares'!$B$237),"FOLHA DE PESSOAL",IF(X933='Tabelas auxiliares'!$A$237,"CUSTEIO",IF(X933='Tabelas auxiliares'!$A$236,"INVESTIMENTO","ERRO - VERIFICAR"))))</f>
        <v/>
      </c>
      <c r="Z933" s="65"/>
    </row>
    <row r="934" spans="6:26" x14ac:dyDescent="0.25">
      <c r="F934" s="51" t="str">
        <f>IFERROR(VLOOKUP(D934,'Tabelas auxiliares'!$A$3:$B$61,2,FALSE),"")</f>
        <v/>
      </c>
      <c r="G934" s="51" t="str">
        <f>IFERROR(VLOOKUP($B934,'Tabelas auxiliares'!$A$65:$C$102,2,FALSE),"")</f>
        <v/>
      </c>
      <c r="H934" s="51" t="str">
        <f>IFERROR(VLOOKUP($B934,'Tabelas auxiliares'!$A$65:$C$102,3,FALSE),"")</f>
        <v/>
      </c>
      <c r="X934" s="51" t="str">
        <f t="shared" si="14"/>
        <v/>
      </c>
      <c r="Y934" s="51" t="str">
        <f>IF(T934="","",IF(AND(T934&lt;&gt;'Tabelas auxiliares'!$B$236,T934&lt;&gt;'Tabelas auxiliares'!$B$237),"FOLHA DE PESSOAL",IF(X934='Tabelas auxiliares'!$A$237,"CUSTEIO",IF(X934='Tabelas auxiliares'!$A$236,"INVESTIMENTO","ERRO - VERIFICAR"))))</f>
        <v/>
      </c>
      <c r="Z934" s="65"/>
    </row>
    <row r="935" spans="6:26" x14ac:dyDescent="0.25">
      <c r="F935" s="51" t="str">
        <f>IFERROR(VLOOKUP(D935,'Tabelas auxiliares'!$A$3:$B$61,2,FALSE),"")</f>
        <v/>
      </c>
      <c r="G935" s="51" t="str">
        <f>IFERROR(VLOOKUP($B935,'Tabelas auxiliares'!$A$65:$C$102,2,FALSE),"")</f>
        <v/>
      </c>
      <c r="H935" s="51" t="str">
        <f>IFERROR(VLOOKUP($B935,'Tabelas auxiliares'!$A$65:$C$102,3,FALSE),"")</f>
        <v/>
      </c>
      <c r="X935" s="51" t="str">
        <f t="shared" si="14"/>
        <v/>
      </c>
      <c r="Y935" s="51" t="str">
        <f>IF(T935="","",IF(AND(T935&lt;&gt;'Tabelas auxiliares'!$B$236,T935&lt;&gt;'Tabelas auxiliares'!$B$237),"FOLHA DE PESSOAL",IF(X935='Tabelas auxiliares'!$A$237,"CUSTEIO",IF(X935='Tabelas auxiliares'!$A$236,"INVESTIMENTO","ERRO - VERIFICAR"))))</f>
        <v/>
      </c>
      <c r="Z935" s="65"/>
    </row>
    <row r="936" spans="6:26" x14ac:dyDescent="0.25">
      <c r="F936" s="51" t="str">
        <f>IFERROR(VLOOKUP(D936,'Tabelas auxiliares'!$A$3:$B$61,2,FALSE),"")</f>
        <v/>
      </c>
      <c r="G936" s="51" t="str">
        <f>IFERROR(VLOOKUP($B936,'Tabelas auxiliares'!$A$65:$C$102,2,FALSE),"")</f>
        <v/>
      </c>
      <c r="H936" s="51" t="str">
        <f>IFERROR(VLOOKUP($B936,'Tabelas auxiliares'!$A$65:$C$102,3,FALSE),"")</f>
        <v/>
      </c>
      <c r="X936" s="51" t="str">
        <f t="shared" si="14"/>
        <v/>
      </c>
      <c r="Y936" s="51" t="str">
        <f>IF(T936="","",IF(AND(T936&lt;&gt;'Tabelas auxiliares'!$B$236,T936&lt;&gt;'Tabelas auxiliares'!$B$237),"FOLHA DE PESSOAL",IF(X936='Tabelas auxiliares'!$A$237,"CUSTEIO",IF(X936='Tabelas auxiliares'!$A$236,"INVESTIMENTO","ERRO - VERIFICAR"))))</f>
        <v/>
      </c>
      <c r="Z936" s="65"/>
    </row>
    <row r="937" spans="6:26" x14ac:dyDescent="0.25">
      <c r="F937" s="51" t="str">
        <f>IFERROR(VLOOKUP(D937,'Tabelas auxiliares'!$A$3:$B$61,2,FALSE),"")</f>
        <v/>
      </c>
      <c r="G937" s="51" t="str">
        <f>IFERROR(VLOOKUP($B937,'Tabelas auxiliares'!$A$65:$C$102,2,FALSE),"")</f>
        <v/>
      </c>
      <c r="H937" s="51" t="str">
        <f>IFERROR(VLOOKUP($B937,'Tabelas auxiliares'!$A$65:$C$102,3,FALSE),"")</f>
        <v/>
      </c>
      <c r="X937" s="51" t="str">
        <f t="shared" si="14"/>
        <v/>
      </c>
      <c r="Y937" s="51" t="str">
        <f>IF(T937="","",IF(AND(T937&lt;&gt;'Tabelas auxiliares'!$B$236,T937&lt;&gt;'Tabelas auxiliares'!$B$237),"FOLHA DE PESSOAL",IF(X937='Tabelas auxiliares'!$A$237,"CUSTEIO",IF(X937='Tabelas auxiliares'!$A$236,"INVESTIMENTO","ERRO - VERIFICAR"))))</f>
        <v/>
      </c>
      <c r="Z937" s="65"/>
    </row>
    <row r="938" spans="6:26" x14ac:dyDescent="0.25">
      <c r="F938" s="51" t="str">
        <f>IFERROR(VLOOKUP(D938,'Tabelas auxiliares'!$A$3:$B$61,2,FALSE),"")</f>
        <v/>
      </c>
      <c r="G938" s="51" t="str">
        <f>IFERROR(VLOOKUP($B938,'Tabelas auxiliares'!$A$65:$C$102,2,FALSE),"")</f>
        <v/>
      </c>
      <c r="H938" s="51" t="str">
        <f>IFERROR(VLOOKUP($B938,'Tabelas auxiliares'!$A$65:$C$102,3,FALSE),"")</f>
        <v/>
      </c>
      <c r="X938" s="51" t="str">
        <f t="shared" si="14"/>
        <v/>
      </c>
      <c r="Y938" s="51" t="str">
        <f>IF(T938="","",IF(AND(T938&lt;&gt;'Tabelas auxiliares'!$B$236,T938&lt;&gt;'Tabelas auxiliares'!$B$237),"FOLHA DE PESSOAL",IF(X938='Tabelas auxiliares'!$A$237,"CUSTEIO",IF(X938='Tabelas auxiliares'!$A$236,"INVESTIMENTO","ERRO - VERIFICAR"))))</f>
        <v/>
      </c>
      <c r="Z938" s="65"/>
    </row>
    <row r="939" spans="6:26" x14ac:dyDescent="0.25">
      <c r="F939" s="51" t="str">
        <f>IFERROR(VLOOKUP(D939,'Tabelas auxiliares'!$A$3:$B$61,2,FALSE),"")</f>
        <v/>
      </c>
      <c r="G939" s="51" t="str">
        <f>IFERROR(VLOOKUP($B939,'Tabelas auxiliares'!$A$65:$C$102,2,FALSE),"")</f>
        <v/>
      </c>
      <c r="H939" s="51" t="str">
        <f>IFERROR(VLOOKUP($B939,'Tabelas auxiliares'!$A$65:$C$102,3,FALSE),"")</f>
        <v/>
      </c>
      <c r="X939" s="51" t="str">
        <f t="shared" si="14"/>
        <v/>
      </c>
      <c r="Y939" s="51" t="str">
        <f>IF(T939="","",IF(AND(T939&lt;&gt;'Tabelas auxiliares'!$B$236,T939&lt;&gt;'Tabelas auxiliares'!$B$237),"FOLHA DE PESSOAL",IF(X939='Tabelas auxiliares'!$A$237,"CUSTEIO",IF(X939='Tabelas auxiliares'!$A$236,"INVESTIMENTO","ERRO - VERIFICAR"))))</f>
        <v/>
      </c>
      <c r="Z939" s="65"/>
    </row>
    <row r="940" spans="6:26" x14ac:dyDescent="0.25">
      <c r="F940" s="51" t="str">
        <f>IFERROR(VLOOKUP(D940,'Tabelas auxiliares'!$A$3:$B$61,2,FALSE),"")</f>
        <v/>
      </c>
      <c r="G940" s="51" t="str">
        <f>IFERROR(VLOOKUP($B940,'Tabelas auxiliares'!$A$65:$C$102,2,FALSE),"")</f>
        <v/>
      </c>
      <c r="H940" s="51" t="str">
        <f>IFERROR(VLOOKUP($B940,'Tabelas auxiliares'!$A$65:$C$102,3,FALSE),"")</f>
        <v/>
      </c>
      <c r="X940" s="51" t="str">
        <f t="shared" si="14"/>
        <v/>
      </c>
      <c r="Y940" s="51" t="str">
        <f>IF(T940="","",IF(AND(T940&lt;&gt;'Tabelas auxiliares'!$B$236,T940&lt;&gt;'Tabelas auxiliares'!$B$237),"FOLHA DE PESSOAL",IF(X940='Tabelas auxiliares'!$A$237,"CUSTEIO",IF(X940='Tabelas auxiliares'!$A$236,"INVESTIMENTO","ERRO - VERIFICAR"))))</f>
        <v/>
      </c>
      <c r="Z940" s="65"/>
    </row>
    <row r="941" spans="6:26" x14ac:dyDescent="0.25">
      <c r="F941" s="51" t="str">
        <f>IFERROR(VLOOKUP(D941,'Tabelas auxiliares'!$A$3:$B$61,2,FALSE),"")</f>
        <v/>
      </c>
      <c r="G941" s="51" t="str">
        <f>IFERROR(VLOOKUP($B941,'Tabelas auxiliares'!$A$65:$C$102,2,FALSE),"")</f>
        <v/>
      </c>
      <c r="H941" s="51" t="str">
        <f>IFERROR(VLOOKUP($B941,'Tabelas auxiliares'!$A$65:$C$102,3,FALSE),"")</f>
        <v/>
      </c>
      <c r="X941" s="51" t="str">
        <f t="shared" si="14"/>
        <v/>
      </c>
      <c r="Y941" s="51" t="str">
        <f>IF(T941="","",IF(AND(T941&lt;&gt;'Tabelas auxiliares'!$B$236,T941&lt;&gt;'Tabelas auxiliares'!$B$237),"FOLHA DE PESSOAL",IF(X941='Tabelas auxiliares'!$A$237,"CUSTEIO",IF(X941='Tabelas auxiliares'!$A$236,"INVESTIMENTO","ERRO - VERIFICAR"))))</f>
        <v/>
      </c>
      <c r="Z941" s="65"/>
    </row>
    <row r="942" spans="6:26" x14ac:dyDescent="0.25">
      <c r="F942" s="51" t="str">
        <f>IFERROR(VLOOKUP(D942,'Tabelas auxiliares'!$A$3:$B$61,2,FALSE),"")</f>
        <v/>
      </c>
      <c r="G942" s="51" t="str">
        <f>IFERROR(VLOOKUP($B942,'Tabelas auxiliares'!$A$65:$C$102,2,FALSE),"")</f>
        <v/>
      </c>
      <c r="H942" s="51" t="str">
        <f>IFERROR(VLOOKUP($B942,'Tabelas auxiliares'!$A$65:$C$102,3,FALSE),"")</f>
        <v/>
      </c>
      <c r="X942" s="51" t="str">
        <f t="shared" si="14"/>
        <v/>
      </c>
      <c r="Y942" s="51" t="str">
        <f>IF(T942="","",IF(AND(T942&lt;&gt;'Tabelas auxiliares'!$B$236,T942&lt;&gt;'Tabelas auxiliares'!$B$237),"FOLHA DE PESSOAL",IF(X942='Tabelas auxiliares'!$A$237,"CUSTEIO",IF(X942='Tabelas auxiliares'!$A$236,"INVESTIMENTO","ERRO - VERIFICAR"))))</f>
        <v/>
      </c>
      <c r="Z942" s="65"/>
    </row>
    <row r="943" spans="6:26" x14ac:dyDescent="0.25">
      <c r="F943" s="51" t="str">
        <f>IFERROR(VLOOKUP(D943,'Tabelas auxiliares'!$A$3:$B$61,2,FALSE),"")</f>
        <v/>
      </c>
      <c r="G943" s="51" t="str">
        <f>IFERROR(VLOOKUP($B943,'Tabelas auxiliares'!$A$65:$C$102,2,FALSE),"")</f>
        <v/>
      </c>
      <c r="H943" s="51" t="str">
        <f>IFERROR(VLOOKUP($B943,'Tabelas auxiliares'!$A$65:$C$102,3,FALSE),"")</f>
        <v/>
      </c>
      <c r="X943" s="51" t="str">
        <f t="shared" si="14"/>
        <v/>
      </c>
      <c r="Y943" s="51" t="str">
        <f>IF(T943="","",IF(AND(T943&lt;&gt;'Tabelas auxiliares'!$B$236,T943&lt;&gt;'Tabelas auxiliares'!$B$237),"FOLHA DE PESSOAL",IF(X943='Tabelas auxiliares'!$A$237,"CUSTEIO",IF(X943='Tabelas auxiliares'!$A$236,"INVESTIMENTO","ERRO - VERIFICAR"))))</f>
        <v/>
      </c>
      <c r="Z943" s="65"/>
    </row>
    <row r="944" spans="6:26" x14ac:dyDescent="0.25">
      <c r="F944" s="51" t="str">
        <f>IFERROR(VLOOKUP(D944,'Tabelas auxiliares'!$A$3:$B$61,2,FALSE),"")</f>
        <v/>
      </c>
      <c r="G944" s="51" t="str">
        <f>IFERROR(VLOOKUP($B944,'Tabelas auxiliares'!$A$65:$C$102,2,FALSE),"")</f>
        <v/>
      </c>
      <c r="H944" s="51" t="str">
        <f>IFERROR(VLOOKUP($B944,'Tabelas auxiliares'!$A$65:$C$102,3,FALSE),"")</f>
        <v/>
      </c>
      <c r="X944" s="51" t="str">
        <f t="shared" si="14"/>
        <v/>
      </c>
      <c r="Y944" s="51" t="str">
        <f>IF(T944="","",IF(AND(T944&lt;&gt;'Tabelas auxiliares'!$B$236,T944&lt;&gt;'Tabelas auxiliares'!$B$237),"FOLHA DE PESSOAL",IF(X944='Tabelas auxiliares'!$A$237,"CUSTEIO",IF(X944='Tabelas auxiliares'!$A$236,"INVESTIMENTO","ERRO - VERIFICAR"))))</f>
        <v/>
      </c>
      <c r="Z944" s="65"/>
    </row>
    <row r="945" spans="6:26" x14ac:dyDescent="0.25">
      <c r="F945" s="51" t="str">
        <f>IFERROR(VLOOKUP(D945,'Tabelas auxiliares'!$A$3:$B$61,2,FALSE),"")</f>
        <v/>
      </c>
      <c r="G945" s="51" t="str">
        <f>IFERROR(VLOOKUP($B945,'Tabelas auxiliares'!$A$65:$C$102,2,FALSE),"")</f>
        <v/>
      </c>
      <c r="H945" s="51" t="str">
        <f>IFERROR(VLOOKUP($B945,'Tabelas auxiliares'!$A$65:$C$102,3,FALSE),"")</f>
        <v/>
      </c>
      <c r="X945" s="51" t="str">
        <f t="shared" si="14"/>
        <v/>
      </c>
      <c r="Y945" s="51" t="str">
        <f>IF(T945="","",IF(AND(T945&lt;&gt;'Tabelas auxiliares'!$B$236,T945&lt;&gt;'Tabelas auxiliares'!$B$237),"FOLHA DE PESSOAL",IF(X945='Tabelas auxiliares'!$A$237,"CUSTEIO",IF(X945='Tabelas auxiliares'!$A$236,"INVESTIMENTO","ERRO - VERIFICAR"))))</f>
        <v/>
      </c>
      <c r="Z945" s="65"/>
    </row>
    <row r="946" spans="6:26" x14ac:dyDescent="0.25">
      <c r="F946" s="51" t="str">
        <f>IFERROR(VLOOKUP(D946,'Tabelas auxiliares'!$A$3:$B$61,2,FALSE),"")</f>
        <v/>
      </c>
      <c r="G946" s="51" t="str">
        <f>IFERROR(VLOOKUP($B946,'Tabelas auxiliares'!$A$65:$C$102,2,FALSE),"")</f>
        <v/>
      </c>
      <c r="H946" s="51" t="str">
        <f>IFERROR(VLOOKUP($B946,'Tabelas auxiliares'!$A$65:$C$102,3,FALSE),"")</f>
        <v/>
      </c>
      <c r="X946" s="51" t="str">
        <f t="shared" si="14"/>
        <v/>
      </c>
      <c r="Y946" s="51" t="str">
        <f>IF(T946="","",IF(AND(T946&lt;&gt;'Tabelas auxiliares'!$B$236,T946&lt;&gt;'Tabelas auxiliares'!$B$237),"FOLHA DE PESSOAL",IF(X946='Tabelas auxiliares'!$A$237,"CUSTEIO",IF(X946='Tabelas auxiliares'!$A$236,"INVESTIMENTO","ERRO - VERIFICAR"))))</f>
        <v/>
      </c>
      <c r="Z946" s="65"/>
    </row>
    <row r="947" spans="6:26" x14ac:dyDescent="0.25">
      <c r="F947" s="51" t="str">
        <f>IFERROR(VLOOKUP(D947,'Tabelas auxiliares'!$A$3:$B$61,2,FALSE),"")</f>
        <v/>
      </c>
      <c r="G947" s="51" t="str">
        <f>IFERROR(VLOOKUP($B947,'Tabelas auxiliares'!$A$65:$C$102,2,FALSE),"")</f>
        <v/>
      </c>
      <c r="H947" s="51" t="str">
        <f>IFERROR(VLOOKUP($B947,'Tabelas auxiliares'!$A$65:$C$102,3,FALSE),"")</f>
        <v/>
      </c>
      <c r="X947" s="51" t="str">
        <f t="shared" si="14"/>
        <v/>
      </c>
      <c r="Y947" s="51" t="str">
        <f>IF(T947="","",IF(AND(T947&lt;&gt;'Tabelas auxiliares'!$B$236,T947&lt;&gt;'Tabelas auxiliares'!$B$237),"FOLHA DE PESSOAL",IF(X947='Tabelas auxiliares'!$A$237,"CUSTEIO",IF(X947='Tabelas auxiliares'!$A$236,"INVESTIMENTO","ERRO - VERIFICAR"))))</f>
        <v/>
      </c>
      <c r="Z947" s="65"/>
    </row>
    <row r="948" spans="6:26" x14ac:dyDescent="0.25">
      <c r="F948" s="51" t="str">
        <f>IFERROR(VLOOKUP(D948,'Tabelas auxiliares'!$A$3:$B$61,2,FALSE),"")</f>
        <v/>
      </c>
      <c r="G948" s="51" t="str">
        <f>IFERROR(VLOOKUP($B948,'Tabelas auxiliares'!$A$65:$C$102,2,FALSE),"")</f>
        <v/>
      </c>
      <c r="H948" s="51" t="str">
        <f>IFERROR(VLOOKUP($B948,'Tabelas auxiliares'!$A$65:$C$102,3,FALSE),"")</f>
        <v/>
      </c>
      <c r="X948" s="51" t="str">
        <f t="shared" si="14"/>
        <v/>
      </c>
      <c r="Y948" s="51" t="str">
        <f>IF(T948="","",IF(AND(T948&lt;&gt;'Tabelas auxiliares'!$B$236,T948&lt;&gt;'Tabelas auxiliares'!$B$237),"FOLHA DE PESSOAL",IF(X948='Tabelas auxiliares'!$A$237,"CUSTEIO",IF(X948='Tabelas auxiliares'!$A$236,"INVESTIMENTO","ERRO - VERIFICAR"))))</f>
        <v/>
      </c>
      <c r="Z948" s="65"/>
    </row>
    <row r="949" spans="6:26" x14ac:dyDescent="0.25">
      <c r="F949" s="51" t="str">
        <f>IFERROR(VLOOKUP(D949,'Tabelas auxiliares'!$A$3:$B$61,2,FALSE),"")</f>
        <v/>
      </c>
      <c r="G949" s="51" t="str">
        <f>IFERROR(VLOOKUP($B949,'Tabelas auxiliares'!$A$65:$C$102,2,FALSE),"")</f>
        <v/>
      </c>
      <c r="H949" s="51" t="str">
        <f>IFERROR(VLOOKUP($B949,'Tabelas auxiliares'!$A$65:$C$102,3,FALSE),"")</f>
        <v/>
      </c>
      <c r="X949" s="51" t="str">
        <f t="shared" si="14"/>
        <v/>
      </c>
      <c r="Y949" s="51" t="str">
        <f>IF(T949="","",IF(AND(T949&lt;&gt;'Tabelas auxiliares'!$B$236,T949&lt;&gt;'Tabelas auxiliares'!$B$237),"FOLHA DE PESSOAL",IF(X949='Tabelas auxiliares'!$A$237,"CUSTEIO",IF(X949='Tabelas auxiliares'!$A$236,"INVESTIMENTO","ERRO - VERIFICAR"))))</f>
        <v/>
      </c>
      <c r="Z949" s="65"/>
    </row>
    <row r="950" spans="6:26" x14ac:dyDescent="0.25">
      <c r="F950" s="51" t="str">
        <f>IFERROR(VLOOKUP(D950,'Tabelas auxiliares'!$A$3:$B$61,2,FALSE),"")</f>
        <v/>
      </c>
      <c r="G950" s="51" t="str">
        <f>IFERROR(VLOOKUP($B950,'Tabelas auxiliares'!$A$65:$C$102,2,FALSE),"")</f>
        <v/>
      </c>
      <c r="H950" s="51" t="str">
        <f>IFERROR(VLOOKUP($B950,'Tabelas auxiliares'!$A$65:$C$102,3,FALSE),"")</f>
        <v/>
      </c>
      <c r="X950" s="51" t="str">
        <f t="shared" si="14"/>
        <v/>
      </c>
      <c r="Y950" s="51" t="str">
        <f>IF(T950="","",IF(AND(T950&lt;&gt;'Tabelas auxiliares'!$B$236,T950&lt;&gt;'Tabelas auxiliares'!$B$237),"FOLHA DE PESSOAL",IF(X950='Tabelas auxiliares'!$A$237,"CUSTEIO",IF(X950='Tabelas auxiliares'!$A$236,"INVESTIMENTO","ERRO - VERIFICAR"))))</f>
        <v/>
      </c>
      <c r="Z950" s="65"/>
    </row>
    <row r="951" spans="6:26" x14ac:dyDescent="0.25">
      <c r="F951" s="51" t="str">
        <f>IFERROR(VLOOKUP(D951,'Tabelas auxiliares'!$A$3:$B$61,2,FALSE),"")</f>
        <v/>
      </c>
      <c r="G951" s="51" t="str">
        <f>IFERROR(VLOOKUP($B951,'Tabelas auxiliares'!$A$65:$C$102,2,FALSE),"")</f>
        <v/>
      </c>
      <c r="H951" s="51" t="str">
        <f>IFERROR(VLOOKUP($B951,'Tabelas auxiliares'!$A$65:$C$102,3,FALSE),"")</f>
        <v/>
      </c>
      <c r="X951" s="51" t="str">
        <f t="shared" si="14"/>
        <v/>
      </c>
      <c r="Y951" s="51" t="str">
        <f>IF(T951="","",IF(AND(T951&lt;&gt;'Tabelas auxiliares'!$B$236,T951&lt;&gt;'Tabelas auxiliares'!$B$237),"FOLHA DE PESSOAL",IF(X951='Tabelas auxiliares'!$A$237,"CUSTEIO",IF(X951='Tabelas auxiliares'!$A$236,"INVESTIMENTO","ERRO - VERIFICAR"))))</f>
        <v/>
      </c>
      <c r="Z951" s="65"/>
    </row>
    <row r="952" spans="6:26" x14ac:dyDescent="0.25">
      <c r="F952" s="51" t="str">
        <f>IFERROR(VLOOKUP(D952,'Tabelas auxiliares'!$A$3:$B$61,2,FALSE),"")</f>
        <v/>
      </c>
      <c r="G952" s="51" t="str">
        <f>IFERROR(VLOOKUP($B952,'Tabelas auxiliares'!$A$65:$C$102,2,FALSE),"")</f>
        <v/>
      </c>
      <c r="H952" s="51" t="str">
        <f>IFERROR(VLOOKUP($B952,'Tabelas auxiliares'!$A$65:$C$102,3,FALSE),"")</f>
        <v/>
      </c>
      <c r="X952" s="51" t="str">
        <f t="shared" si="14"/>
        <v/>
      </c>
      <c r="Y952" s="51" t="str">
        <f>IF(T952="","",IF(AND(T952&lt;&gt;'Tabelas auxiliares'!$B$236,T952&lt;&gt;'Tabelas auxiliares'!$B$237),"FOLHA DE PESSOAL",IF(X952='Tabelas auxiliares'!$A$237,"CUSTEIO",IF(X952='Tabelas auxiliares'!$A$236,"INVESTIMENTO","ERRO - VERIFICAR"))))</f>
        <v/>
      </c>
      <c r="Z952" s="65"/>
    </row>
    <row r="953" spans="6:26" x14ac:dyDescent="0.25">
      <c r="F953" s="51" t="str">
        <f>IFERROR(VLOOKUP(D953,'Tabelas auxiliares'!$A$3:$B$61,2,FALSE),"")</f>
        <v/>
      </c>
      <c r="G953" s="51" t="str">
        <f>IFERROR(VLOOKUP($B953,'Tabelas auxiliares'!$A$65:$C$102,2,FALSE),"")</f>
        <v/>
      </c>
      <c r="H953" s="51" t="str">
        <f>IFERROR(VLOOKUP($B953,'Tabelas auxiliares'!$A$65:$C$102,3,FALSE),"")</f>
        <v/>
      </c>
      <c r="X953" s="51" t="str">
        <f t="shared" si="14"/>
        <v/>
      </c>
      <c r="Y953" s="51" t="str">
        <f>IF(T953="","",IF(AND(T953&lt;&gt;'Tabelas auxiliares'!$B$236,T953&lt;&gt;'Tabelas auxiliares'!$B$237),"FOLHA DE PESSOAL",IF(X953='Tabelas auxiliares'!$A$237,"CUSTEIO",IF(X953='Tabelas auxiliares'!$A$236,"INVESTIMENTO","ERRO - VERIFICAR"))))</f>
        <v/>
      </c>
      <c r="Z953" s="65"/>
    </row>
    <row r="954" spans="6:26" x14ac:dyDescent="0.25">
      <c r="F954" s="51" t="str">
        <f>IFERROR(VLOOKUP(D954,'Tabelas auxiliares'!$A$3:$B$61,2,FALSE),"")</f>
        <v/>
      </c>
      <c r="G954" s="51" t="str">
        <f>IFERROR(VLOOKUP($B954,'Tabelas auxiliares'!$A$65:$C$102,2,FALSE),"")</f>
        <v/>
      </c>
      <c r="H954" s="51" t="str">
        <f>IFERROR(VLOOKUP($B954,'Tabelas auxiliares'!$A$65:$C$102,3,FALSE),"")</f>
        <v/>
      </c>
      <c r="X954" s="51" t="str">
        <f t="shared" si="14"/>
        <v/>
      </c>
      <c r="Y954" s="51" t="str">
        <f>IF(T954="","",IF(AND(T954&lt;&gt;'Tabelas auxiliares'!$B$236,T954&lt;&gt;'Tabelas auxiliares'!$B$237),"FOLHA DE PESSOAL",IF(X954='Tabelas auxiliares'!$A$237,"CUSTEIO",IF(X954='Tabelas auxiliares'!$A$236,"INVESTIMENTO","ERRO - VERIFICAR"))))</f>
        <v/>
      </c>
      <c r="Z954" s="65"/>
    </row>
    <row r="955" spans="6:26" x14ac:dyDescent="0.25">
      <c r="F955" s="51" t="str">
        <f>IFERROR(VLOOKUP(D955,'Tabelas auxiliares'!$A$3:$B$61,2,FALSE),"")</f>
        <v/>
      </c>
      <c r="G955" s="51" t="str">
        <f>IFERROR(VLOOKUP($B955,'Tabelas auxiliares'!$A$65:$C$102,2,FALSE),"")</f>
        <v/>
      </c>
      <c r="H955" s="51" t="str">
        <f>IFERROR(VLOOKUP($B955,'Tabelas auxiliares'!$A$65:$C$102,3,FALSE),"")</f>
        <v/>
      </c>
      <c r="X955" s="51" t="str">
        <f t="shared" si="14"/>
        <v/>
      </c>
      <c r="Y955" s="51" t="str">
        <f>IF(T955="","",IF(AND(T955&lt;&gt;'Tabelas auxiliares'!$B$236,T955&lt;&gt;'Tabelas auxiliares'!$B$237),"FOLHA DE PESSOAL",IF(X955='Tabelas auxiliares'!$A$237,"CUSTEIO",IF(X955='Tabelas auxiliares'!$A$236,"INVESTIMENTO","ERRO - VERIFICAR"))))</f>
        <v/>
      </c>
      <c r="Z955" s="65"/>
    </row>
    <row r="956" spans="6:26" x14ac:dyDescent="0.25">
      <c r="F956" s="51" t="str">
        <f>IFERROR(VLOOKUP(D956,'Tabelas auxiliares'!$A$3:$B$61,2,FALSE),"")</f>
        <v/>
      </c>
      <c r="G956" s="51" t="str">
        <f>IFERROR(VLOOKUP($B956,'Tabelas auxiliares'!$A$65:$C$102,2,FALSE),"")</f>
        <v/>
      </c>
      <c r="H956" s="51" t="str">
        <f>IFERROR(VLOOKUP($B956,'Tabelas auxiliares'!$A$65:$C$102,3,FALSE),"")</f>
        <v/>
      </c>
      <c r="X956" s="51" t="str">
        <f t="shared" si="14"/>
        <v/>
      </c>
      <c r="Y956" s="51" t="str">
        <f>IF(T956="","",IF(AND(T956&lt;&gt;'Tabelas auxiliares'!$B$236,T956&lt;&gt;'Tabelas auxiliares'!$B$237),"FOLHA DE PESSOAL",IF(X956='Tabelas auxiliares'!$A$237,"CUSTEIO",IF(X956='Tabelas auxiliares'!$A$236,"INVESTIMENTO","ERRO - VERIFICAR"))))</f>
        <v/>
      </c>
      <c r="Z956" s="65"/>
    </row>
    <row r="957" spans="6:26" x14ac:dyDescent="0.25">
      <c r="F957" s="51" t="str">
        <f>IFERROR(VLOOKUP(D957,'Tabelas auxiliares'!$A$3:$B$61,2,FALSE),"")</f>
        <v/>
      </c>
      <c r="G957" s="51" t="str">
        <f>IFERROR(VLOOKUP($B957,'Tabelas auxiliares'!$A$65:$C$102,2,FALSE),"")</f>
        <v/>
      </c>
      <c r="H957" s="51" t="str">
        <f>IFERROR(VLOOKUP($B957,'Tabelas auxiliares'!$A$65:$C$102,3,FALSE),"")</f>
        <v/>
      </c>
      <c r="X957" s="51" t="str">
        <f t="shared" si="14"/>
        <v/>
      </c>
      <c r="Y957" s="51" t="str">
        <f>IF(T957="","",IF(AND(T957&lt;&gt;'Tabelas auxiliares'!$B$236,T957&lt;&gt;'Tabelas auxiliares'!$B$237),"FOLHA DE PESSOAL",IF(X957='Tabelas auxiliares'!$A$237,"CUSTEIO",IF(X957='Tabelas auxiliares'!$A$236,"INVESTIMENTO","ERRO - VERIFICAR"))))</f>
        <v/>
      </c>
      <c r="Z957" s="65"/>
    </row>
    <row r="958" spans="6:26" x14ac:dyDescent="0.25">
      <c r="F958" s="51" t="str">
        <f>IFERROR(VLOOKUP(D958,'Tabelas auxiliares'!$A$3:$B$61,2,FALSE),"")</f>
        <v/>
      </c>
      <c r="G958" s="51" t="str">
        <f>IFERROR(VLOOKUP($B958,'Tabelas auxiliares'!$A$65:$C$102,2,FALSE),"")</f>
        <v/>
      </c>
      <c r="H958" s="51" t="str">
        <f>IFERROR(VLOOKUP($B958,'Tabelas auxiliares'!$A$65:$C$102,3,FALSE),"")</f>
        <v/>
      </c>
      <c r="X958" s="51" t="str">
        <f t="shared" si="14"/>
        <v/>
      </c>
      <c r="Y958" s="51" t="str">
        <f>IF(T958="","",IF(AND(T958&lt;&gt;'Tabelas auxiliares'!$B$236,T958&lt;&gt;'Tabelas auxiliares'!$B$237),"FOLHA DE PESSOAL",IF(X958='Tabelas auxiliares'!$A$237,"CUSTEIO",IF(X958='Tabelas auxiliares'!$A$236,"INVESTIMENTO","ERRO - VERIFICAR"))))</f>
        <v/>
      </c>
      <c r="Z958" s="65"/>
    </row>
    <row r="959" spans="6:26" x14ac:dyDescent="0.25">
      <c r="F959" s="51" t="str">
        <f>IFERROR(VLOOKUP(D959,'Tabelas auxiliares'!$A$3:$B$61,2,FALSE),"")</f>
        <v/>
      </c>
      <c r="G959" s="51" t="str">
        <f>IFERROR(VLOOKUP($B959,'Tabelas auxiliares'!$A$65:$C$102,2,FALSE),"")</f>
        <v/>
      </c>
      <c r="H959" s="51" t="str">
        <f>IFERROR(VLOOKUP($B959,'Tabelas auxiliares'!$A$65:$C$102,3,FALSE),"")</f>
        <v/>
      </c>
      <c r="X959" s="51" t="str">
        <f t="shared" si="14"/>
        <v/>
      </c>
      <c r="Y959" s="51" t="str">
        <f>IF(T959="","",IF(AND(T959&lt;&gt;'Tabelas auxiliares'!$B$236,T959&lt;&gt;'Tabelas auxiliares'!$B$237),"FOLHA DE PESSOAL",IF(X959='Tabelas auxiliares'!$A$237,"CUSTEIO",IF(X959='Tabelas auxiliares'!$A$236,"INVESTIMENTO","ERRO - VERIFICAR"))))</f>
        <v/>
      </c>
      <c r="Z959" s="65"/>
    </row>
    <row r="960" spans="6:26" x14ac:dyDescent="0.25">
      <c r="F960" s="51" t="str">
        <f>IFERROR(VLOOKUP(D960,'Tabelas auxiliares'!$A$3:$B$61,2,FALSE),"")</f>
        <v/>
      </c>
      <c r="G960" s="51" t="str">
        <f>IFERROR(VLOOKUP($B960,'Tabelas auxiliares'!$A$65:$C$102,2,FALSE),"")</f>
        <v/>
      </c>
      <c r="H960" s="51" t="str">
        <f>IFERROR(VLOOKUP($B960,'Tabelas auxiliares'!$A$65:$C$102,3,FALSE),"")</f>
        <v/>
      </c>
      <c r="X960" s="51" t="str">
        <f t="shared" si="14"/>
        <v/>
      </c>
      <c r="Y960" s="51" t="str">
        <f>IF(T960="","",IF(AND(T960&lt;&gt;'Tabelas auxiliares'!$B$236,T960&lt;&gt;'Tabelas auxiliares'!$B$237),"FOLHA DE PESSOAL",IF(X960='Tabelas auxiliares'!$A$237,"CUSTEIO",IF(X960='Tabelas auxiliares'!$A$236,"INVESTIMENTO","ERRO - VERIFICAR"))))</f>
        <v/>
      </c>
      <c r="Z960" s="65"/>
    </row>
    <row r="961" spans="6:26" x14ac:dyDescent="0.25">
      <c r="F961" s="51" t="str">
        <f>IFERROR(VLOOKUP(D961,'Tabelas auxiliares'!$A$3:$B$61,2,FALSE),"")</f>
        <v/>
      </c>
      <c r="G961" s="51" t="str">
        <f>IFERROR(VLOOKUP($B961,'Tabelas auxiliares'!$A$65:$C$102,2,FALSE),"")</f>
        <v/>
      </c>
      <c r="H961" s="51" t="str">
        <f>IFERROR(VLOOKUP($B961,'Tabelas auxiliares'!$A$65:$C$102,3,FALSE),"")</f>
        <v/>
      </c>
      <c r="X961" s="51" t="str">
        <f t="shared" si="14"/>
        <v/>
      </c>
      <c r="Y961" s="51" t="str">
        <f>IF(T961="","",IF(AND(T961&lt;&gt;'Tabelas auxiliares'!$B$236,T961&lt;&gt;'Tabelas auxiliares'!$B$237),"FOLHA DE PESSOAL",IF(X961='Tabelas auxiliares'!$A$237,"CUSTEIO",IF(X961='Tabelas auxiliares'!$A$236,"INVESTIMENTO","ERRO - VERIFICAR"))))</f>
        <v/>
      </c>
      <c r="Z961" s="65"/>
    </row>
    <row r="962" spans="6:26" x14ac:dyDescent="0.25">
      <c r="F962" s="51" t="str">
        <f>IFERROR(VLOOKUP(D962,'Tabelas auxiliares'!$A$3:$B$61,2,FALSE),"")</f>
        <v/>
      </c>
      <c r="G962" s="51" t="str">
        <f>IFERROR(VLOOKUP($B962,'Tabelas auxiliares'!$A$65:$C$102,2,FALSE),"")</f>
        <v/>
      </c>
      <c r="H962" s="51" t="str">
        <f>IFERROR(VLOOKUP($B962,'Tabelas auxiliares'!$A$65:$C$102,3,FALSE),"")</f>
        <v/>
      </c>
      <c r="X962" s="51" t="str">
        <f t="shared" si="14"/>
        <v/>
      </c>
      <c r="Y962" s="51" t="str">
        <f>IF(T962="","",IF(AND(T962&lt;&gt;'Tabelas auxiliares'!$B$236,T962&lt;&gt;'Tabelas auxiliares'!$B$237),"FOLHA DE PESSOAL",IF(X962='Tabelas auxiliares'!$A$237,"CUSTEIO",IF(X962='Tabelas auxiliares'!$A$236,"INVESTIMENTO","ERRO - VERIFICAR"))))</f>
        <v/>
      </c>
      <c r="Z962" s="65"/>
    </row>
    <row r="963" spans="6:26" x14ac:dyDescent="0.25">
      <c r="F963" s="51" t="str">
        <f>IFERROR(VLOOKUP(D963,'Tabelas auxiliares'!$A$3:$B$61,2,FALSE),"")</f>
        <v/>
      </c>
      <c r="G963" s="51" t="str">
        <f>IFERROR(VLOOKUP($B963,'Tabelas auxiliares'!$A$65:$C$102,2,FALSE),"")</f>
        <v/>
      </c>
      <c r="H963" s="51" t="str">
        <f>IFERROR(VLOOKUP($B963,'Tabelas auxiliares'!$A$65:$C$102,3,FALSE),"")</f>
        <v/>
      </c>
      <c r="X963" s="51" t="str">
        <f t="shared" si="14"/>
        <v/>
      </c>
      <c r="Y963" s="51" t="str">
        <f>IF(T963="","",IF(AND(T963&lt;&gt;'Tabelas auxiliares'!$B$236,T963&lt;&gt;'Tabelas auxiliares'!$B$237),"FOLHA DE PESSOAL",IF(X963='Tabelas auxiliares'!$A$237,"CUSTEIO",IF(X963='Tabelas auxiliares'!$A$236,"INVESTIMENTO","ERRO - VERIFICAR"))))</f>
        <v/>
      </c>
      <c r="Z963" s="65"/>
    </row>
    <row r="964" spans="6:26" x14ac:dyDescent="0.25">
      <c r="F964" s="51" t="str">
        <f>IFERROR(VLOOKUP(D964,'Tabelas auxiliares'!$A$3:$B$61,2,FALSE),"")</f>
        <v/>
      </c>
      <c r="G964" s="51" t="str">
        <f>IFERROR(VLOOKUP($B964,'Tabelas auxiliares'!$A$65:$C$102,2,FALSE),"")</f>
        <v/>
      </c>
      <c r="H964" s="51" t="str">
        <f>IFERROR(VLOOKUP($B964,'Tabelas auxiliares'!$A$65:$C$102,3,FALSE),"")</f>
        <v/>
      </c>
      <c r="X964" s="51" t="str">
        <f t="shared" ref="X964:X1000" si="15">LEFT(V964,1)</f>
        <v/>
      </c>
      <c r="Y964" s="51" t="str">
        <f>IF(T964="","",IF(AND(T964&lt;&gt;'Tabelas auxiliares'!$B$236,T964&lt;&gt;'Tabelas auxiliares'!$B$237),"FOLHA DE PESSOAL",IF(X964='Tabelas auxiliares'!$A$237,"CUSTEIO",IF(X964='Tabelas auxiliares'!$A$236,"INVESTIMENTO","ERRO - VERIFICAR"))))</f>
        <v/>
      </c>
      <c r="Z964" s="65"/>
    </row>
    <row r="965" spans="6:26" x14ac:dyDescent="0.25">
      <c r="F965" s="51" t="str">
        <f>IFERROR(VLOOKUP(D965,'Tabelas auxiliares'!$A$3:$B$61,2,FALSE),"")</f>
        <v/>
      </c>
      <c r="G965" s="51" t="str">
        <f>IFERROR(VLOOKUP($B965,'Tabelas auxiliares'!$A$65:$C$102,2,FALSE),"")</f>
        <v/>
      </c>
      <c r="H965" s="51" t="str">
        <f>IFERROR(VLOOKUP($B965,'Tabelas auxiliares'!$A$65:$C$102,3,FALSE),"")</f>
        <v/>
      </c>
      <c r="X965" s="51" t="str">
        <f t="shared" si="15"/>
        <v/>
      </c>
      <c r="Y965" s="51" t="str">
        <f>IF(T965="","",IF(AND(T965&lt;&gt;'Tabelas auxiliares'!$B$236,T965&lt;&gt;'Tabelas auxiliares'!$B$237),"FOLHA DE PESSOAL",IF(X965='Tabelas auxiliares'!$A$237,"CUSTEIO",IF(X965='Tabelas auxiliares'!$A$236,"INVESTIMENTO","ERRO - VERIFICAR"))))</f>
        <v/>
      </c>
      <c r="Z965" s="65"/>
    </row>
    <row r="966" spans="6:26" x14ac:dyDescent="0.25">
      <c r="F966" s="51" t="str">
        <f>IFERROR(VLOOKUP(D966,'Tabelas auxiliares'!$A$3:$B$61,2,FALSE),"")</f>
        <v/>
      </c>
      <c r="G966" s="51" t="str">
        <f>IFERROR(VLOOKUP($B966,'Tabelas auxiliares'!$A$65:$C$102,2,FALSE),"")</f>
        <v/>
      </c>
      <c r="H966" s="51" t="str">
        <f>IFERROR(VLOOKUP($B966,'Tabelas auxiliares'!$A$65:$C$102,3,FALSE),"")</f>
        <v/>
      </c>
      <c r="X966" s="51" t="str">
        <f t="shared" si="15"/>
        <v/>
      </c>
      <c r="Y966" s="51" t="str">
        <f>IF(T966="","",IF(AND(T966&lt;&gt;'Tabelas auxiliares'!$B$236,T966&lt;&gt;'Tabelas auxiliares'!$B$237),"FOLHA DE PESSOAL",IF(X966='Tabelas auxiliares'!$A$237,"CUSTEIO",IF(X966='Tabelas auxiliares'!$A$236,"INVESTIMENTO","ERRO - VERIFICAR"))))</f>
        <v/>
      </c>
      <c r="Z966" s="65"/>
    </row>
    <row r="967" spans="6:26" x14ac:dyDescent="0.25">
      <c r="F967" s="51" t="str">
        <f>IFERROR(VLOOKUP(D967,'Tabelas auxiliares'!$A$3:$B$61,2,FALSE),"")</f>
        <v/>
      </c>
      <c r="G967" s="51" t="str">
        <f>IFERROR(VLOOKUP($B967,'Tabelas auxiliares'!$A$65:$C$102,2,FALSE),"")</f>
        <v/>
      </c>
      <c r="H967" s="51" t="str">
        <f>IFERROR(VLOOKUP($B967,'Tabelas auxiliares'!$A$65:$C$102,3,FALSE),"")</f>
        <v/>
      </c>
      <c r="X967" s="51" t="str">
        <f t="shared" si="15"/>
        <v/>
      </c>
      <c r="Y967" s="51" t="str">
        <f>IF(T967="","",IF(AND(T967&lt;&gt;'Tabelas auxiliares'!$B$236,T967&lt;&gt;'Tabelas auxiliares'!$B$237),"FOLHA DE PESSOAL",IF(X967='Tabelas auxiliares'!$A$237,"CUSTEIO",IF(X967='Tabelas auxiliares'!$A$236,"INVESTIMENTO","ERRO - VERIFICAR"))))</f>
        <v/>
      </c>
      <c r="Z967" s="65"/>
    </row>
    <row r="968" spans="6:26" x14ac:dyDescent="0.25">
      <c r="F968" s="51" t="str">
        <f>IFERROR(VLOOKUP(D968,'Tabelas auxiliares'!$A$3:$B$61,2,FALSE),"")</f>
        <v/>
      </c>
      <c r="G968" s="51" t="str">
        <f>IFERROR(VLOOKUP($B968,'Tabelas auxiliares'!$A$65:$C$102,2,FALSE),"")</f>
        <v/>
      </c>
      <c r="H968" s="51" t="str">
        <f>IFERROR(VLOOKUP($B968,'Tabelas auxiliares'!$A$65:$C$102,3,FALSE),"")</f>
        <v/>
      </c>
      <c r="X968" s="51" t="str">
        <f t="shared" si="15"/>
        <v/>
      </c>
      <c r="Y968" s="51" t="str">
        <f>IF(T968="","",IF(AND(T968&lt;&gt;'Tabelas auxiliares'!$B$236,T968&lt;&gt;'Tabelas auxiliares'!$B$237),"FOLHA DE PESSOAL",IF(X968='Tabelas auxiliares'!$A$237,"CUSTEIO",IF(X968='Tabelas auxiliares'!$A$236,"INVESTIMENTO","ERRO - VERIFICAR"))))</f>
        <v/>
      </c>
      <c r="Z968" s="65"/>
    </row>
    <row r="969" spans="6:26" x14ac:dyDescent="0.25">
      <c r="F969" s="51" t="str">
        <f>IFERROR(VLOOKUP(D969,'Tabelas auxiliares'!$A$3:$B$61,2,FALSE),"")</f>
        <v/>
      </c>
      <c r="G969" s="51" t="str">
        <f>IFERROR(VLOOKUP($B969,'Tabelas auxiliares'!$A$65:$C$102,2,FALSE),"")</f>
        <v/>
      </c>
      <c r="H969" s="51" t="str">
        <f>IFERROR(VLOOKUP($B969,'Tabelas auxiliares'!$A$65:$C$102,3,FALSE),"")</f>
        <v/>
      </c>
      <c r="X969" s="51" t="str">
        <f t="shared" si="15"/>
        <v/>
      </c>
      <c r="Y969" s="51" t="str">
        <f>IF(T969="","",IF(AND(T969&lt;&gt;'Tabelas auxiliares'!$B$236,T969&lt;&gt;'Tabelas auxiliares'!$B$237),"FOLHA DE PESSOAL",IF(X969='Tabelas auxiliares'!$A$237,"CUSTEIO",IF(X969='Tabelas auxiliares'!$A$236,"INVESTIMENTO","ERRO - VERIFICAR"))))</f>
        <v/>
      </c>
      <c r="Z969" s="65"/>
    </row>
    <row r="970" spans="6:26" x14ac:dyDescent="0.25">
      <c r="F970" s="51" t="str">
        <f>IFERROR(VLOOKUP(D970,'Tabelas auxiliares'!$A$3:$B$61,2,FALSE),"")</f>
        <v/>
      </c>
      <c r="G970" s="51" t="str">
        <f>IFERROR(VLOOKUP($B970,'Tabelas auxiliares'!$A$65:$C$102,2,FALSE),"")</f>
        <v/>
      </c>
      <c r="H970" s="51" t="str">
        <f>IFERROR(VLOOKUP($B970,'Tabelas auxiliares'!$A$65:$C$102,3,FALSE),"")</f>
        <v/>
      </c>
      <c r="X970" s="51" t="str">
        <f t="shared" si="15"/>
        <v/>
      </c>
      <c r="Y970" s="51" t="str">
        <f>IF(T970="","",IF(AND(T970&lt;&gt;'Tabelas auxiliares'!$B$236,T970&lt;&gt;'Tabelas auxiliares'!$B$237),"FOLHA DE PESSOAL",IF(X970='Tabelas auxiliares'!$A$237,"CUSTEIO",IF(X970='Tabelas auxiliares'!$A$236,"INVESTIMENTO","ERRO - VERIFICAR"))))</f>
        <v/>
      </c>
      <c r="Z970" s="65"/>
    </row>
    <row r="971" spans="6:26" x14ac:dyDescent="0.25">
      <c r="F971" s="51" t="str">
        <f>IFERROR(VLOOKUP(D971,'Tabelas auxiliares'!$A$3:$B$61,2,FALSE),"")</f>
        <v/>
      </c>
      <c r="G971" s="51" t="str">
        <f>IFERROR(VLOOKUP($B971,'Tabelas auxiliares'!$A$65:$C$102,2,FALSE),"")</f>
        <v/>
      </c>
      <c r="H971" s="51" t="str">
        <f>IFERROR(VLOOKUP($B971,'Tabelas auxiliares'!$A$65:$C$102,3,FALSE),"")</f>
        <v/>
      </c>
      <c r="X971" s="51" t="str">
        <f t="shared" si="15"/>
        <v/>
      </c>
      <c r="Y971" s="51" t="str">
        <f>IF(T971="","",IF(AND(T971&lt;&gt;'Tabelas auxiliares'!$B$236,T971&lt;&gt;'Tabelas auxiliares'!$B$237),"FOLHA DE PESSOAL",IF(X971='Tabelas auxiliares'!$A$237,"CUSTEIO",IF(X971='Tabelas auxiliares'!$A$236,"INVESTIMENTO","ERRO - VERIFICAR"))))</f>
        <v/>
      </c>
      <c r="Z971" s="65"/>
    </row>
    <row r="972" spans="6:26" x14ac:dyDescent="0.25">
      <c r="F972" s="51" t="str">
        <f>IFERROR(VLOOKUP(D972,'Tabelas auxiliares'!$A$3:$B$61,2,FALSE),"")</f>
        <v/>
      </c>
      <c r="G972" s="51" t="str">
        <f>IFERROR(VLOOKUP($B972,'Tabelas auxiliares'!$A$65:$C$102,2,FALSE),"")</f>
        <v/>
      </c>
      <c r="H972" s="51" t="str">
        <f>IFERROR(VLOOKUP($B972,'Tabelas auxiliares'!$A$65:$C$102,3,FALSE),"")</f>
        <v/>
      </c>
      <c r="X972" s="51" t="str">
        <f t="shared" si="15"/>
        <v/>
      </c>
      <c r="Y972" s="51" t="str">
        <f>IF(T972="","",IF(AND(T972&lt;&gt;'Tabelas auxiliares'!$B$236,T972&lt;&gt;'Tabelas auxiliares'!$B$237),"FOLHA DE PESSOAL",IF(X972='Tabelas auxiliares'!$A$237,"CUSTEIO",IF(X972='Tabelas auxiliares'!$A$236,"INVESTIMENTO","ERRO - VERIFICAR"))))</f>
        <v/>
      </c>
      <c r="Z972" s="65"/>
    </row>
    <row r="973" spans="6:26" x14ac:dyDescent="0.25">
      <c r="F973" s="51" t="str">
        <f>IFERROR(VLOOKUP(D973,'Tabelas auxiliares'!$A$3:$B$61,2,FALSE),"")</f>
        <v/>
      </c>
      <c r="G973" s="51" t="str">
        <f>IFERROR(VLOOKUP($B973,'Tabelas auxiliares'!$A$65:$C$102,2,FALSE),"")</f>
        <v/>
      </c>
      <c r="H973" s="51" t="str">
        <f>IFERROR(VLOOKUP($B973,'Tabelas auxiliares'!$A$65:$C$102,3,FALSE),"")</f>
        <v/>
      </c>
      <c r="X973" s="51" t="str">
        <f t="shared" si="15"/>
        <v/>
      </c>
      <c r="Y973" s="51" t="str">
        <f>IF(T973="","",IF(AND(T973&lt;&gt;'Tabelas auxiliares'!$B$236,T973&lt;&gt;'Tabelas auxiliares'!$B$237),"FOLHA DE PESSOAL",IF(X973='Tabelas auxiliares'!$A$237,"CUSTEIO",IF(X973='Tabelas auxiliares'!$A$236,"INVESTIMENTO","ERRO - VERIFICAR"))))</f>
        <v/>
      </c>
      <c r="Z973" s="65"/>
    </row>
    <row r="974" spans="6:26" x14ac:dyDescent="0.25">
      <c r="F974" s="51" t="str">
        <f>IFERROR(VLOOKUP(D974,'Tabelas auxiliares'!$A$3:$B$61,2,FALSE),"")</f>
        <v/>
      </c>
      <c r="G974" s="51" t="str">
        <f>IFERROR(VLOOKUP($B974,'Tabelas auxiliares'!$A$65:$C$102,2,FALSE),"")</f>
        <v/>
      </c>
      <c r="H974" s="51" t="str">
        <f>IFERROR(VLOOKUP($B974,'Tabelas auxiliares'!$A$65:$C$102,3,FALSE),"")</f>
        <v/>
      </c>
      <c r="X974" s="51" t="str">
        <f t="shared" si="15"/>
        <v/>
      </c>
      <c r="Y974" s="51" t="str">
        <f>IF(T974="","",IF(AND(T974&lt;&gt;'Tabelas auxiliares'!$B$236,T974&lt;&gt;'Tabelas auxiliares'!$B$237),"FOLHA DE PESSOAL",IF(X974='Tabelas auxiliares'!$A$237,"CUSTEIO",IF(X974='Tabelas auxiliares'!$A$236,"INVESTIMENTO","ERRO - VERIFICAR"))))</f>
        <v/>
      </c>
      <c r="Z974" s="65"/>
    </row>
    <row r="975" spans="6:26" x14ac:dyDescent="0.25">
      <c r="F975" s="51" t="str">
        <f>IFERROR(VLOOKUP(D975,'Tabelas auxiliares'!$A$3:$B$61,2,FALSE),"")</f>
        <v/>
      </c>
      <c r="G975" s="51" t="str">
        <f>IFERROR(VLOOKUP($B975,'Tabelas auxiliares'!$A$65:$C$102,2,FALSE),"")</f>
        <v/>
      </c>
      <c r="H975" s="51" t="str">
        <f>IFERROR(VLOOKUP($B975,'Tabelas auxiliares'!$A$65:$C$102,3,FALSE),"")</f>
        <v/>
      </c>
      <c r="X975" s="51" t="str">
        <f t="shared" si="15"/>
        <v/>
      </c>
      <c r="Y975" s="51" t="str">
        <f>IF(T975="","",IF(AND(T975&lt;&gt;'Tabelas auxiliares'!$B$236,T975&lt;&gt;'Tabelas auxiliares'!$B$237),"FOLHA DE PESSOAL",IF(X975='Tabelas auxiliares'!$A$237,"CUSTEIO",IF(X975='Tabelas auxiliares'!$A$236,"INVESTIMENTO","ERRO - VERIFICAR"))))</f>
        <v/>
      </c>
      <c r="Z975" s="65"/>
    </row>
    <row r="976" spans="6:26" x14ac:dyDescent="0.25">
      <c r="F976" s="51" t="str">
        <f>IFERROR(VLOOKUP(D976,'Tabelas auxiliares'!$A$3:$B$61,2,FALSE),"")</f>
        <v/>
      </c>
      <c r="G976" s="51" t="str">
        <f>IFERROR(VLOOKUP($B976,'Tabelas auxiliares'!$A$65:$C$102,2,FALSE),"")</f>
        <v/>
      </c>
      <c r="H976" s="51" t="str">
        <f>IFERROR(VLOOKUP($B976,'Tabelas auxiliares'!$A$65:$C$102,3,FALSE),"")</f>
        <v/>
      </c>
      <c r="X976" s="51" t="str">
        <f t="shared" si="15"/>
        <v/>
      </c>
      <c r="Y976" s="51" t="str">
        <f>IF(T976="","",IF(AND(T976&lt;&gt;'Tabelas auxiliares'!$B$236,T976&lt;&gt;'Tabelas auxiliares'!$B$237),"FOLHA DE PESSOAL",IF(X976='Tabelas auxiliares'!$A$237,"CUSTEIO",IF(X976='Tabelas auxiliares'!$A$236,"INVESTIMENTO","ERRO - VERIFICAR"))))</f>
        <v/>
      </c>
      <c r="Z976" s="65"/>
    </row>
    <row r="977" spans="6:26" x14ac:dyDescent="0.25">
      <c r="F977" s="51" t="str">
        <f>IFERROR(VLOOKUP(D977,'Tabelas auxiliares'!$A$3:$B$61,2,FALSE),"")</f>
        <v/>
      </c>
      <c r="G977" s="51" t="str">
        <f>IFERROR(VLOOKUP($B977,'Tabelas auxiliares'!$A$65:$C$102,2,FALSE),"")</f>
        <v/>
      </c>
      <c r="H977" s="51" t="str">
        <f>IFERROR(VLOOKUP($B977,'Tabelas auxiliares'!$A$65:$C$102,3,FALSE),"")</f>
        <v/>
      </c>
      <c r="X977" s="51" t="str">
        <f t="shared" si="15"/>
        <v/>
      </c>
      <c r="Y977" s="51" t="str">
        <f>IF(T977="","",IF(AND(T977&lt;&gt;'Tabelas auxiliares'!$B$236,T977&lt;&gt;'Tabelas auxiliares'!$B$237),"FOLHA DE PESSOAL",IF(X977='Tabelas auxiliares'!$A$237,"CUSTEIO",IF(X977='Tabelas auxiliares'!$A$236,"INVESTIMENTO","ERRO - VERIFICAR"))))</f>
        <v/>
      </c>
      <c r="Z977" s="65"/>
    </row>
    <row r="978" spans="6:26" x14ac:dyDescent="0.25">
      <c r="F978" s="51" t="str">
        <f>IFERROR(VLOOKUP(D978,'Tabelas auxiliares'!$A$3:$B$61,2,FALSE),"")</f>
        <v/>
      </c>
      <c r="G978" s="51" t="str">
        <f>IFERROR(VLOOKUP($B978,'Tabelas auxiliares'!$A$65:$C$102,2,FALSE),"")</f>
        <v/>
      </c>
      <c r="H978" s="51" t="str">
        <f>IFERROR(VLOOKUP($B978,'Tabelas auxiliares'!$A$65:$C$102,3,FALSE),"")</f>
        <v/>
      </c>
      <c r="X978" s="51" t="str">
        <f t="shared" si="15"/>
        <v/>
      </c>
      <c r="Y978" s="51" t="str">
        <f>IF(T978="","",IF(AND(T978&lt;&gt;'Tabelas auxiliares'!$B$236,T978&lt;&gt;'Tabelas auxiliares'!$B$237),"FOLHA DE PESSOAL",IF(X978='Tabelas auxiliares'!$A$237,"CUSTEIO",IF(X978='Tabelas auxiliares'!$A$236,"INVESTIMENTO","ERRO - VERIFICAR"))))</f>
        <v/>
      </c>
      <c r="Z978" s="65"/>
    </row>
    <row r="979" spans="6:26" x14ac:dyDescent="0.25">
      <c r="F979" s="51" t="str">
        <f>IFERROR(VLOOKUP(D979,'Tabelas auxiliares'!$A$3:$B$61,2,FALSE),"")</f>
        <v/>
      </c>
      <c r="G979" s="51" t="str">
        <f>IFERROR(VLOOKUP($B979,'Tabelas auxiliares'!$A$65:$C$102,2,FALSE),"")</f>
        <v/>
      </c>
      <c r="H979" s="51" t="str">
        <f>IFERROR(VLOOKUP($B979,'Tabelas auxiliares'!$A$65:$C$102,3,FALSE),"")</f>
        <v/>
      </c>
      <c r="X979" s="51" t="str">
        <f t="shared" si="15"/>
        <v/>
      </c>
      <c r="Y979" s="51" t="str">
        <f>IF(T979="","",IF(AND(T979&lt;&gt;'Tabelas auxiliares'!$B$236,T979&lt;&gt;'Tabelas auxiliares'!$B$237),"FOLHA DE PESSOAL",IF(X979='Tabelas auxiliares'!$A$237,"CUSTEIO",IF(X979='Tabelas auxiliares'!$A$236,"INVESTIMENTO","ERRO - VERIFICAR"))))</f>
        <v/>
      </c>
      <c r="Z979" s="65"/>
    </row>
    <row r="980" spans="6:26" x14ac:dyDescent="0.25">
      <c r="F980" s="51" t="str">
        <f>IFERROR(VLOOKUP(D980,'Tabelas auxiliares'!$A$3:$B$61,2,FALSE),"")</f>
        <v/>
      </c>
      <c r="G980" s="51" t="str">
        <f>IFERROR(VLOOKUP($B980,'Tabelas auxiliares'!$A$65:$C$102,2,FALSE),"")</f>
        <v/>
      </c>
      <c r="H980" s="51" t="str">
        <f>IFERROR(VLOOKUP($B980,'Tabelas auxiliares'!$A$65:$C$102,3,FALSE),"")</f>
        <v/>
      </c>
      <c r="X980" s="51" t="str">
        <f t="shared" si="15"/>
        <v/>
      </c>
      <c r="Y980" s="51" t="str">
        <f>IF(T980="","",IF(AND(T980&lt;&gt;'Tabelas auxiliares'!$B$236,T980&lt;&gt;'Tabelas auxiliares'!$B$237),"FOLHA DE PESSOAL",IF(X980='Tabelas auxiliares'!$A$237,"CUSTEIO",IF(X980='Tabelas auxiliares'!$A$236,"INVESTIMENTO","ERRO - VERIFICAR"))))</f>
        <v/>
      </c>
      <c r="Z980" s="65"/>
    </row>
    <row r="981" spans="6:26" x14ac:dyDescent="0.25">
      <c r="F981" s="51" t="str">
        <f>IFERROR(VLOOKUP(D981,'Tabelas auxiliares'!$A$3:$B$61,2,FALSE),"")</f>
        <v/>
      </c>
      <c r="G981" s="51" t="str">
        <f>IFERROR(VLOOKUP($B981,'Tabelas auxiliares'!$A$65:$C$102,2,FALSE),"")</f>
        <v/>
      </c>
      <c r="H981" s="51" t="str">
        <f>IFERROR(VLOOKUP($B981,'Tabelas auxiliares'!$A$65:$C$102,3,FALSE),"")</f>
        <v/>
      </c>
      <c r="X981" s="51" t="str">
        <f t="shared" si="15"/>
        <v/>
      </c>
      <c r="Y981" s="51" t="str">
        <f>IF(T981="","",IF(AND(T981&lt;&gt;'Tabelas auxiliares'!$B$236,T981&lt;&gt;'Tabelas auxiliares'!$B$237),"FOLHA DE PESSOAL",IF(X981='Tabelas auxiliares'!$A$237,"CUSTEIO",IF(X981='Tabelas auxiliares'!$A$236,"INVESTIMENTO","ERRO - VERIFICAR"))))</f>
        <v/>
      </c>
      <c r="Z981" s="65"/>
    </row>
    <row r="982" spans="6:26" x14ac:dyDescent="0.25">
      <c r="F982" s="51" t="str">
        <f>IFERROR(VLOOKUP(D982,'Tabelas auxiliares'!$A$3:$B$61,2,FALSE),"")</f>
        <v/>
      </c>
      <c r="G982" s="51" t="str">
        <f>IFERROR(VLOOKUP($B982,'Tabelas auxiliares'!$A$65:$C$102,2,FALSE),"")</f>
        <v/>
      </c>
      <c r="H982" s="51" t="str">
        <f>IFERROR(VLOOKUP($B982,'Tabelas auxiliares'!$A$65:$C$102,3,FALSE),"")</f>
        <v/>
      </c>
      <c r="X982" s="51" t="str">
        <f t="shared" si="15"/>
        <v/>
      </c>
      <c r="Y982" s="51" t="str">
        <f>IF(T982="","",IF(AND(T982&lt;&gt;'Tabelas auxiliares'!$B$236,T982&lt;&gt;'Tabelas auxiliares'!$B$237),"FOLHA DE PESSOAL",IF(X982='Tabelas auxiliares'!$A$237,"CUSTEIO",IF(X982='Tabelas auxiliares'!$A$236,"INVESTIMENTO","ERRO - VERIFICAR"))))</f>
        <v/>
      </c>
      <c r="Z982" s="65"/>
    </row>
    <row r="983" spans="6:26" x14ac:dyDescent="0.25">
      <c r="F983" s="51" t="str">
        <f>IFERROR(VLOOKUP(D983,'Tabelas auxiliares'!$A$3:$B$61,2,FALSE),"")</f>
        <v/>
      </c>
      <c r="G983" s="51" t="str">
        <f>IFERROR(VLOOKUP($B983,'Tabelas auxiliares'!$A$65:$C$102,2,FALSE),"")</f>
        <v/>
      </c>
      <c r="H983" s="51" t="str">
        <f>IFERROR(VLOOKUP($B983,'Tabelas auxiliares'!$A$65:$C$102,3,FALSE),"")</f>
        <v/>
      </c>
      <c r="X983" s="51" t="str">
        <f t="shared" si="15"/>
        <v/>
      </c>
      <c r="Y983" s="51" t="str">
        <f>IF(T983="","",IF(AND(T983&lt;&gt;'Tabelas auxiliares'!$B$236,T983&lt;&gt;'Tabelas auxiliares'!$B$237),"FOLHA DE PESSOAL",IF(X983='Tabelas auxiliares'!$A$237,"CUSTEIO",IF(X983='Tabelas auxiliares'!$A$236,"INVESTIMENTO","ERRO - VERIFICAR"))))</f>
        <v/>
      </c>
      <c r="Z983" s="65"/>
    </row>
    <row r="984" spans="6:26" x14ac:dyDescent="0.25">
      <c r="F984" s="51" t="str">
        <f>IFERROR(VLOOKUP(D984,'Tabelas auxiliares'!$A$3:$B$61,2,FALSE),"")</f>
        <v/>
      </c>
      <c r="G984" s="51" t="str">
        <f>IFERROR(VLOOKUP($B984,'Tabelas auxiliares'!$A$65:$C$102,2,FALSE),"")</f>
        <v/>
      </c>
      <c r="H984" s="51" t="str">
        <f>IFERROR(VLOOKUP($B984,'Tabelas auxiliares'!$A$65:$C$102,3,FALSE),"")</f>
        <v/>
      </c>
      <c r="X984" s="51" t="str">
        <f t="shared" si="15"/>
        <v/>
      </c>
      <c r="Y984" s="51" t="str">
        <f>IF(T984="","",IF(AND(T984&lt;&gt;'Tabelas auxiliares'!$B$236,T984&lt;&gt;'Tabelas auxiliares'!$B$237),"FOLHA DE PESSOAL",IF(X984='Tabelas auxiliares'!$A$237,"CUSTEIO",IF(X984='Tabelas auxiliares'!$A$236,"INVESTIMENTO","ERRO - VERIFICAR"))))</f>
        <v/>
      </c>
      <c r="Z984" s="65"/>
    </row>
    <row r="985" spans="6:26" x14ac:dyDescent="0.25">
      <c r="F985" s="51" t="str">
        <f>IFERROR(VLOOKUP(D985,'Tabelas auxiliares'!$A$3:$B$61,2,FALSE),"")</f>
        <v/>
      </c>
      <c r="G985" s="51" t="str">
        <f>IFERROR(VLOOKUP($B985,'Tabelas auxiliares'!$A$65:$C$102,2,FALSE),"")</f>
        <v/>
      </c>
      <c r="H985" s="51" t="str">
        <f>IFERROR(VLOOKUP($B985,'Tabelas auxiliares'!$A$65:$C$102,3,FALSE),"")</f>
        <v/>
      </c>
      <c r="X985" s="51" t="str">
        <f t="shared" si="15"/>
        <v/>
      </c>
      <c r="Y985" s="51" t="str">
        <f>IF(T985="","",IF(AND(T985&lt;&gt;'Tabelas auxiliares'!$B$236,T985&lt;&gt;'Tabelas auxiliares'!$B$237),"FOLHA DE PESSOAL",IF(X985='Tabelas auxiliares'!$A$237,"CUSTEIO",IF(X985='Tabelas auxiliares'!$A$236,"INVESTIMENTO","ERRO - VERIFICAR"))))</f>
        <v/>
      </c>
      <c r="Z985" s="65"/>
    </row>
    <row r="986" spans="6:26" x14ac:dyDescent="0.25">
      <c r="F986" s="51" t="str">
        <f>IFERROR(VLOOKUP(D986,'Tabelas auxiliares'!$A$3:$B$61,2,FALSE),"")</f>
        <v/>
      </c>
      <c r="G986" s="51" t="str">
        <f>IFERROR(VLOOKUP($B986,'Tabelas auxiliares'!$A$65:$C$102,2,FALSE),"")</f>
        <v/>
      </c>
      <c r="H986" s="51" t="str">
        <f>IFERROR(VLOOKUP($B986,'Tabelas auxiliares'!$A$65:$C$102,3,FALSE),"")</f>
        <v/>
      </c>
      <c r="X986" s="51" t="str">
        <f t="shared" si="15"/>
        <v/>
      </c>
      <c r="Y986" s="51" t="str">
        <f>IF(T986="","",IF(AND(T986&lt;&gt;'Tabelas auxiliares'!$B$236,T986&lt;&gt;'Tabelas auxiliares'!$B$237),"FOLHA DE PESSOAL",IF(X986='Tabelas auxiliares'!$A$237,"CUSTEIO",IF(X986='Tabelas auxiliares'!$A$236,"INVESTIMENTO","ERRO - VERIFICAR"))))</f>
        <v/>
      </c>
      <c r="Z986" s="65"/>
    </row>
    <row r="987" spans="6:26" x14ac:dyDescent="0.25">
      <c r="F987" s="51" t="str">
        <f>IFERROR(VLOOKUP(D987,'Tabelas auxiliares'!$A$3:$B$61,2,FALSE),"")</f>
        <v/>
      </c>
      <c r="G987" s="51" t="str">
        <f>IFERROR(VLOOKUP($B987,'Tabelas auxiliares'!$A$65:$C$102,2,FALSE),"")</f>
        <v/>
      </c>
      <c r="H987" s="51" t="str">
        <f>IFERROR(VLOOKUP($B987,'Tabelas auxiliares'!$A$65:$C$102,3,FALSE),"")</f>
        <v/>
      </c>
      <c r="X987" s="51" t="str">
        <f t="shared" si="15"/>
        <v/>
      </c>
      <c r="Y987" s="51" t="str">
        <f>IF(T987="","",IF(AND(T987&lt;&gt;'Tabelas auxiliares'!$B$236,T987&lt;&gt;'Tabelas auxiliares'!$B$237),"FOLHA DE PESSOAL",IF(X987='Tabelas auxiliares'!$A$237,"CUSTEIO",IF(X987='Tabelas auxiliares'!$A$236,"INVESTIMENTO","ERRO - VERIFICAR"))))</f>
        <v/>
      </c>
      <c r="Z987" s="65"/>
    </row>
    <row r="988" spans="6:26" x14ac:dyDescent="0.25">
      <c r="F988" s="51" t="str">
        <f>IFERROR(VLOOKUP(D988,'Tabelas auxiliares'!$A$3:$B$61,2,FALSE),"")</f>
        <v/>
      </c>
      <c r="G988" s="51" t="str">
        <f>IFERROR(VLOOKUP($B988,'Tabelas auxiliares'!$A$65:$C$102,2,FALSE),"")</f>
        <v/>
      </c>
      <c r="H988" s="51" t="str">
        <f>IFERROR(VLOOKUP($B988,'Tabelas auxiliares'!$A$65:$C$102,3,FALSE),"")</f>
        <v/>
      </c>
      <c r="X988" s="51" t="str">
        <f t="shared" si="15"/>
        <v/>
      </c>
      <c r="Y988" s="51" t="str">
        <f>IF(T988="","",IF(AND(T988&lt;&gt;'Tabelas auxiliares'!$B$236,T988&lt;&gt;'Tabelas auxiliares'!$B$237),"FOLHA DE PESSOAL",IF(X988='Tabelas auxiliares'!$A$237,"CUSTEIO",IF(X988='Tabelas auxiliares'!$A$236,"INVESTIMENTO","ERRO - VERIFICAR"))))</f>
        <v/>
      </c>
      <c r="Z988" s="65"/>
    </row>
    <row r="989" spans="6:26" x14ac:dyDescent="0.25">
      <c r="F989" s="51" t="str">
        <f>IFERROR(VLOOKUP(D989,'Tabelas auxiliares'!$A$3:$B$61,2,FALSE),"")</f>
        <v/>
      </c>
      <c r="G989" s="51" t="str">
        <f>IFERROR(VLOOKUP($B989,'Tabelas auxiliares'!$A$65:$C$102,2,FALSE),"")</f>
        <v/>
      </c>
      <c r="H989" s="51" t="str">
        <f>IFERROR(VLOOKUP($B989,'Tabelas auxiliares'!$A$65:$C$102,3,FALSE),"")</f>
        <v/>
      </c>
      <c r="X989" s="51" t="str">
        <f t="shared" si="15"/>
        <v/>
      </c>
      <c r="Y989" s="51" t="str">
        <f>IF(T989="","",IF(AND(T989&lt;&gt;'Tabelas auxiliares'!$B$236,T989&lt;&gt;'Tabelas auxiliares'!$B$237),"FOLHA DE PESSOAL",IF(X989='Tabelas auxiliares'!$A$237,"CUSTEIO",IF(X989='Tabelas auxiliares'!$A$236,"INVESTIMENTO","ERRO - VERIFICAR"))))</f>
        <v/>
      </c>
      <c r="Z989" s="65"/>
    </row>
    <row r="990" spans="6:26" x14ac:dyDescent="0.25">
      <c r="F990" s="51" t="str">
        <f>IFERROR(VLOOKUP(D990,'Tabelas auxiliares'!$A$3:$B$61,2,FALSE),"")</f>
        <v/>
      </c>
      <c r="G990" s="51" t="str">
        <f>IFERROR(VLOOKUP($B990,'Tabelas auxiliares'!$A$65:$C$102,2,FALSE),"")</f>
        <v/>
      </c>
      <c r="H990" s="51" t="str">
        <f>IFERROR(VLOOKUP($B990,'Tabelas auxiliares'!$A$65:$C$102,3,FALSE),"")</f>
        <v/>
      </c>
      <c r="X990" s="51" t="str">
        <f t="shared" si="15"/>
        <v/>
      </c>
      <c r="Y990" s="51" t="str">
        <f>IF(T990="","",IF(AND(T990&lt;&gt;'Tabelas auxiliares'!$B$236,T990&lt;&gt;'Tabelas auxiliares'!$B$237),"FOLHA DE PESSOAL",IF(X990='Tabelas auxiliares'!$A$237,"CUSTEIO",IF(X990='Tabelas auxiliares'!$A$236,"INVESTIMENTO","ERRO - VERIFICAR"))))</f>
        <v/>
      </c>
      <c r="Z990" s="65"/>
    </row>
    <row r="991" spans="6:26" x14ac:dyDescent="0.25">
      <c r="F991" s="51" t="str">
        <f>IFERROR(VLOOKUP(D991,'Tabelas auxiliares'!$A$3:$B$61,2,FALSE),"")</f>
        <v/>
      </c>
      <c r="G991" s="51" t="str">
        <f>IFERROR(VLOOKUP($B991,'Tabelas auxiliares'!$A$65:$C$102,2,FALSE),"")</f>
        <v/>
      </c>
      <c r="H991" s="51" t="str">
        <f>IFERROR(VLOOKUP($B991,'Tabelas auxiliares'!$A$65:$C$102,3,FALSE),"")</f>
        <v/>
      </c>
      <c r="X991" s="51" t="str">
        <f t="shared" si="15"/>
        <v/>
      </c>
      <c r="Y991" s="51" t="str">
        <f>IF(T991="","",IF(AND(T991&lt;&gt;'Tabelas auxiliares'!$B$236,T991&lt;&gt;'Tabelas auxiliares'!$B$237),"FOLHA DE PESSOAL",IF(X991='Tabelas auxiliares'!$A$237,"CUSTEIO",IF(X991='Tabelas auxiliares'!$A$236,"INVESTIMENTO","ERRO - VERIFICAR"))))</f>
        <v/>
      </c>
      <c r="Z991" s="65"/>
    </row>
    <row r="992" spans="6:26" x14ac:dyDescent="0.25">
      <c r="F992" s="51" t="str">
        <f>IFERROR(VLOOKUP(D992,'Tabelas auxiliares'!$A$3:$B$61,2,FALSE),"")</f>
        <v/>
      </c>
      <c r="G992" s="51" t="str">
        <f>IFERROR(VLOOKUP($B992,'Tabelas auxiliares'!$A$65:$C$102,2,FALSE),"")</f>
        <v/>
      </c>
      <c r="H992" s="51" t="str">
        <f>IFERROR(VLOOKUP($B992,'Tabelas auxiliares'!$A$65:$C$102,3,FALSE),"")</f>
        <v/>
      </c>
      <c r="X992" s="51" t="str">
        <f t="shared" si="15"/>
        <v/>
      </c>
      <c r="Y992" s="51" t="str">
        <f>IF(T992="","",IF(AND(T992&lt;&gt;'Tabelas auxiliares'!$B$236,T992&lt;&gt;'Tabelas auxiliares'!$B$237),"FOLHA DE PESSOAL",IF(X992='Tabelas auxiliares'!$A$237,"CUSTEIO",IF(X992='Tabelas auxiliares'!$A$236,"INVESTIMENTO","ERRO - VERIFICAR"))))</f>
        <v/>
      </c>
      <c r="Z992" s="65"/>
    </row>
    <row r="993" spans="1:29" x14ac:dyDescent="0.25">
      <c r="F993" s="51" t="str">
        <f>IFERROR(VLOOKUP(D993,'Tabelas auxiliares'!$A$3:$B$61,2,FALSE),"")</f>
        <v/>
      </c>
      <c r="G993" s="51" t="str">
        <f>IFERROR(VLOOKUP($B993,'Tabelas auxiliares'!$A$65:$C$102,2,FALSE),"")</f>
        <v/>
      </c>
      <c r="H993" s="51" t="str">
        <f>IFERROR(VLOOKUP($B993,'Tabelas auxiliares'!$A$65:$C$102,3,FALSE),"")</f>
        <v/>
      </c>
      <c r="X993" s="51" t="str">
        <f t="shared" si="15"/>
        <v/>
      </c>
      <c r="Y993" s="51" t="str">
        <f>IF(T993="","",IF(AND(T993&lt;&gt;'Tabelas auxiliares'!$B$236,T993&lt;&gt;'Tabelas auxiliares'!$B$237),"FOLHA DE PESSOAL",IF(X993='Tabelas auxiliares'!$A$237,"CUSTEIO",IF(X993='Tabelas auxiliares'!$A$236,"INVESTIMENTO","ERRO - VERIFICAR"))))</f>
        <v/>
      </c>
      <c r="Z993" s="65"/>
    </row>
    <row r="994" spans="1:29" x14ac:dyDescent="0.25">
      <c r="F994" s="51" t="str">
        <f>IFERROR(VLOOKUP(D994,'Tabelas auxiliares'!$A$3:$B$61,2,FALSE),"")</f>
        <v/>
      </c>
      <c r="G994" s="51" t="str">
        <f>IFERROR(VLOOKUP($B994,'Tabelas auxiliares'!$A$65:$C$102,2,FALSE),"")</f>
        <v/>
      </c>
      <c r="H994" s="51" t="str">
        <f>IFERROR(VLOOKUP($B994,'Tabelas auxiliares'!$A$65:$C$102,3,FALSE),"")</f>
        <v/>
      </c>
      <c r="X994" s="51" t="str">
        <f t="shared" si="15"/>
        <v/>
      </c>
      <c r="Y994" s="51" t="str">
        <f>IF(T994="","",IF(AND(T994&lt;&gt;'Tabelas auxiliares'!$B$236,T994&lt;&gt;'Tabelas auxiliares'!$B$237),"FOLHA DE PESSOAL",IF(X994='Tabelas auxiliares'!$A$237,"CUSTEIO",IF(X994='Tabelas auxiliares'!$A$236,"INVESTIMENTO","ERRO - VERIFICAR"))))</f>
        <v/>
      </c>
      <c r="Z994" s="65"/>
    </row>
    <row r="995" spans="1:29" x14ac:dyDescent="0.25">
      <c r="F995" s="51" t="str">
        <f>IFERROR(VLOOKUP(D995,'Tabelas auxiliares'!$A$3:$B$61,2,FALSE),"")</f>
        <v/>
      </c>
      <c r="G995" s="51" t="str">
        <f>IFERROR(VLOOKUP($B995,'Tabelas auxiliares'!$A$65:$C$102,2,FALSE),"")</f>
        <v/>
      </c>
      <c r="H995" s="51" t="str">
        <f>IFERROR(VLOOKUP($B995,'Tabelas auxiliares'!$A$65:$C$102,3,FALSE),"")</f>
        <v/>
      </c>
      <c r="X995" s="51" t="str">
        <f t="shared" si="15"/>
        <v/>
      </c>
      <c r="Y995" s="51" t="str">
        <f>IF(T995="","",IF(AND(T995&lt;&gt;'Tabelas auxiliares'!$B$236,T995&lt;&gt;'Tabelas auxiliares'!$B$237),"FOLHA DE PESSOAL",IF(X995='Tabelas auxiliares'!$A$237,"CUSTEIO",IF(X995='Tabelas auxiliares'!$A$236,"INVESTIMENTO","ERRO - VERIFICAR"))))</f>
        <v/>
      </c>
      <c r="Z995" s="65"/>
    </row>
    <row r="996" spans="1:29" x14ac:dyDescent="0.25">
      <c r="F996" s="51" t="str">
        <f>IFERROR(VLOOKUP(D996,'Tabelas auxiliares'!$A$3:$B$61,2,FALSE),"")</f>
        <v/>
      </c>
      <c r="G996" s="51" t="str">
        <f>IFERROR(VLOOKUP($B996,'Tabelas auxiliares'!$A$65:$C$102,2,FALSE),"")</f>
        <v/>
      </c>
      <c r="H996" s="51" t="str">
        <f>IFERROR(VLOOKUP($B996,'Tabelas auxiliares'!$A$65:$C$102,3,FALSE),"")</f>
        <v/>
      </c>
      <c r="X996" s="51" t="str">
        <f t="shared" si="15"/>
        <v/>
      </c>
      <c r="Y996" s="51" t="str">
        <f>IF(T996="","",IF(AND(T996&lt;&gt;'Tabelas auxiliares'!$B$236,T996&lt;&gt;'Tabelas auxiliares'!$B$237),"FOLHA DE PESSOAL",IF(X996='Tabelas auxiliares'!$A$237,"CUSTEIO",IF(X996='Tabelas auxiliares'!$A$236,"INVESTIMENTO","ERRO - VERIFICAR"))))</f>
        <v/>
      </c>
      <c r="Z996" s="65"/>
    </row>
    <row r="997" spans="1:29" x14ac:dyDescent="0.25">
      <c r="F997" s="51" t="str">
        <f>IFERROR(VLOOKUP(D997,'Tabelas auxiliares'!$A$3:$B$61,2,FALSE),"")</f>
        <v/>
      </c>
      <c r="G997" s="51" t="str">
        <f>IFERROR(VLOOKUP($B997,'Tabelas auxiliares'!$A$65:$C$102,2,FALSE),"")</f>
        <v/>
      </c>
      <c r="H997" s="51" t="str">
        <f>IFERROR(VLOOKUP($B997,'Tabelas auxiliares'!$A$65:$C$102,3,FALSE),"")</f>
        <v/>
      </c>
      <c r="X997" s="51" t="str">
        <f t="shared" si="15"/>
        <v/>
      </c>
      <c r="Y997" s="51" t="str">
        <f>IF(T997="","",IF(AND(T997&lt;&gt;'Tabelas auxiliares'!$B$236,T997&lt;&gt;'Tabelas auxiliares'!$B$237),"FOLHA DE PESSOAL",IF(X997='Tabelas auxiliares'!$A$237,"CUSTEIO",IF(X997='Tabelas auxiliares'!$A$236,"INVESTIMENTO","ERRO - VERIFICAR"))))</f>
        <v/>
      </c>
      <c r="Z997" s="65"/>
    </row>
    <row r="998" spans="1:29" x14ac:dyDescent="0.25">
      <c r="F998" s="51" t="str">
        <f>IFERROR(VLOOKUP(D998,'Tabelas auxiliares'!$A$3:$B$61,2,FALSE),"")</f>
        <v/>
      </c>
      <c r="G998" s="51" t="str">
        <f>IFERROR(VLOOKUP($B998,'Tabelas auxiliares'!$A$65:$C$102,2,FALSE),"")</f>
        <v/>
      </c>
      <c r="H998" s="51" t="str">
        <f>IFERROR(VLOOKUP($B998,'Tabelas auxiliares'!$A$65:$C$102,3,FALSE),"")</f>
        <v/>
      </c>
      <c r="X998" s="51" t="str">
        <f t="shared" si="15"/>
        <v/>
      </c>
      <c r="Y998" s="51" t="str">
        <f>IF(T998="","",IF(AND(T998&lt;&gt;'Tabelas auxiliares'!$B$236,T998&lt;&gt;'Tabelas auxiliares'!$B$237),"FOLHA DE PESSOAL",IF(X998='Tabelas auxiliares'!$A$237,"CUSTEIO",IF(X998='Tabelas auxiliares'!$A$236,"INVESTIMENTO","ERRO - VERIFICAR"))))</f>
        <v/>
      </c>
      <c r="Z998" s="65"/>
    </row>
    <row r="999" spans="1:29" x14ac:dyDescent="0.25">
      <c r="F999" s="51" t="str">
        <f>IFERROR(VLOOKUP(D999,'Tabelas auxiliares'!$A$3:$B$61,2,FALSE),"")</f>
        <v/>
      </c>
      <c r="G999" s="51" t="str">
        <f>IFERROR(VLOOKUP($B999,'Tabelas auxiliares'!$A$65:$C$102,2,FALSE),"")</f>
        <v/>
      </c>
      <c r="H999" s="51" t="str">
        <f>IFERROR(VLOOKUP($B999,'Tabelas auxiliares'!$A$65:$C$102,3,FALSE),"")</f>
        <v/>
      </c>
      <c r="X999" s="51" t="str">
        <f t="shared" si="15"/>
        <v/>
      </c>
      <c r="Y999" s="51" t="str">
        <f>IF(T999="","",IF(AND(T999&lt;&gt;'Tabelas auxiliares'!$B$236,T999&lt;&gt;'Tabelas auxiliares'!$B$237),"FOLHA DE PESSOAL",IF(X999='Tabelas auxiliares'!$A$237,"CUSTEIO",IF(X999='Tabelas auxiliares'!$A$236,"INVESTIMENTO","ERRO - VERIFICAR"))))</f>
        <v/>
      </c>
      <c r="Z999" s="65"/>
    </row>
    <row r="1000" spans="1:29" x14ac:dyDescent="0.25">
      <c r="F1000" s="51" t="str">
        <f>IFERROR(VLOOKUP(D1000,'Tabelas auxiliares'!$A$3:$B$61,2,FALSE),"")</f>
        <v/>
      </c>
      <c r="G1000" s="51" t="str">
        <f>IFERROR(VLOOKUP($B1000,'Tabelas auxiliares'!$A$65:$C$102,2,FALSE),"")</f>
        <v/>
      </c>
      <c r="H1000" s="51" t="str">
        <f>IFERROR(VLOOKUP($B1000,'Tabelas auxiliares'!$A$65:$C$102,3,FALSE),"")</f>
        <v/>
      </c>
      <c r="X1000" s="51" t="str">
        <f t="shared" si="15"/>
        <v/>
      </c>
      <c r="Y1000" s="51" t="str">
        <f>IF(T1000="","",IF(AND(T1000&lt;&gt;'Tabelas auxiliares'!$B$236,T1000&lt;&gt;'Tabelas auxiliares'!$B$237),"FOLHA DE PESSOAL",IF(X1000='Tabelas auxiliares'!$A$237,"CUSTEIO",IF(X1000='Tabelas auxiliares'!$A$236,"INVESTIMENTO","ERRO - VERIFICAR"))))</f>
        <v/>
      </c>
      <c r="Z1000" s="65"/>
    </row>
    <row r="1001" spans="1:29" x14ac:dyDescent="0.25">
      <c r="A1001" s="57" t="s">
        <v>98</v>
      </c>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6">
        <f>SUBTOTAL(9,Z4:Z1000)</f>
        <v>16034533.779999999</v>
      </c>
      <c r="AA1001" s="56">
        <f t="shared" ref="AA1001:AC1001" si="16">SUBTOTAL(9,AA4:AA1000)</f>
        <v>7850550.1299999971</v>
      </c>
      <c r="AB1001" s="56">
        <f t="shared" si="16"/>
        <v>2820111.5099999993</v>
      </c>
      <c r="AC1001" s="56">
        <f t="shared" si="16"/>
        <v>5291964.1399999987</v>
      </c>
    </row>
  </sheetData>
  <sheetProtection algorithmName="SHA-512" hashValue="f8hGTy6n+fLBdJbHY5fny3YOg7IQQeQ/uodF0nv7wrIH7iVqg4pZli5o83TwxKL1yTn/KO5UVMZljMLZR8tY0A==" saltValue="AKpc/kKSDcPMI7+ZZoAUFA==" spinCount="100000" sheet="1" autoFilter="0"/>
  <autoFilter ref="A3:AB1000" xr:uid="{00000000-0009-0000-0000-000009000000}"/>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V1001"/>
  <sheetViews>
    <sheetView topLeftCell="A3" zoomScaleNormal="100" workbookViewId="0">
      <selection activeCell="A4" sqref="A4"/>
    </sheetView>
  </sheetViews>
  <sheetFormatPr defaultColWidth="0" defaultRowHeight="15" zeroHeight="1" x14ac:dyDescent="0.25"/>
  <cols>
    <col min="1" max="1" width="15" customWidth="1"/>
    <col min="2" max="3" width="23.5703125" customWidth="1"/>
    <col min="4" max="4" width="21.28515625" customWidth="1"/>
    <col min="5" max="5" width="47.85546875" customWidth="1"/>
    <col min="6" max="7" width="25" customWidth="1"/>
    <col min="8" max="8" width="16.7109375" customWidth="1"/>
    <col min="9" max="9" width="16.140625" customWidth="1"/>
    <col min="10" max="10" width="19.7109375" customWidth="1"/>
    <col min="11" max="12" width="17.140625" customWidth="1"/>
    <col min="13" max="13" width="12.7109375" customWidth="1"/>
    <col min="14" max="14" width="17.140625" customWidth="1"/>
    <col min="15" max="15" width="14.5703125" customWidth="1"/>
    <col min="16" max="16" width="16" customWidth="1"/>
    <col min="17" max="17" width="19.5703125" customWidth="1"/>
    <col min="18" max="18" width="18.7109375" customWidth="1"/>
    <col min="19" max="19" width="18" customWidth="1"/>
    <col min="20" max="20" width="24.5703125" customWidth="1"/>
    <col min="21" max="21" width="19" customWidth="1"/>
    <col min="22" max="22" width="16.140625" customWidth="1"/>
    <col min="23" max="16384" width="9.140625" hidden="1"/>
  </cols>
  <sheetData>
    <row r="1" spans="1:22" ht="28.5" hidden="1" customHeight="1" x14ac:dyDescent="0.25">
      <c r="A1" s="144" t="s">
        <v>202</v>
      </c>
      <c r="B1" s="144"/>
      <c r="M1" s="54"/>
      <c r="N1" s="54"/>
      <c r="O1" s="54"/>
      <c r="P1" s="54"/>
      <c r="Q1" s="54"/>
    </row>
    <row r="2" spans="1:22" ht="18.75" hidden="1" x14ac:dyDescent="0.3">
      <c r="A2" s="144"/>
      <c r="B2" s="144"/>
      <c r="M2" s="54"/>
      <c r="O2" s="54"/>
      <c r="P2" s="54"/>
      <c r="Q2" s="54"/>
      <c r="S2" s="55" t="s">
        <v>148</v>
      </c>
    </row>
    <row r="3" spans="1:22" s="113" customFormat="1" ht="63" x14ac:dyDescent="0.25">
      <c r="A3" s="112" t="s">
        <v>199</v>
      </c>
      <c r="B3" s="112" t="s">
        <v>201</v>
      </c>
      <c r="C3" s="112" t="s">
        <v>196</v>
      </c>
      <c r="D3" s="112" t="s">
        <v>0</v>
      </c>
      <c r="E3" s="112" t="s">
        <v>156</v>
      </c>
      <c r="F3" s="112" t="s">
        <v>1</v>
      </c>
      <c r="G3" s="112" t="s">
        <v>157</v>
      </c>
      <c r="H3" s="111" t="s">
        <v>158</v>
      </c>
      <c r="I3" s="111" t="s">
        <v>159</v>
      </c>
      <c r="J3" s="111" t="s">
        <v>160</v>
      </c>
      <c r="K3" s="112" t="s">
        <v>502</v>
      </c>
      <c r="L3" s="111" t="s">
        <v>503</v>
      </c>
      <c r="M3" s="111" t="s">
        <v>163</v>
      </c>
      <c r="N3" s="111" t="s">
        <v>121</v>
      </c>
      <c r="O3" s="111" t="s">
        <v>445</v>
      </c>
      <c r="P3" s="112" t="s">
        <v>446</v>
      </c>
      <c r="Q3" s="111" t="s">
        <v>144</v>
      </c>
      <c r="R3" s="112" t="s">
        <v>145</v>
      </c>
      <c r="S3" s="112" t="s">
        <v>251</v>
      </c>
      <c r="T3" s="112" t="s">
        <v>203</v>
      </c>
      <c r="U3" s="112" t="s">
        <v>204</v>
      </c>
      <c r="V3" s="112" t="s">
        <v>205</v>
      </c>
    </row>
    <row r="4" spans="1:22" ht="14.45" customHeight="1" x14ac:dyDescent="0.25">
      <c r="A4" t="s">
        <v>2816</v>
      </c>
      <c r="B4" t="s">
        <v>2825</v>
      </c>
      <c r="C4" t="s">
        <v>1470</v>
      </c>
      <c r="D4" t="s">
        <v>2826</v>
      </c>
      <c r="E4" t="s">
        <v>2827</v>
      </c>
      <c r="F4" t="s">
        <v>2828</v>
      </c>
      <c r="G4" t="s">
        <v>1931</v>
      </c>
      <c r="H4" t="s">
        <v>2829</v>
      </c>
      <c r="I4" t="s">
        <v>1139</v>
      </c>
      <c r="J4" t="s">
        <v>2830</v>
      </c>
      <c r="K4" t="s">
        <v>119</v>
      </c>
      <c r="L4" t="s">
        <v>2831</v>
      </c>
      <c r="M4" t="s">
        <v>164</v>
      </c>
      <c r="N4" t="s">
        <v>2832</v>
      </c>
      <c r="O4" t="s">
        <v>1840</v>
      </c>
      <c r="P4" t="s">
        <v>1841</v>
      </c>
      <c r="Q4" s="51" t="str">
        <f>LEFT(O4,1)</f>
        <v>3</v>
      </c>
      <c r="R4" s="51" t="str">
        <f>IF(M4="","",IF(AND(M4&lt;&gt;'Tabelas auxiliares'!$B$236,M4&lt;&gt;'Tabelas auxiliares'!$B$237,M4&lt;&gt;'Tabelas auxiliares'!$C$236,M4&lt;&gt;'Tabelas auxiliares'!$C$237),"FOLHA DE PESSOAL",IF(Q4='Tabelas auxiliares'!$A$237,"CUSTEIO",IF(Q4='Tabelas auxiliares'!$A$236,"INVESTIMENTO","ERRO - VERIFICAR"))))</f>
        <v>CUSTEIO</v>
      </c>
      <c r="S4" s="44">
        <v>25000</v>
      </c>
      <c r="T4" s="44">
        <v>25000</v>
      </c>
    </row>
    <row r="5" spans="1:22" ht="14.45" customHeight="1" x14ac:dyDescent="0.25">
      <c r="A5" t="s">
        <v>2816</v>
      </c>
      <c r="B5" t="s">
        <v>2825</v>
      </c>
      <c r="C5" t="s">
        <v>1470</v>
      </c>
      <c r="D5" t="s">
        <v>2826</v>
      </c>
      <c r="E5" t="s">
        <v>2833</v>
      </c>
      <c r="F5" t="s">
        <v>2828</v>
      </c>
      <c r="G5" t="s">
        <v>1931</v>
      </c>
      <c r="H5" t="s">
        <v>2829</v>
      </c>
      <c r="I5" t="s">
        <v>167</v>
      </c>
      <c r="J5" t="s">
        <v>2834</v>
      </c>
      <c r="K5" t="s">
        <v>119</v>
      </c>
      <c r="L5" t="s">
        <v>2835</v>
      </c>
      <c r="M5" t="s">
        <v>228</v>
      </c>
      <c r="N5" t="s">
        <v>2836</v>
      </c>
      <c r="O5" t="s">
        <v>1840</v>
      </c>
      <c r="P5" t="s">
        <v>1841</v>
      </c>
      <c r="Q5" s="51" t="str">
        <f t="shared" ref="Q5:Q68" si="0">LEFT(O5,1)</f>
        <v>3</v>
      </c>
      <c r="R5" s="51" t="str">
        <f>IF(M5="","",IF(AND(M5&lt;&gt;'Tabelas auxiliares'!$B$236,M5&lt;&gt;'Tabelas auxiliares'!$B$237,M5&lt;&gt;'Tabelas auxiliares'!$C$236,M5&lt;&gt;'Tabelas auxiliares'!$C$237),"FOLHA DE PESSOAL",IF(Q5='Tabelas auxiliares'!$A$237,"CUSTEIO",IF(Q5='Tabelas auxiliares'!$A$236,"INVESTIMENTO","ERRO - VERIFICAR"))))</f>
        <v>CUSTEIO</v>
      </c>
      <c r="S5" s="44">
        <v>31064</v>
      </c>
      <c r="T5" s="44">
        <v>31064</v>
      </c>
    </row>
    <row r="6" spans="1:22" x14ac:dyDescent="0.25">
      <c r="A6" t="s">
        <v>2816</v>
      </c>
      <c r="B6" t="s">
        <v>2825</v>
      </c>
      <c r="C6" t="s">
        <v>1470</v>
      </c>
      <c r="D6" t="s">
        <v>2837</v>
      </c>
      <c r="E6" t="s">
        <v>2838</v>
      </c>
      <c r="F6" t="s">
        <v>2839</v>
      </c>
      <c r="G6" t="s">
        <v>1931</v>
      </c>
      <c r="H6" t="s">
        <v>2829</v>
      </c>
      <c r="I6" t="s">
        <v>1139</v>
      </c>
      <c r="J6" t="s">
        <v>2830</v>
      </c>
      <c r="K6" t="s">
        <v>119</v>
      </c>
      <c r="L6" t="s">
        <v>2831</v>
      </c>
      <c r="M6" t="s">
        <v>164</v>
      </c>
      <c r="N6" t="s">
        <v>2832</v>
      </c>
      <c r="O6" t="s">
        <v>1826</v>
      </c>
      <c r="P6" t="s">
        <v>1827</v>
      </c>
      <c r="Q6" s="51" t="str">
        <f t="shared" si="0"/>
        <v>3</v>
      </c>
      <c r="R6" s="51" t="str">
        <f>IF(M6="","",IF(AND(M6&lt;&gt;'Tabelas auxiliares'!$B$236,M6&lt;&gt;'Tabelas auxiliares'!$B$237,M6&lt;&gt;'Tabelas auxiliares'!$C$236,M6&lt;&gt;'Tabelas auxiliares'!$C$237),"FOLHA DE PESSOAL",IF(Q6='Tabelas auxiliares'!$A$237,"CUSTEIO",IF(Q6='Tabelas auxiliares'!$A$236,"INVESTIMENTO","ERRO - VERIFICAR"))))</f>
        <v>CUSTEIO</v>
      </c>
      <c r="S6" s="44">
        <v>10000</v>
      </c>
      <c r="T6" s="44">
        <v>10000</v>
      </c>
    </row>
    <row r="7" spans="1:22" ht="14.45" customHeight="1" x14ac:dyDescent="0.25">
      <c r="A7" t="s">
        <v>2817</v>
      </c>
      <c r="B7" t="s">
        <v>2840</v>
      </c>
      <c r="C7" t="s">
        <v>558</v>
      </c>
      <c r="D7" t="s">
        <v>2841</v>
      </c>
      <c r="E7" t="s">
        <v>2842</v>
      </c>
      <c r="F7" t="s">
        <v>2843</v>
      </c>
      <c r="G7" t="s">
        <v>2844</v>
      </c>
      <c r="H7" t="s">
        <v>2845</v>
      </c>
      <c r="I7" t="s">
        <v>167</v>
      </c>
      <c r="J7" t="s">
        <v>2846</v>
      </c>
      <c r="K7" t="s">
        <v>2847</v>
      </c>
      <c r="L7" t="s">
        <v>2848</v>
      </c>
      <c r="M7" t="s">
        <v>164</v>
      </c>
      <c r="N7" t="s">
        <v>2849</v>
      </c>
      <c r="O7" t="s">
        <v>1608</v>
      </c>
      <c r="P7" t="s">
        <v>1609</v>
      </c>
      <c r="Q7" s="51" t="str">
        <f t="shared" si="0"/>
        <v>4</v>
      </c>
      <c r="R7" s="51" t="str">
        <f>IF(M7="","",IF(AND(M7&lt;&gt;'Tabelas auxiliares'!$B$236,M7&lt;&gt;'Tabelas auxiliares'!$B$237,M7&lt;&gt;'Tabelas auxiliares'!$C$236,M7&lt;&gt;'Tabelas auxiliares'!$C$237),"FOLHA DE PESSOAL",IF(Q7='Tabelas auxiliares'!$A$237,"CUSTEIO",IF(Q7='Tabelas auxiliares'!$A$236,"INVESTIMENTO","ERRO - VERIFICAR"))))</f>
        <v>INVESTIMENTO</v>
      </c>
      <c r="S7" s="44">
        <v>390543.59</v>
      </c>
      <c r="T7" s="44">
        <v>379776.4</v>
      </c>
      <c r="V7" s="44">
        <v>10767.19</v>
      </c>
    </row>
    <row r="8" spans="1:22" x14ac:dyDescent="0.25">
      <c r="A8" t="s">
        <v>2817</v>
      </c>
      <c r="B8" t="s">
        <v>2840</v>
      </c>
      <c r="C8" t="s">
        <v>2600</v>
      </c>
      <c r="D8" t="s">
        <v>2850</v>
      </c>
      <c r="E8" t="s">
        <v>2851</v>
      </c>
      <c r="F8" t="s">
        <v>2852</v>
      </c>
      <c r="G8" t="s">
        <v>2853</v>
      </c>
      <c r="H8" t="s">
        <v>2845</v>
      </c>
      <c r="I8" t="s">
        <v>167</v>
      </c>
      <c r="J8" t="s">
        <v>2846</v>
      </c>
      <c r="K8" t="s">
        <v>2847</v>
      </c>
      <c r="L8" t="s">
        <v>2848</v>
      </c>
      <c r="M8" t="s">
        <v>164</v>
      </c>
      <c r="N8" t="s">
        <v>2849</v>
      </c>
      <c r="O8" t="s">
        <v>1608</v>
      </c>
      <c r="P8" t="s">
        <v>1609</v>
      </c>
      <c r="Q8" s="51" t="str">
        <f t="shared" si="0"/>
        <v>4</v>
      </c>
      <c r="R8" s="51" t="str">
        <f>IF(M8="","",IF(AND(M8&lt;&gt;'Tabelas auxiliares'!$B$236,M8&lt;&gt;'Tabelas auxiliares'!$B$237,M8&lt;&gt;'Tabelas auxiliares'!$C$236,M8&lt;&gt;'Tabelas auxiliares'!$C$237),"FOLHA DE PESSOAL",IF(Q8='Tabelas auxiliares'!$A$237,"CUSTEIO",IF(Q8='Tabelas auxiliares'!$A$236,"INVESTIMENTO","ERRO - VERIFICAR"))))</f>
        <v>INVESTIMENTO</v>
      </c>
      <c r="S8" s="44">
        <v>52916.83</v>
      </c>
      <c r="T8" s="44">
        <v>52916.83</v>
      </c>
    </row>
    <row r="9" spans="1:22" ht="14.45" customHeight="1" x14ac:dyDescent="0.25">
      <c r="A9" t="s">
        <v>2817</v>
      </c>
      <c r="B9" t="s">
        <v>2840</v>
      </c>
      <c r="C9" t="s">
        <v>1725</v>
      </c>
      <c r="D9" t="s">
        <v>2854</v>
      </c>
      <c r="E9" t="s">
        <v>2855</v>
      </c>
      <c r="F9" t="s">
        <v>2856</v>
      </c>
      <c r="G9" t="s">
        <v>2857</v>
      </c>
      <c r="H9" t="s">
        <v>2845</v>
      </c>
      <c r="I9" t="s">
        <v>167</v>
      </c>
      <c r="J9" t="s">
        <v>2846</v>
      </c>
      <c r="K9" t="s">
        <v>2847</v>
      </c>
      <c r="L9" t="s">
        <v>2848</v>
      </c>
      <c r="M9" t="s">
        <v>164</v>
      </c>
      <c r="N9" t="s">
        <v>2849</v>
      </c>
      <c r="O9" t="s">
        <v>1272</v>
      </c>
      <c r="P9" t="s">
        <v>1273</v>
      </c>
      <c r="Q9" s="51" t="str">
        <f t="shared" si="0"/>
        <v>3</v>
      </c>
      <c r="R9" s="51" t="str">
        <f>IF(M9="","",IF(AND(M9&lt;&gt;'Tabelas auxiliares'!$B$236,M9&lt;&gt;'Tabelas auxiliares'!$B$237,M9&lt;&gt;'Tabelas auxiliares'!$C$236,M9&lt;&gt;'Tabelas auxiliares'!$C$237),"FOLHA DE PESSOAL",IF(Q9='Tabelas auxiliares'!$A$237,"CUSTEIO",IF(Q9='Tabelas auxiliares'!$A$236,"INVESTIMENTO","ERRO - VERIFICAR"))))</f>
        <v>CUSTEIO</v>
      </c>
      <c r="S9" s="44">
        <v>738737</v>
      </c>
      <c r="U9" s="44">
        <v>738737</v>
      </c>
    </row>
    <row r="10" spans="1:22" ht="14.45" customHeight="1" x14ac:dyDescent="0.25">
      <c r="A10" t="s">
        <v>2817</v>
      </c>
      <c r="B10" t="s">
        <v>2840</v>
      </c>
      <c r="C10" t="s">
        <v>2276</v>
      </c>
      <c r="D10" t="s">
        <v>2858</v>
      </c>
      <c r="E10" t="s">
        <v>2859</v>
      </c>
      <c r="F10" t="s">
        <v>2860</v>
      </c>
      <c r="G10" t="s">
        <v>2861</v>
      </c>
      <c r="H10" t="s">
        <v>2845</v>
      </c>
      <c r="I10" t="s">
        <v>167</v>
      </c>
      <c r="J10" t="s">
        <v>2846</v>
      </c>
      <c r="K10" t="s">
        <v>2847</v>
      </c>
      <c r="L10" t="s">
        <v>2848</v>
      </c>
      <c r="M10" t="s">
        <v>164</v>
      </c>
      <c r="N10" t="s">
        <v>2849</v>
      </c>
      <c r="O10" t="s">
        <v>1272</v>
      </c>
      <c r="P10" t="s">
        <v>1273</v>
      </c>
      <c r="Q10" s="51" t="str">
        <f t="shared" si="0"/>
        <v>3</v>
      </c>
      <c r="R10" s="51" t="str">
        <f>IF(M10="","",IF(AND(M10&lt;&gt;'Tabelas auxiliares'!$B$236,M10&lt;&gt;'Tabelas auxiliares'!$B$237,M10&lt;&gt;'Tabelas auxiliares'!$C$236,M10&lt;&gt;'Tabelas auxiliares'!$C$237),"FOLHA DE PESSOAL",IF(Q10='Tabelas auxiliares'!$A$237,"CUSTEIO",IF(Q10='Tabelas auxiliares'!$A$236,"INVESTIMENTO","ERRO - VERIFICAR"))))</f>
        <v>CUSTEIO</v>
      </c>
      <c r="S10" s="44">
        <v>92964</v>
      </c>
      <c r="T10" s="44">
        <v>92964</v>
      </c>
    </row>
    <row r="11" spans="1:22" ht="14.45" customHeight="1" x14ac:dyDescent="0.25">
      <c r="A11" t="s">
        <v>2817</v>
      </c>
      <c r="B11" t="s">
        <v>2840</v>
      </c>
      <c r="C11" t="s">
        <v>1792</v>
      </c>
      <c r="D11" t="s">
        <v>2862</v>
      </c>
      <c r="E11" t="s">
        <v>2863</v>
      </c>
      <c r="F11" t="s">
        <v>2864</v>
      </c>
      <c r="G11" t="s">
        <v>2865</v>
      </c>
      <c r="H11" t="s">
        <v>2845</v>
      </c>
      <c r="I11" t="s">
        <v>167</v>
      </c>
      <c r="J11" t="s">
        <v>2846</v>
      </c>
      <c r="K11" t="s">
        <v>2847</v>
      </c>
      <c r="L11" t="s">
        <v>2848</v>
      </c>
      <c r="M11" t="s">
        <v>164</v>
      </c>
      <c r="N11" t="s">
        <v>2849</v>
      </c>
      <c r="O11" t="s">
        <v>2009</v>
      </c>
      <c r="P11" t="s">
        <v>2010</v>
      </c>
      <c r="Q11" s="51" t="str">
        <f t="shared" si="0"/>
        <v>3</v>
      </c>
      <c r="R11" s="51" t="str">
        <f>IF(M11="","",IF(AND(M11&lt;&gt;'Tabelas auxiliares'!$B$236,M11&lt;&gt;'Tabelas auxiliares'!$B$237,M11&lt;&gt;'Tabelas auxiliares'!$C$236,M11&lt;&gt;'Tabelas auxiliares'!$C$237),"FOLHA DE PESSOAL",IF(Q11='Tabelas auxiliares'!$A$237,"CUSTEIO",IF(Q11='Tabelas auxiliares'!$A$236,"INVESTIMENTO","ERRO - VERIFICAR"))))</f>
        <v>CUSTEIO</v>
      </c>
      <c r="S11" s="44">
        <v>117579.81</v>
      </c>
      <c r="T11" s="44">
        <v>117579.81</v>
      </c>
    </row>
    <row r="12" spans="1:22" ht="14.45" customHeight="1" x14ac:dyDescent="0.25">
      <c r="A12" t="s">
        <v>2817</v>
      </c>
      <c r="B12" t="s">
        <v>2840</v>
      </c>
      <c r="C12" t="s">
        <v>1404</v>
      </c>
      <c r="D12" t="s">
        <v>2866</v>
      </c>
      <c r="E12" t="s">
        <v>2867</v>
      </c>
      <c r="F12" t="s">
        <v>2868</v>
      </c>
      <c r="G12" t="s">
        <v>2865</v>
      </c>
      <c r="H12" t="s">
        <v>2845</v>
      </c>
      <c r="I12" t="s">
        <v>167</v>
      </c>
      <c r="J12" t="s">
        <v>2846</v>
      </c>
      <c r="K12" t="s">
        <v>2847</v>
      </c>
      <c r="L12" t="s">
        <v>2848</v>
      </c>
      <c r="M12" t="s">
        <v>164</v>
      </c>
      <c r="N12" t="s">
        <v>2849</v>
      </c>
      <c r="O12" t="s">
        <v>1272</v>
      </c>
      <c r="P12" t="s">
        <v>1273</v>
      </c>
      <c r="Q12" s="51" t="str">
        <f t="shared" si="0"/>
        <v>3</v>
      </c>
      <c r="R12" s="51" t="str">
        <f>IF(M12="","",IF(AND(M12&lt;&gt;'Tabelas auxiliares'!$B$236,M12&lt;&gt;'Tabelas auxiliares'!$B$237,M12&lt;&gt;'Tabelas auxiliares'!$C$236,M12&lt;&gt;'Tabelas auxiliares'!$C$237),"FOLHA DE PESSOAL",IF(Q12='Tabelas auxiliares'!$A$237,"CUSTEIO",IF(Q12='Tabelas auxiliares'!$A$236,"INVESTIMENTO","ERRO - VERIFICAR"))))</f>
        <v>CUSTEIO</v>
      </c>
      <c r="S12" s="44">
        <v>194420</v>
      </c>
      <c r="T12" s="44">
        <v>83450</v>
      </c>
      <c r="U12" s="44">
        <v>110970</v>
      </c>
    </row>
    <row r="13" spans="1:22" ht="14.45" customHeight="1" x14ac:dyDescent="0.25">
      <c r="A13" t="s">
        <v>2817</v>
      </c>
      <c r="B13" t="s">
        <v>2840</v>
      </c>
      <c r="C13" t="s">
        <v>1874</v>
      </c>
      <c r="D13" t="s">
        <v>2869</v>
      </c>
      <c r="E13" t="s">
        <v>2870</v>
      </c>
      <c r="F13" t="s">
        <v>2871</v>
      </c>
      <c r="G13" t="s">
        <v>2872</v>
      </c>
      <c r="H13" t="s">
        <v>2845</v>
      </c>
      <c r="I13" t="s">
        <v>167</v>
      </c>
      <c r="J13" t="s">
        <v>2846</v>
      </c>
      <c r="K13" t="s">
        <v>2847</v>
      </c>
      <c r="L13" t="s">
        <v>2848</v>
      </c>
      <c r="M13" t="s">
        <v>164</v>
      </c>
      <c r="N13" t="s">
        <v>2849</v>
      </c>
      <c r="O13" t="s">
        <v>1272</v>
      </c>
      <c r="P13" t="s">
        <v>1273</v>
      </c>
      <c r="Q13" s="51" t="str">
        <f t="shared" si="0"/>
        <v>3</v>
      </c>
      <c r="R13" s="51" t="str">
        <f>IF(M13="","",IF(AND(M13&lt;&gt;'Tabelas auxiliares'!$B$236,M13&lt;&gt;'Tabelas auxiliares'!$B$237,M13&lt;&gt;'Tabelas auxiliares'!$C$236,M13&lt;&gt;'Tabelas auxiliares'!$C$237),"FOLHA DE PESSOAL",IF(Q13='Tabelas auxiliares'!$A$237,"CUSTEIO",IF(Q13='Tabelas auxiliares'!$A$236,"INVESTIMENTO","ERRO - VERIFICAR"))))</f>
        <v>CUSTEIO</v>
      </c>
      <c r="S13" s="44">
        <v>170750</v>
      </c>
      <c r="T13" s="44">
        <v>170750</v>
      </c>
    </row>
    <row r="14" spans="1:22" ht="14.45" customHeight="1" x14ac:dyDescent="0.25">
      <c r="A14" t="s">
        <v>2818</v>
      </c>
      <c r="B14" t="s">
        <v>2873</v>
      </c>
      <c r="C14" t="s">
        <v>2874</v>
      </c>
      <c r="D14" t="s">
        <v>2875</v>
      </c>
      <c r="E14" t="s">
        <v>2876</v>
      </c>
      <c r="F14" t="s">
        <v>2877</v>
      </c>
      <c r="G14" t="s">
        <v>2878</v>
      </c>
      <c r="H14" t="s">
        <v>2879</v>
      </c>
      <c r="I14" t="s">
        <v>167</v>
      </c>
      <c r="J14" t="s">
        <v>2880</v>
      </c>
      <c r="K14" t="s">
        <v>2881</v>
      </c>
      <c r="L14" t="s">
        <v>2882</v>
      </c>
      <c r="M14" t="s">
        <v>164</v>
      </c>
      <c r="N14" t="s">
        <v>2883</v>
      </c>
      <c r="O14" t="s">
        <v>2884</v>
      </c>
      <c r="P14" t="s">
        <v>2885</v>
      </c>
      <c r="Q14" s="51" t="str">
        <f t="shared" si="0"/>
        <v>4</v>
      </c>
      <c r="R14" s="51" t="str">
        <f>IF(M14="","",IF(AND(M14&lt;&gt;'Tabelas auxiliares'!$B$236,M14&lt;&gt;'Tabelas auxiliares'!$B$237,M14&lt;&gt;'Tabelas auxiliares'!$C$236,M14&lt;&gt;'Tabelas auxiliares'!$C$237),"FOLHA DE PESSOAL",IF(Q14='Tabelas auxiliares'!$A$237,"CUSTEIO",IF(Q14='Tabelas auxiliares'!$A$236,"INVESTIMENTO","ERRO - VERIFICAR"))))</f>
        <v>INVESTIMENTO</v>
      </c>
      <c r="S14" s="44">
        <v>2199060.35</v>
      </c>
      <c r="T14" s="44">
        <v>772870.04</v>
      </c>
      <c r="U14" s="44">
        <v>85134.82</v>
      </c>
      <c r="V14" s="44">
        <v>1341055.49</v>
      </c>
    </row>
    <row r="15" spans="1:22" ht="14.45" customHeight="1" x14ac:dyDescent="0.25">
      <c r="A15" t="s">
        <v>2818</v>
      </c>
      <c r="B15" t="s">
        <v>2873</v>
      </c>
      <c r="C15" t="s">
        <v>1572</v>
      </c>
      <c r="D15" t="s">
        <v>2886</v>
      </c>
      <c r="E15" t="s">
        <v>2887</v>
      </c>
      <c r="F15" t="s">
        <v>2888</v>
      </c>
      <c r="G15" t="s">
        <v>1613</v>
      </c>
      <c r="H15" t="s">
        <v>2879</v>
      </c>
      <c r="I15" t="s">
        <v>167</v>
      </c>
      <c r="J15" t="s">
        <v>2880</v>
      </c>
      <c r="K15" t="s">
        <v>543</v>
      </c>
      <c r="L15" t="s">
        <v>2889</v>
      </c>
      <c r="M15" t="s">
        <v>539</v>
      </c>
      <c r="N15" t="s">
        <v>2890</v>
      </c>
      <c r="O15" t="s">
        <v>1977</v>
      </c>
      <c r="P15" t="s">
        <v>1978</v>
      </c>
      <c r="Q15" s="51" t="str">
        <f t="shared" si="0"/>
        <v>4</v>
      </c>
      <c r="R15" s="51" t="str">
        <f>IF(M15="","",IF(AND(M15&lt;&gt;'Tabelas auxiliares'!$B$236,M15&lt;&gt;'Tabelas auxiliares'!$B$237,M15&lt;&gt;'Tabelas auxiliares'!$C$236,M15&lt;&gt;'Tabelas auxiliares'!$C$237),"FOLHA DE PESSOAL",IF(Q15='Tabelas auxiliares'!$A$237,"CUSTEIO",IF(Q15='Tabelas auxiliares'!$A$236,"INVESTIMENTO","ERRO - VERIFICAR"))))</f>
        <v>FOLHA DE PESSOAL</v>
      </c>
      <c r="S15" s="44">
        <v>98920</v>
      </c>
      <c r="T15" s="44">
        <v>98920</v>
      </c>
    </row>
    <row r="16" spans="1:22" x14ac:dyDescent="0.25">
      <c r="A16" t="s">
        <v>2818</v>
      </c>
      <c r="B16" t="s">
        <v>2873</v>
      </c>
      <c r="C16" t="s">
        <v>1572</v>
      </c>
      <c r="D16" t="s">
        <v>2886</v>
      </c>
      <c r="E16" t="s">
        <v>2887</v>
      </c>
      <c r="F16" t="s">
        <v>2888</v>
      </c>
      <c r="G16" t="s">
        <v>1613</v>
      </c>
      <c r="H16" t="s">
        <v>2879</v>
      </c>
      <c r="I16" t="s">
        <v>167</v>
      </c>
      <c r="J16" t="s">
        <v>2880</v>
      </c>
      <c r="K16" t="s">
        <v>543</v>
      </c>
      <c r="L16" t="s">
        <v>2889</v>
      </c>
      <c r="M16" t="s">
        <v>539</v>
      </c>
      <c r="N16" t="s">
        <v>2890</v>
      </c>
      <c r="O16" t="s">
        <v>1608</v>
      </c>
      <c r="P16" t="s">
        <v>1609</v>
      </c>
      <c r="Q16" s="51" t="str">
        <f t="shared" si="0"/>
        <v>4</v>
      </c>
      <c r="R16" s="51" t="str">
        <f>IF(M16="","",IF(AND(M16&lt;&gt;'Tabelas auxiliares'!$B$236,M16&lt;&gt;'Tabelas auxiliares'!$B$237,M16&lt;&gt;'Tabelas auxiliares'!$C$236,M16&lt;&gt;'Tabelas auxiliares'!$C$237),"FOLHA DE PESSOAL",IF(Q16='Tabelas auxiliares'!$A$237,"CUSTEIO",IF(Q16='Tabelas auxiliares'!$A$236,"INVESTIMENTO","ERRO - VERIFICAR"))))</f>
        <v>FOLHA DE PESSOAL</v>
      </c>
      <c r="S16" s="44">
        <v>22780</v>
      </c>
      <c r="T16" s="44">
        <v>22780</v>
      </c>
    </row>
    <row r="17" spans="1:21" ht="14.45" customHeight="1" x14ac:dyDescent="0.25">
      <c r="A17" t="s">
        <v>2818</v>
      </c>
      <c r="B17" t="s">
        <v>2873</v>
      </c>
      <c r="C17" t="s">
        <v>2276</v>
      </c>
      <c r="D17" t="s">
        <v>2875</v>
      </c>
      <c r="E17" t="s">
        <v>2891</v>
      </c>
      <c r="F17" t="s">
        <v>2877</v>
      </c>
      <c r="G17" t="s">
        <v>2878</v>
      </c>
      <c r="H17" t="s">
        <v>2879</v>
      </c>
      <c r="I17" t="s">
        <v>167</v>
      </c>
      <c r="J17" t="s">
        <v>2880</v>
      </c>
      <c r="K17" t="s">
        <v>2881</v>
      </c>
      <c r="L17" t="s">
        <v>2882</v>
      </c>
      <c r="M17" t="s">
        <v>164</v>
      </c>
      <c r="N17" t="s">
        <v>2883</v>
      </c>
      <c r="O17" t="s">
        <v>2884</v>
      </c>
      <c r="P17" t="s">
        <v>2885</v>
      </c>
      <c r="Q17" s="51" t="str">
        <f t="shared" si="0"/>
        <v>4</v>
      </c>
      <c r="R17" s="51" t="str">
        <f>IF(M17="","",IF(AND(M17&lt;&gt;'Tabelas auxiliares'!$B$236,M17&lt;&gt;'Tabelas auxiliares'!$B$237,M17&lt;&gt;'Tabelas auxiliares'!$C$236,M17&lt;&gt;'Tabelas auxiliares'!$C$237),"FOLHA DE PESSOAL",IF(Q17='Tabelas auxiliares'!$A$237,"CUSTEIO",IF(Q17='Tabelas auxiliares'!$A$236,"INVESTIMENTO","ERRO - VERIFICAR"))))</f>
        <v>INVESTIMENTO</v>
      </c>
      <c r="S17" s="44">
        <v>7227526.5</v>
      </c>
      <c r="T17" s="44">
        <v>7227526.5</v>
      </c>
    </row>
    <row r="18" spans="1:21" ht="14.45" customHeight="1" x14ac:dyDescent="0.25">
      <c r="A18" t="s">
        <v>2819</v>
      </c>
      <c r="B18" t="s">
        <v>2892</v>
      </c>
      <c r="C18" t="s">
        <v>2893</v>
      </c>
      <c r="D18" t="s">
        <v>2894</v>
      </c>
      <c r="E18" t="s">
        <v>2895</v>
      </c>
      <c r="F18" t="s">
        <v>2896</v>
      </c>
      <c r="G18" t="s">
        <v>2897</v>
      </c>
      <c r="H18" t="s">
        <v>166</v>
      </c>
      <c r="I18" t="s">
        <v>167</v>
      </c>
      <c r="J18" t="s">
        <v>200</v>
      </c>
      <c r="K18" t="s">
        <v>119</v>
      </c>
      <c r="L18" t="s">
        <v>2898</v>
      </c>
      <c r="M18" t="s">
        <v>238</v>
      </c>
      <c r="N18" t="s">
        <v>2899</v>
      </c>
      <c r="O18" t="s">
        <v>2580</v>
      </c>
      <c r="P18" t="s">
        <v>2581</v>
      </c>
      <c r="Q18" s="51" t="str">
        <f t="shared" si="0"/>
        <v>4</v>
      </c>
      <c r="R18" s="51" t="str">
        <f>IF(M18="","",IF(AND(M18&lt;&gt;'Tabelas auxiliares'!$B$236,M18&lt;&gt;'Tabelas auxiliares'!$B$237,M18&lt;&gt;'Tabelas auxiliares'!$C$236,M18&lt;&gt;'Tabelas auxiliares'!$C$237),"FOLHA DE PESSOAL",IF(Q18='Tabelas auxiliares'!$A$237,"CUSTEIO",IF(Q18='Tabelas auxiliares'!$A$236,"INVESTIMENTO","ERRO - VERIFICAR"))))</f>
        <v>INVESTIMENTO</v>
      </c>
      <c r="S18" s="44">
        <v>652823.55000000005</v>
      </c>
      <c r="T18" s="44">
        <v>652823.55000000005</v>
      </c>
    </row>
    <row r="19" spans="1:21" ht="14.45" customHeight="1" x14ac:dyDescent="0.25">
      <c r="A19" t="s">
        <v>2819</v>
      </c>
      <c r="B19" t="s">
        <v>2892</v>
      </c>
      <c r="C19" t="s">
        <v>1879</v>
      </c>
      <c r="D19" t="s">
        <v>2582</v>
      </c>
      <c r="E19" t="s">
        <v>2900</v>
      </c>
      <c r="F19" t="s">
        <v>2901</v>
      </c>
      <c r="G19" t="s">
        <v>2585</v>
      </c>
      <c r="H19" t="s">
        <v>166</v>
      </c>
      <c r="I19" t="s">
        <v>167</v>
      </c>
      <c r="J19" t="s">
        <v>200</v>
      </c>
      <c r="K19" t="s">
        <v>119</v>
      </c>
      <c r="L19" t="s">
        <v>2898</v>
      </c>
      <c r="M19" t="s">
        <v>238</v>
      </c>
      <c r="N19" t="s">
        <v>2899</v>
      </c>
      <c r="O19" t="s">
        <v>2580</v>
      </c>
      <c r="P19" t="s">
        <v>2581</v>
      </c>
      <c r="Q19" s="51" t="str">
        <f t="shared" si="0"/>
        <v>4</v>
      </c>
      <c r="R19" s="51" t="str">
        <f>IF(M19="","",IF(AND(M19&lt;&gt;'Tabelas auxiliares'!$B$236,M19&lt;&gt;'Tabelas auxiliares'!$B$237,M19&lt;&gt;'Tabelas auxiliares'!$C$236,M19&lt;&gt;'Tabelas auxiliares'!$C$237),"FOLHA DE PESSOAL",IF(Q19='Tabelas auxiliares'!$A$237,"CUSTEIO",IF(Q19='Tabelas auxiliares'!$A$236,"INVESTIMENTO","ERRO - VERIFICAR"))))</f>
        <v>INVESTIMENTO</v>
      </c>
      <c r="S19" s="44">
        <v>115840.04</v>
      </c>
      <c r="U19" s="44">
        <v>115840.04</v>
      </c>
    </row>
    <row r="20" spans="1:21" ht="14.45" customHeight="1" x14ac:dyDescent="0.25">
      <c r="A20" t="s">
        <v>2819</v>
      </c>
      <c r="B20" t="s">
        <v>2892</v>
      </c>
      <c r="C20" t="s">
        <v>2381</v>
      </c>
      <c r="D20" t="s">
        <v>2875</v>
      </c>
      <c r="E20" t="s">
        <v>2902</v>
      </c>
      <c r="F20" t="s">
        <v>2903</v>
      </c>
      <c r="G20" t="s">
        <v>2878</v>
      </c>
      <c r="H20" t="s">
        <v>166</v>
      </c>
      <c r="I20" t="s">
        <v>167</v>
      </c>
      <c r="J20" t="s">
        <v>200</v>
      </c>
      <c r="K20" t="s">
        <v>119</v>
      </c>
      <c r="L20" t="s">
        <v>2904</v>
      </c>
      <c r="M20" t="s">
        <v>238</v>
      </c>
      <c r="N20" t="s">
        <v>2905</v>
      </c>
      <c r="O20" t="s">
        <v>2884</v>
      </c>
      <c r="P20" t="s">
        <v>2885</v>
      </c>
      <c r="Q20" s="51" t="str">
        <f t="shared" si="0"/>
        <v>4</v>
      </c>
      <c r="R20" s="51" t="str">
        <f>IF(M20="","",IF(AND(M20&lt;&gt;'Tabelas auxiliares'!$B$236,M20&lt;&gt;'Tabelas auxiliares'!$B$237,M20&lt;&gt;'Tabelas auxiliares'!$C$236,M20&lt;&gt;'Tabelas auxiliares'!$C$237),"FOLHA DE PESSOAL",IF(Q20='Tabelas auxiliares'!$A$237,"CUSTEIO",IF(Q20='Tabelas auxiliares'!$A$236,"INVESTIMENTO","ERRO - VERIFICAR"))))</f>
        <v>INVESTIMENTO</v>
      </c>
      <c r="S20" s="44">
        <v>30627.83</v>
      </c>
      <c r="T20" s="44">
        <v>30627.83</v>
      </c>
    </row>
    <row r="21" spans="1:21" ht="14.45" customHeight="1" x14ac:dyDescent="0.25">
      <c r="A21" t="s">
        <v>2819</v>
      </c>
      <c r="B21" t="s">
        <v>2892</v>
      </c>
      <c r="C21" t="s">
        <v>1812</v>
      </c>
      <c r="D21" t="s">
        <v>2576</v>
      </c>
      <c r="E21" t="s">
        <v>2906</v>
      </c>
      <c r="F21" t="s">
        <v>2907</v>
      </c>
      <c r="G21" t="s">
        <v>2579</v>
      </c>
      <c r="H21" t="s">
        <v>166</v>
      </c>
      <c r="I21" t="s">
        <v>167</v>
      </c>
      <c r="J21" t="s">
        <v>200</v>
      </c>
      <c r="K21" t="s">
        <v>119</v>
      </c>
      <c r="L21" t="s">
        <v>2904</v>
      </c>
      <c r="M21" t="s">
        <v>238</v>
      </c>
      <c r="N21" t="s">
        <v>2905</v>
      </c>
      <c r="O21" t="s">
        <v>2580</v>
      </c>
      <c r="P21" t="s">
        <v>2581</v>
      </c>
      <c r="Q21" s="51" t="str">
        <f t="shared" si="0"/>
        <v>4</v>
      </c>
      <c r="R21" s="51" t="str">
        <f>IF(M21="","",IF(AND(M21&lt;&gt;'Tabelas auxiliares'!$B$236,M21&lt;&gt;'Tabelas auxiliares'!$B$237,M21&lt;&gt;'Tabelas auxiliares'!$C$236,M21&lt;&gt;'Tabelas auxiliares'!$C$237),"FOLHA DE PESSOAL",IF(Q21='Tabelas auxiliares'!$A$237,"CUSTEIO",IF(Q21='Tabelas auxiliares'!$A$236,"INVESTIMENTO","ERRO - VERIFICAR"))))</f>
        <v>INVESTIMENTO</v>
      </c>
      <c r="S21" s="44">
        <v>3393635.34</v>
      </c>
      <c r="T21" s="44">
        <v>3385532.82</v>
      </c>
      <c r="U21" s="44">
        <v>8102.52</v>
      </c>
    </row>
    <row r="22" spans="1:21" ht="14.45" customHeight="1" x14ac:dyDescent="0.25">
      <c r="A22" t="s">
        <v>2819</v>
      </c>
      <c r="B22" t="s">
        <v>2892</v>
      </c>
      <c r="C22" t="s">
        <v>1812</v>
      </c>
      <c r="D22" t="s">
        <v>2708</v>
      </c>
      <c r="E22" t="s">
        <v>2908</v>
      </c>
      <c r="F22" t="s">
        <v>2909</v>
      </c>
      <c r="G22" t="s">
        <v>1655</v>
      </c>
      <c r="H22" t="s">
        <v>166</v>
      </c>
      <c r="I22" t="s">
        <v>167</v>
      </c>
      <c r="J22" t="s">
        <v>200</v>
      </c>
      <c r="K22" t="s">
        <v>119</v>
      </c>
      <c r="L22" t="s">
        <v>2910</v>
      </c>
      <c r="M22" t="s">
        <v>238</v>
      </c>
      <c r="N22" t="s">
        <v>2905</v>
      </c>
      <c r="O22" t="s">
        <v>2631</v>
      </c>
      <c r="P22" t="s">
        <v>2632</v>
      </c>
      <c r="Q22" s="51" t="str">
        <f t="shared" si="0"/>
        <v>4</v>
      </c>
      <c r="R22" s="51" t="str">
        <f>IF(M22="","",IF(AND(M22&lt;&gt;'Tabelas auxiliares'!$B$236,M22&lt;&gt;'Tabelas auxiliares'!$B$237,M22&lt;&gt;'Tabelas auxiliares'!$C$236,M22&lt;&gt;'Tabelas auxiliares'!$C$237),"FOLHA DE PESSOAL",IF(Q22='Tabelas auxiliares'!$A$237,"CUSTEIO",IF(Q22='Tabelas auxiliares'!$A$236,"INVESTIMENTO","ERRO - VERIFICAR"))))</f>
        <v>INVESTIMENTO</v>
      </c>
      <c r="S22" s="44">
        <v>144000</v>
      </c>
      <c r="U22" s="44">
        <v>144000</v>
      </c>
    </row>
    <row r="23" spans="1:21" ht="14.45" customHeight="1" x14ac:dyDescent="0.25">
      <c r="A23" t="s">
        <v>2819</v>
      </c>
      <c r="B23" t="s">
        <v>2892</v>
      </c>
      <c r="C23" t="s">
        <v>1413</v>
      </c>
      <c r="D23" t="s">
        <v>1652</v>
      </c>
      <c r="E23" t="s">
        <v>2911</v>
      </c>
      <c r="F23" t="s">
        <v>2912</v>
      </c>
      <c r="G23" t="s">
        <v>1655</v>
      </c>
      <c r="H23" t="s">
        <v>166</v>
      </c>
      <c r="I23" t="s">
        <v>167</v>
      </c>
      <c r="J23" t="s">
        <v>200</v>
      </c>
      <c r="K23" t="s">
        <v>119</v>
      </c>
      <c r="L23" t="s">
        <v>2910</v>
      </c>
      <c r="M23" t="s">
        <v>238</v>
      </c>
      <c r="N23" t="s">
        <v>2905</v>
      </c>
      <c r="O23" t="s">
        <v>1656</v>
      </c>
      <c r="P23" t="s">
        <v>1657</v>
      </c>
      <c r="Q23" s="51" t="str">
        <f t="shared" si="0"/>
        <v>4</v>
      </c>
      <c r="R23" s="51" t="str">
        <f>IF(M23="","",IF(AND(M23&lt;&gt;'Tabelas auxiliares'!$B$236,M23&lt;&gt;'Tabelas auxiliares'!$B$237,M23&lt;&gt;'Tabelas auxiliares'!$C$236,M23&lt;&gt;'Tabelas auxiliares'!$C$237),"FOLHA DE PESSOAL",IF(Q23='Tabelas auxiliares'!$A$237,"CUSTEIO",IF(Q23='Tabelas auxiliares'!$A$236,"INVESTIMENTO","ERRO - VERIFICAR"))))</f>
        <v>INVESTIMENTO</v>
      </c>
      <c r="S23" s="44">
        <v>490000</v>
      </c>
      <c r="T23" s="44">
        <v>490000</v>
      </c>
    </row>
    <row r="24" spans="1:21" ht="14.45" customHeight="1" x14ac:dyDescent="0.25">
      <c r="A24" t="s">
        <v>2819</v>
      </c>
      <c r="B24" t="s">
        <v>2892</v>
      </c>
      <c r="C24" t="s">
        <v>1413</v>
      </c>
      <c r="D24" t="s">
        <v>2704</v>
      </c>
      <c r="E24" t="s">
        <v>2913</v>
      </c>
      <c r="F24" t="s">
        <v>2914</v>
      </c>
      <c r="G24" t="s">
        <v>2915</v>
      </c>
      <c r="H24" t="s">
        <v>166</v>
      </c>
      <c r="I24" t="s">
        <v>167</v>
      </c>
      <c r="J24" t="s">
        <v>200</v>
      </c>
      <c r="K24" t="s">
        <v>119</v>
      </c>
      <c r="L24" t="s">
        <v>2910</v>
      </c>
      <c r="M24" t="s">
        <v>238</v>
      </c>
      <c r="N24" t="s">
        <v>2905</v>
      </c>
      <c r="O24" t="s">
        <v>1984</v>
      </c>
      <c r="P24" t="s">
        <v>1985</v>
      </c>
      <c r="Q24" s="51" t="str">
        <f t="shared" si="0"/>
        <v>4</v>
      </c>
      <c r="R24" s="51" t="str">
        <f>IF(M24="","",IF(AND(M24&lt;&gt;'Tabelas auxiliares'!$B$236,M24&lt;&gt;'Tabelas auxiliares'!$B$237,M24&lt;&gt;'Tabelas auxiliares'!$C$236,M24&lt;&gt;'Tabelas auxiliares'!$C$237),"FOLHA DE PESSOAL",IF(Q24='Tabelas auxiliares'!$A$237,"CUSTEIO",IF(Q24='Tabelas auxiliares'!$A$236,"INVESTIMENTO","ERRO - VERIFICAR"))))</f>
        <v>INVESTIMENTO</v>
      </c>
      <c r="S24" s="44">
        <v>397203</v>
      </c>
      <c r="U24" s="44">
        <v>397203</v>
      </c>
    </row>
    <row r="25" spans="1:21" ht="14.45" customHeight="1" x14ac:dyDescent="0.25">
      <c r="A25" t="s">
        <v>2819</v>
      </c>
      <c r="B25" t="s">
        <v>2892</v>
      </c>
      <c r="C25" t="s">
        <v>1470</v>
      </c>
      <c r="D25" t="s">
        <v>2704</v>
      </c>
      <c r="E25" t="s">
        <v>2916</v>
      </c>
      <c r="F25" t="s">
        <v>2917</v>
      </c>
      <c r="G25" t="s">
        <v>2915</v>
      </c>
      <c r="H25" t="s">
        <v>166</v>
      </c>
      <c r="I25" t="s">
        <v>167</v>
      </c>
      <c r="J25" t="s">
        <v>200</v>
      </c>
      <c r="K25" t="s">
        <v>119</v>
      </c>
      <c r="L25" t="s">
        <v>2910</v>
      </c>
      <c r="M25" t="s">
        <v>238</v>
      </c>
      <c r="N25" t="s">
        <v>2905</v>
      </c>
      <c r="O25" t="s">
        <v>1984</v>
      </c>
      <c r="P25" t="s">
        <v>1985</v>
      </c>
      <c r="Q25" s="51" t="str">
        <f t="shared" si="0"/>
        <v>4</v>
      </c>
      <c r="R25" s="51" t="str">
        <f>IF(M25="","",IF(AND(M25&lt;&gt;'Tabelas auxiliares'!$B$236,M25&lt;&gt;'Tabelas auxiliares'!$B$237,M25&lt;&gt;'Tabelas auxiliares'!$C$236,M25&lt;&gt;'Tabelas auxiliares'!$C$237),"FOLHA DE PESSOAL",IF(Q25='Tabelas auxiliares'!$A$237,"CUSTEIO",IF(Q25='Tabelas auxiliares'!$A$236,"INVESTIMENTO","ERRO - VERIFICAR"))))</f>
        <v>INVESTIMENTO</v>
      </c>
      <c r="S25" s="44">
        <v>217821</v>
      </c>
      <c r="U25" s="44">
        <v>217821</v>
      </c>
    </row>
    <row r="26" spans="1:21" ht="14.45" customHeight="1" x14ac:dyDescent="0.25">
      <c r="A26" t="s">
        <v>2820</v>
      </c>
      <c r="B26" t="s">
        <v>2918</v>
      </c>
      <c r="C26" t="s">
        <v>2919</v>
      </c>
      <c r="D26" t="s">
        <v>2920</v>
      </c>
      <c r="E26" t="s">
        <v>2921</v>
      </c>
      <c r="F26" t="s">
        <v>2922</v>
      </c>
      <c r="G26" t="s">
        <v>235</v>
      </c>
      <c r="H26" t="s">
        <v>2923</v>
      </c>
      <c r="I26" t="s">
        <v>1734</v>
      </c>
      <c r="J26" t="s">
        <v>2924</v>
      </c>
      <c r="K26" t="s">
        <v>2925</v>
      </c>
      <c r="L26" t="s">
        <v>2926</v>
      </c>
      <c r="M26" t="s">
        <v>164</v>
      </c>
      <c r="N26" t="s">
        <v>2927</v>
      </c>
      <c r="O26" t="s">
        <v>477</v>
      </c>
      <c r="P26" t="s">
        <v>461</v>
      </c>
      <c r="Q26" s="51" t="str">
        <f t="shared" si="0"/>
        <v>3</v>
      </c>
      <c r="R26" s="51" t="str">
        <f>IF(M26="","",IF(AND(M26&lt;&gt;'Tabelas auxiliares'!$B$236,M26&lt;&gt;'Tabelas auxiliares'!$B$237,M26&lt;&gt;'Tabelas auxiliares'!$C$236,M26&lt;&gt;'Tabelas auxiliares'!$C$237),"FOLHA DE PESSOAL",IF(Q26='Tabelas auxiliares'!$A$237,"CUSTEIO",IF(Q26='Tabelas auxiliares'!$A$236,"INVESTIMENTO","ERRO - VERIFICAR"))))</f>
        <v>CUSTEIO</v>
      </c>
      <c r="S26" s="44">
        <v>30000</v>
      </c>
    </row>
    <row r="27" spans="1:21" ht="14.45" customHeight="1" x14ac:dyDescent="0.25">
      <c r="A27" t="s">
        <v>2820</v>
      </c>
      <c r="B27" t="s">
        <v>2918</v>
      </c>
      <c r="C27" t="s">
        <v>2919</v>
      </c>
      <c r="D27" t="s">
        <v>2920</v>
      </c>
      <c r="E27" t="s">
        <v>2928</v>
      </c>
      <c r="F27" t="s">
        <v>2929</v>
      </c>
      <c r="G27" t="s">
        <v>235</v>
      </c>
      <c r="H27" t="s">
        <v>2923</v>
      </c>
      <c r="I27" t="s">
        <v>1734</v>
      </c>
      <c r="J27" t="s">
        <v>2924</v>
      </c>
      <c r="K27" t="s">
        <v>2925</v>
      </c>
      <c r="L27" t="s">
        <v>2926</v>
      </c>
      <c r="M27" t="s">
        <v>164</v>
      </c>
      <c r="N27" t="s">
        <v>2927</v>
      </c>
      <c r="O27" t="s">
        <v>476</v>
      </c>
      <c r="P27" t="s">
        <v>460</v>
      </c>
      <c r="Q27" s="51" t="str">
        <f t="shared" si="0"/>
        <v>3</v>
      </c>
      <c r="R27" s="51" t="str">
        <f>IF(M27="","",IF(AND(M27&lt;&gt;'Tabelas auxiliares'!$B$236,M27&lt;&gt;'Tabelas auxiliares'!$B$237,M27&lt;&gt;'Tabelas auxiliares'!$C$236,M27&lt;&gt;'Tabelas auxiliares'!$C$237),"FOLHA DE PESSOAL",IF(Q27='Tabelas auxiliares'!$A$237,"CUSTEIO",IF(Q27='Tabelas auxiliares'!$A$236,"INVESTIMENTO","ERRO - VERIFICAR"))))</f>
        <v>CUSTEIO</v>
      </c>
      <c r="S27" s="44">
        <v>40000</v>
      </c>
    </row>
    <row r="28" spans="1:21" ht="14.45" customHeight="1" x14ac:dyDescent="0.25">
      <c r="A28" t="s">
        <v>2820</v>
      </c>
      <c r="B28" t="s">
        <v>2918</v>
      </c>
      <c r="C28" t="s">
        <v>2930</v>
      </c>
      <c r="D28" t="s">
        <v>2425</v>
      </c>
      <c r="E28" t="s">
        <v>2931</v>
      </c>
      <c r="F28" t="s">
        <v>2431</v>
      </c>
      <c r="G28" t="s">
        <v>2428</v>
      </c>
      <c r="H28" t="s">
        <v>2923</v>
      </c>
      <c r="I28" t="s">
        <v>1734</v>
      </c>
      <c r="J28" t="s">
        <v>2924</v>
      </c>
      <c r="K28" t="s">
        <v>2925</v>
      </c>
      <c r="L28" t="s">
        <v>2926</v>
      </c>
      <c r="M28" t="s">
        <v>164</v>
      </c>
      <c r="N28" t="s">
        <v>2927</v>
      </c>
      <c r="O28" t="s">
        <v>1244</v>
      </c>
      <c r="P28" t="s">
        <v>1245</v>
      </c>
      <c r="Q28" s="51" t="str">
        <f t="shared" si="0"/>
        <v>3</v>
      </c>
      <c r="R28" s="51" t="str">
        <f>IF(M28="","",IF(AND(M28&lt;&gt;'Tabelas auxiliares'!$B$236,M28&lt;&gt;'Tabelas auxiliares'!$B$237,M28&lt;&gt;'Tabelas auxiliares'!$C$236,M28&lt;&gt;'Tabelas auxiliares'!$C$237),"FOLHA DE PESSOAL",IF(Q28='Tabelas auxiliares'!$A$237,"CUSTEIO",IF(Q28='Tabelas auxiliares'!$A$236,"INVESTIMENTO","ERRO - VERIFICAR"))))</f>
        <v>CUSTEIO</v>
      </c>
      <c r="S28" s="44">
        <v>336</v>
      </c>
      <c r="T28" s="44">
        <v>336</v>
      </c>
    </row>
    <row r="29" spans="1:21" ht="14.45" customHeight="1" x14ac:dyDescent="0.25">
      <c r="A29" t="s">
        <v>2820</v>
      </c>
      <c r="B29" t="s">
        <v>2918</v>
      </c>
      <c r="C29" t="s">
        <v>2932</v>
      </c>
      <c r="D29" t="s">
        <v>664</v>
      </c>
      <c r="E29" t="s">
        <v>2933</v>
      </c>
      <c r="F29" t="s">
        <v>2934</v>
      </c>
      <c r="G29" t="s">
        <v>235</v>
      </c>
      <c r="H29" t="s">
        <v>2923</v>
      </c>
      <c r="I29" t="s">
        <v>1734</v>
      </c>
      <c r="J29" t="s">
        <v>2924</v>
      </c>
      <c r="K29" t="s">
        <v>2925</v>
      </c>
      <c r="L29" t="s">
        <v>2926</v>
      </c>
      <c r="M29" t="s">
        <v>164</v>
      </c>
      <c r="N29" t="s">
        <v>2927</v>
      </c>
      <c r="O29" t="s">
        <v>476</v>
      </c>
      <c r="P29" t="s">
        <v>460</v>
      </c>
      <c r="Q29" s="51" t="str">
        <f t="shared" si="0"/>
        <v>3</v>
      </c>
      <c r="R29" s="51" t="str">
        <f>IF(M29="","",IF(AND(M29&lt;&gt;'Tabelas auxiliares'!$B$236,M29&lt;&gt;'Tabelas auxiliares'!$B$237,M29&lt;&gt;'Tabelas auxiliares'!$C$236,M29&lt;&gt;'Tabelas auxiliares'!$C$237),"FOLHA DE PESSOAL",IF(Q29='Tabelas auxiliares'!$A$237,"CUSTEIO",IF(Q29='Tabelas auxiliares'!$A$236,"INVESTIMENTO","ERRO - VERIFICAR"))))</f>
        <v>CUSTEIO</v>
      </c>
      <c r="S29" s="44">
        <v>40000</v>
      </c>
    </row>
    <row r="30" spans="1:21" ht="14.45" customHeight="1" x14ac:dyDescent="0.25">
      <c r="A30" t="s">
        <v>2820</v>
      </c>
      <c r="B30" t="s">
        <v>2918</v>
      </c>
      <c r="C30" t="s">
        <v>2935</v>
      </c>
      <c r="D30" t="s">
        <v>664</v>
      </c>
      <c r="E30" t="s">
        <v>2936</v>
      </c>
      <c r="F30" t="s">
        <v>236</v>
      </c>
      <c r="G30" t="s">
        <v>235</v>
      </c>
      <c r="H30" t="s">
        <v>2923</v>
      </c>
      <c r="I30" t="s">
        <v>1734</v>
      </c>
      <c r="J30" t="s">
        <v>2924</v>
      </c>
      <c r="K30" t="s">
        <v>2925</v>
      </c>
      <c r="L30" t="s">
        <v>2926</v>
      </c>
      <c r="M30" t="s">
        <v>164</v>
      </c>
      <c r="N30" t="s">
        <v>2927</v>
      </c>
      <c r="O30" t="s">
        <v>477</v>
      </c>
      <c r="P30" t="s">
        <v>461</v>
      </c>
      <c r="Q30" s="51" t="str">
        <f t="shared" si="0"/>
        <v>3</v>
      </c>
      <c r="R30" s="51" t="str">
        <f>IF(M30="","",IF(AND(M30&lt;&gt;'Tabelas auxiliares'!$B$236,M30&lt;&gt;'Tabelas auxiliares'!$B$237,M30&lt;&gt;'Tabelas auxiliares'!$C$236,M30&lt;&gt;'Tabelas auxiliares'!$C$237),"FOLHA DE PESSOAL",IF(Q30='Tabelas auxiliares'!$A$237,"CUSTEIO",IF(Q30='Tabelas auxiliares'!$A$236,"INVESTIMENTO","ERRO - VERIFICAR"))))</f>
        <v>CUSTEIO</v>
      </c>
      <c r="S30" s="44">
        <v>30000</v>
      </c>
    </row>
    <row r="31" spans="1:21" ht="14.45" customHeight="1" x14ac:dyDescent="0.25">
      <c r="A31" t="s">
        <v>2820</v>
      </c>
      <c r="B31" t="s">
        <v>2918</v>
      </c>
      <c r="C31" t="s">
        <v>2937</v>
      </c>
      <c r="D31" t="s">
        <v>664</v>
      </c>
      <c r="E31" t="s">
        <v>2938</v>
      </c>
      <c r="F31" t="s">
        <v>2939</v>
      </c>
      <c r="G31" t="s">
        <v>235</v>
      </c>
      <c r="H31" t="s">
        <v>2923</v>
      </c>
      <c r="I31" t="s">
        <v>1734</v>
      </c>
      <c r="J31" t="s">
        <v>2924</v>
      </c>
      <c r="K31" t="s">
        <v>2925</v>
      </c>
      <c r="L31" t="s">
        <v>2926</v>
      </c>
      <c r="M31" t="s">
        <v>164</v>
      </c>
      <c r="N31" t="s">
        <v>2927</v>
      </c>
      <c r="O31" t="s">
        <v>476</v>
      </c>
      <c r="P31" t="s">
        <v>460</v>
      </c>
      <c r="Q31" s="51" t="str">
        <f t="shared" si="0"/>
        <v>3</v>
      </c>
      <c r="R31" s="51" t="str">
        <f>IF(M31="","",IF(AND(M31&lt;&gt;'Tabelas auxiliares'!$B$236,M31&lt;&gt;'Tabelas auxiliares'!$B$237,M31&lt;&gt;'Tabelas auxiliares'!$C$236,M31&lt;&gt;'Tabelas auxiliares'!$C$237),"FOLHA DE PESSOAL",IF(Q31='Tabelas auxiliares'!$A$237,"CUSTEIO",IF(Q31='Tabelas auxiliares'!$A$236,"INVESTIMENTO","ERRO - VERIFICAR"))))</f>
        <v>CUSTEIO</v>
      </c>
      <c r="S31" s="44">
        <v>82759.63</v>
      </c>
    </row>
    <row r="32" spans="1:21" ht="14.45" customHeight="1" x14ac:dyDescent="0.25">
      <c r="A32" t="s">
        <v>2820</v>
      </c>
      <c r="B32" t="s">
        <v>2918</v>
      </c>
      <c r="C32" t="s">
        <v>2937</v>
      </c>
      <c r="D32" t="s">
        <v>664</v>
      </c>
      <c r="E32" t="s">
        <v>2940</v>
      </c>
      <c r="F32" t="s">
        <v>2939</v>
      </c>
      <c r="G32" t="s">
        <v>235</v>
      </c>
      <c r="H32" t="s">
        <v>2923</v>
      </c>
      <c r="I32" t="s">
        <v>1734</v>
      </c>
      <c r="J32" t="s">
        <v>2924</v>
      </c>
      <c r="K32" t="s">
        <v>2925</v>
      </c>
      <c r="L32" t="s">
        <v>2926</v>
      </c>
      <c r="M32" t="s">
        <v>164</v>
      </c>
      <c r="N32" t="s">
        <v>2927</v>
      </c>
      <c r="O32" t="s">
        <v>477</v>
      </c>
      <c r="P32" t="s">
        <v>461</v>
      </c>
      <c r="Q32" s="51" t="str">
        <f t="shared" si="0"/>
        <v>3</v>
      </c>
      <c r="R32" s="51" t="str">
        <f>IF(M32="","",IF(AND(M32&lt;&gt;'Tabelas auxiliares'!$B$236,M32&lt;&gt;'Tabelas auxiliares'!$B$237,M32&lt;&gt;'Tabelas auxiliares'!$C$236,M32&lt;&gt;'Tabelas auxiliares'!$C$237),"FOLHA DE PESSOAL",IF(Q32='Tabelas auxiliares'!$A$237,"CUSTEIO",IF(Q32='Tabelas auxiliares'!$A$236,"INVESTIMENTO","ERRO - VERIFICAR"))))</f>
        <v>CUSTEIO</v>
      </c>
      <c r="S32" s="44">
        <v>45000</v>
      </c>
    </row>
    <row r="33" spans="1:22" ht="14.45" customHeight="1" x14ac:dyDescent="0.25">
      <c r="A33" t="s">
        <v>2820</v>
      </c>
      <c r="B33" t="s">
        <v>2918</v>
      </c>
      <c r="C33" t="s">
        <v>1821</v>
      </c>
      <c r="D33" t="s">
        <v>2941</v>
      </c>
      <c r="E33" t="s">
        <v>2942</v>
      </c>
      <c r="F33" t="s">
        <v>2943</v>
      </c>
      <c r="G33" t="s">
        <v>2944</v>
      </c>
      <c r="H33" t="s">
        <v>2923</v>
      </c>
      <c r="I33" t="s">
        <v>1734</v>
      </c>
      <c r="J33" t="s">
        <v>2924</v>
      </c>
      <c r="K33" t="s">
        <v>2925</v>
      </c>
      <c r="L33" t="s">
        <v>2926</v>
      </c>
      <c r="M33" t="s">
        <v>164</v>
      </c>
      <c r="N33" t="s">
        <v>2927</v>
      </c>
      <c r="O33" t="s">
        <v>2945</v>
      </c>
      <c r="P33" t="s">
        <v>2946</v>
      </c>
      <c r="Q33" s="51" t="str">
        <f t="shared" si="0"/>
        <v>3</v>
      </c>
      <c r="R33" s="51" t="str">
        <f>IF(M33="","",IF(AND(M33&lt;&gt;'Tabelas auxiliares'!$B$236,M33&lt;&gt;'Tabelas auxiliares'!$B$237,M33&lt;&gt;'Tabelas auxiliares'!$C$236,M33&lt;&gt;'Tabelas auxiliares'!$C$237),"FOLHA DE PESSOAL",IF(Q33='Tabelas auxiliares'!$A$237,"CUSTEIO",IF(Q33='Tabelas auxiliares'!$A$236,"INVESTIMENTO","ERRO - VERIFICAR"))))</f>
        <v>CUSTEIO</v>
      </c>
      <c r="S33" s="44">
        <v>6183</v>
      </c>
      <c r="T33" s="44">
        <v>6183</v>
      </c>
    </row>
    <row r="34" spans="1:22" x14ac:dyDescent="0.25">
      <c r="A34" t="s">
        <v>2820</v>
      </c>
      <c r="B34" t="s">
        <v>2918</v>
      </c>
      <c r="C34" t="s">
        <v>1760</v>
      </c>
      <c r="D34" t="s">
        <v>685</v>
      </c>
      <c r="E34" t="s">
        <v>2947</v>
      </c>
      <c r="F34" t="s">
        <v>2948</v>
      </c>
      <c r="G34" t="s">
        <v>165</v>
      </c>
      <c r="H34" t="s">
        <v>2923</v>
      </c>
      <c r="I34" t="s">
        <v>1734</v>
      </c>
      <c r="J34" t="s">
        <v>2924</v>
      </c>
      <c r="K34" t="s">
        <v>2925</v>
      </c>
      <c r="L34" t="s">
        <v>2926</v>
      </c>
      <c r="M34" t="s">
        <v>164</v>
      </c>
      <c r="N34" t="s">
        <v>2927</v>
      </c>
      <c r="O34" t="s">
        <v>474</v>
      </c>
      <c r="P34" t="s">
        <v>512</v>
      </c>
      <c r="Q34" s="51" t="str">
        <f t="shared" si="0"/>
        <v>3</v>
      </c>
      <c r="R34" s="51" t="str">
        <f>IF(M34="","",IF(AND(M34&lt;&gt;'Tabelas auxiliares'!$B$236,M34&lt;&gt;'Tabelas auxiliares'!$B$237,M34&lt;&gt;'Tabelas auxiliares'!$C$236,M34&lt;&gt;'Tabelas auxiliares'!$C$237),"FOLHA DE PESSOAL",IF(Q34='Tabelas auxiliares'!$A$237,"CUSTEIO",IF(Q34='Tabelas auxiliares'!$A$236,"INVESTIMENTO","ERRO - VERIFICAR"))))</f>
        <v>CUSTEIO</v>
      </c>
      <c r="S34" s="44">
        <v>1449.05</v>
      </c>
      <c r="T34" s="44">
        <v>1449.05</v>
      </c>
    </row>
    <row r="35" spans="1:22" x14ac:dyDescent="0.25">
      <c r="A35" t="s">
        <v>2820</v>
      </c>
      <c r="B35" t="s">
        <v>2918</v>
      </c>
      <c r="C35" t="s">
        <v>2683</v>
      </c>
      <c r="D35" t="s">
        <v>664</v>
      </c>
      <c r="E35" t="s">
        <v>2949</v>
      </c>
      <c r="F35" t="s">
        <v>2950</v>
      </c>
      <c r="G35" t="s">
        <v>235</v>
      </c>
      <c r="H35" t="s">
        <v>2923</v>
      </c>
      <c r="I35" t="s">
        <v>1734</v>
      </c>
      <c r="J35" t="s">
        <v>2924</v>
      </c>
      <c r="K35" t="s">
        <v>2925</v>
      </c>
      <c r="L35" t="s">
        <v>2926</v>
      </c>
      <c r="M35" t="s">
        <v>164</v>
      </c>
      <c r="N35" t="s">
        <v>2927</v>
      </c>
      <c r="O35" t="s">
        <v>476</v>
      </c>
      <c r="P35" t="s">
        <v>460</v>
      </c>
      <c r="Q35" s="51" t="str">
        <f t="shared" si="0"/>
        <v>3</v>
      </c>
      <c r="R35" s="51" t="str">
        <f>IF(M35="","",IF(AND(M35&lt;&gt;'Tabelas auxiliares'!$B$236,M35&lt;&gt;'Tabelas auxiliares'!$B$237,M35&lt;&gt;'Tabelas auxiliares'!$C$236,M35&lt;&gt;'Tabelas auxiliares'!$C$237),"FOLHA DE PESSOAL",IF(Q35='Tabelas auxiliares'!$A$237,"CUSTEIO",IF(Q35='Tabelas auxiliares'!$A$236,"INVESTIMENTO","ERRO - VERIFICAR"))))</f>
        <v>CUSTEIO</v>
      </c>
      <c r="S35" s="44">
        <v>30143.07</v>
      </c>
      <c r="T35" s="44">
        <v>1373.51</v>
      </c>
      <c r="V35" s="44">
        <v>4605.03</v>
      </c>
    </row>
    <row r="36" spans="1:22" x14ac:dyDescent="0.25">
      <c r="A36" t="s">
        <v>2820</v>
      </c>
      <c r="B36" t="s">
        <v>2918</v>
      </c>
      <c r="C36" t="s">
        <v>2683</v>
      </c>
      <c r="D36" t="s">
        <v>664</v>
      </c>
      <c r="E36" t="s">
        <v>2951</v>
      </c>
      <c r="F36" t="s">
        <v>2950</v>
      </c>
      <c r="G36" t="s">
        <v>235</v>
      </c>
      <c r="H36" t="s">
        <v>2923</v>
      </c>
      <c r="I36" t="s">
        <v>1734</v>
      </c>
      <c r="J36" t="s">
        <v>2924</v>
      </c>
      <c r="K36" t="s">
        <v>2925</v>
      </c>
      <c r="L36" t="s">
        <v>2926</v>
      </c>
      <c r="M36" t="s">
        <v>164</v>
      </c>
      <c r="N36" t="s">
        <v>2927</v>
      </c>
      <c r="O36" t="s">
        <v>477</v>
      </c>
      <c r="P36" t="s">
        <v>461</v>
      </c>
      <c r="Q36" s="51" t="str">
        <f t="shared" si="0"/>
        <v>3</v>
      </c>
      <c r="R36" s="51" t="str">
        <f>IF(M36="","",IF(AND(M36&lt;&gt;'Tabelas auxiliares'!$B$236,M36&lt;&gt;'Tabelas auxiliares'!$B$237,M36&lt;&gt;'Tabelas auxiliares'!$C$236,M36&lt;&gt;'Tabelas auxiliares'!$C$237),"FOLHA DE PESSOAL",IF(Q36='Tabelas auxiliares'!$A$237,"CUSTEIO",IF(Q36='Tabelas auxiliares'!$A$236,"INVESTIMENTO","ERRO - VERIFICAR"))))</f>
        <v>CUSTEIO</v>
      </c>
      <c r="S36" s="44">
        <v>17400.32</v>
      </c>
    </row>
    <row r="37" spans="1:22" x14ac:dyDescent="0.25">
      <c r="A37" t="s">
        <v>2820</v>
      </c>
      <c r="B37" t="s">
        <v>2918</v>
      </c>
      <c r="C37" t="s">
        <v>2952</v>
      </c>
      <c r="D37" t="s">
        <v>2953</v>
      </c>
      <c r="E37" t="s">
        <v>2954</v>
      </c>
      <c r="F37" t="s">
        <v>2955</v>
      </c>
      <c r="G37" t="s">
        <v>2956</v>
      </c>
      <c r="H37" t="s">
        <v>2923</v>
      </c>
      <c r="I37" t="s">
        <v>1734</v>
      </c>
      <c r="J37" t="s">
        <v>2924</v>
      </c>
      <c r="K37" t="s">
        <v>2925</v>
      </c>
      <c r="L37" t="s">
        <v>2926</v>
      </c>
      <c r="M37" t="s">
        <v>164</v>
      </c>
      <c r="N37" t="s">
        <v>2927</v>
      </c>
      <c r="O37" t="s">
        <v>1840</v>
      </c>
      <c r="P37" t="s">
        <v>1841</v>
      </c>
      <c r="Q37" s="51" t="str">
        <f t="shared" si="0"/>
        <v>3</v>
      </c>
      <c r="R37" s="51" t="str">
        <f>IF(M37="","",IF(AND(M37&lt;&gt;'Tabelas auxiliares'!$B$236,M37&lt;&gt;'Tabelas auxiliares'!$B$237,M37&lt;&gt;'Tabelas auxiliares'!$C$236,M37&lt;&gt;'Tabelas auxiliares'!$C$237),"FOLHA DE PESSOAL",IF(Q37='Tabelas auxiliares'!$A$237,"CUSTEIO",IF(Q37='Tabelas auxiliares'!$A$236,"INVESTIMENTO","ERRO - VERIFICAR"))))</f>
        <v>CUSTEIO</v>
      </c>
      <c r="S37" s="44">
        <v>1050</v>
      </c>
      <c r="T37" s="44">
        <v>1050</v>
      </c>
    </row>
    <row r="38" spans="1:22" x14ac:dyDescent="0.25">
      <c r="A38" t="s">
        <v>2820</v>
      </c>
      <c r="B38" t="s">
        <v>2918</v>
      </c>
      <c r="C38" t="s">
        <v>2707</v>
      </c>
      <c r="D38" t="s">
        <v>2957</v>
      </c>
      <c r="E38" t="s">
        <v>2958</v>
      </c>
      <c r="F38" t="s">
        <v>2959</v>
      </c>
      <c r="G38" t="s">
        <v>2960</v>
      </c>
      <c r="H38" t="s">
        <v>2923</v>
      </c>
      <c r="I38" t="s">
        <v>1734</v>
      </c>
      <c r="J38" t="s">
        <v>2924</v>
      </c>
      <c r="K38" t="s">
        <v>2925</v>
      </c>
      <c r="L38" t="s">
        <v>2926</v>
      </c>
      <c r="M38" t="s">
        <v>164</v>
      </c>
      <c r="N38" t="s">
        <v>2927</v>
      </c>
      <c r="O38" t="s">
        <v>2945</v>
      </c>
      <c r="P38" t="s">
        <v>2946</v>
      </c>
      <c r="Q38" s="51" t="str">
        <f t="shared" si="0"/>
        <v>3</v>
      </c>
      <c r="R38" s="51" t="str">
        <f>IF(M38="","",IF(AND(M38&lt;&gt;'Tabelas auxiliares'!$B$236,M38&lt;&gt;'Tabelas auxiliares'!$B$237,M38&lt;&gt;'Tabelas auxiliares'!$C$236,M38&lt;&gt;'Tabelas auxiliares'!$C$237),"FOLHA DE PESSOAL",IF(Q38='Tabelas auxiliares'!$A$237,"CUSTEIO",IF(Q38='Tabelas auxiliares'!$A$236,"INVESTIMENTO","ERRO - VERIFICAR"))))</f>
        <v>CUSTEIO</v>
      </c>
      <c r="S38" s="44">
        <v>2712.5</v>
      </c>
      <c r="T38" s="44">
        <v>2712.5</v>
      </c>
    </row>
    <row r="39" spans="1:22" x14ac:dyDescent="0.25">
      <c r="A39" t="s">
        <v>2820</v>
      </c>
      <c r="B39" t="s">
        <v>2918</v>
      </c>
      <c r="C39" t="s">
        <v>2961</v>
      </c>
      <c r="D39" t="s">
        <v>2962</v>
      </c>
      <c r="E39" t="s">
        <v>2963</v>
      </c>
      <c r="F39" t="s">
        <v>2964</v>
      </c>
      <c r="G39" t="s">
        <v>2965</v>
      </c>
      <c r="H39" t="s">
        <v>2923</v>
      </c>
      <c r="I39" t="s">
        <v>1734</v>
      </c>
      <c r="J39" t="s">
        <v>2924</v>
      </c>
      <c r="K39" t="s">
        <v>2925</v>
      </c>
      <c r="L39" t="s">
        <v>2926</v>
      </c>
      <c r="M39" t="s">
        <v>164</v>
      </c>
      <c r="N39" t="s">
        <v>2927</v>
      </c>
      <c r="O39" t="s">
        <v>2945</v>
      </c>
      <c r="P39" t="s">
        <v>2946</v>
      </c>
      <c r="Q39" s="51" t="str">
        <f t="shared" si="0"/>
        <v>3</v>
      </c>
      <c r="R39" s="51" t="str">
        <f>IF(M39="","",IF(AND(M39&lt;&gt;'Tabelas auxiliares'!$B$236,M39&lt;&gt;'Tabelas auxiliares'!$B$237,M39&lt;&gt;'Tabelas auxiliares'!$C$236,M39&lt;&gt;'Tabelas auxiliares'!$C$237),"FOLHA DE PESSOAL",IF(Q39='Tabelas auxiliares'!$A$237,"CUSTEIO",IF(Q39='Tabelas auxiliares'!$A$236,"INVESTIMENTO","ERRO - VERIFICAR"))))</f>
        <v>CUSTEIO</v>
      </c>
      <c r="S39" s="44">
        <v>1050</v>
      </c>
      <c r="T39" s="44">
        <v>1050</v>
      </c>
    </row>
    <row r="40" spans="1:22" ht="14.45" customHeight="1" x14ac:dyDescent="0.25">
      <c r="A40" t="s">
        <v>2820</v>
      </c>
      <c r="B40" t="s">
        <v>2918</v>
      </c>
      <c r="C40" t="s">
        <v>2961</v>
      </c>
      <c r="D40" t="s">
        <v>2966</v>
      </c>
      <c r="E40" t="s">
        <v>2967</v>
      </c>
      <c r="F40" t="s">
        <v>2968</v>
      </c>
      <c r="G40" t="s">
        <v>2969</v>
      </c>
      <c r="H40" t="s">
        <v>2923</v>
      </c>
      <c r="I40" t="s">
        <v>1734</v>
      </c>
      <c r="J40" t="s">
        <v>2924</v>
      </c>
      <c r="K40" t="s">
        <v>2925</v>
      </c>
      <c r="L40" t="s">
        <v>2926</v>
      </c>
      <c r="M40" t="s">
        <v>164</v>
      </c>
      <c r="N40" t="s">
        <v>2927</v>
      </c>
      <c r="O40" t="s">
        <v>2945</v>
      </c>
      <c r="P40" t="s">
        <v>2946</v>
      </c>
      <c r="Q40" s="51" t="str">
        <f t="shared" si="0"/>
        <v>3</v>
      </c>
      <c r="R40" s="51" t="str">
        <f>IF(M40="","",IF(AND(M40&lt;&gt;'Tabelas auxiliares'!$B$236,M40&lt;&gt;'Tabelas auxiliares'!$B$237,M40&lt;&gt;'Tabelas auxiliares'!$C$236,M40&lt;&gt;'Tabelas auxiliares'!$C$237),"FOLHA DE PESSOAL",IF(Q40='Tabelas auxiliares'!$A$237,"CUSTEIO",IF(Q40='Tabelas auxiliares'!$A$236,"INVESTIMENTO","ERRO - VERIFICAR"))))</f>
        <v>CUSTEIO</v>
      </c>
      <c r="S40" s="44">
        <v>1900</v>
      </c>
      <c r="T40" s="44">
        <v>1900</v>
      </c>
    </row>
    <row r="41" spans="1:22" ht="14.45" customHeight="1" x14ac:dyDescent="0.25">
      <c r="A41" t="s">
        <v>2820</v>
      </c>
      <c r="B41" t="s">
        <v>2918</v>
      </c>
      <c r="C41" t="s">
        <v>2970</v>
      </c>
      <c r="D41" t="s">
        <v>2971</v>
      </c>
      <c r="E41" t="s">
        <v>2972</v>
      </c>
      <c r="F41" t="s">
        <v>2973</v>
      </c>
      <c r="G41" t="s">
        <v>165</v>
      </c>
      <c r="H41" t="s">
        <v>2923</v>
      </c>
      <c r="I41" t="s">
        <v>1734</v>
      </c>
      <c r="J41" t="s">
        <v>2924</v>
      </c>
      <c r="K41" t="s">
        <v>2925</v>
      </c>
      <c r="L41" t="s">
        <v>2926</v>
      </c>
      <c r="M41" t="s">
        <v>164</v>
      </c>
      <c r="N41" t="s">
        <v>2927</v>
      </c>
      <c r="O41" t="s">
        <v>2945</v>
      </c>
      <c r="P41" t="s">
        <v>2946</v>
      </c>
      <c r="Q41" s="51" t="str">
        <f t="shared" si="0"/>
        <v>3</v>
      </c>
      <c r="R41" s="51" t="str">
        <f>IF(M41="","",IF(AND(M41&lt;&gt;'Tabelas auxiliares'!$B$236,M41&lt;&gt;'Tabelas auxiliares'!$B$237,M41&lt;&gt;'Tabelas auxiliares'!$C$236,M41&lt;&gt;'Tabelas auxiliares'!$C$237),"FOLHA DE PESSOAL",IF(Q41='Tabelas auxiliares'!$A$237,"CUSTEIO",IF(Q41='Tabelas auxiliares'!$A$236,"INVESTIMENTO","ERRO - VERIFICAR"))))</f>
        <v>CUSTEIO</v>
      </c>
      <c r="S41" s="44">
        <v>6876.37</v>
      </c>
      <c r="T41" s="44">
        <v>6876.37</v>
      </c>
    </row>
    <row r="42" spans="1:22" x14ac:dyDescent="0.25">
      <c r="A42" t="s">
        <v>2820</v>
      </c>
      <c r="B42" t="s">
        <v>2918</v>
      </c>
      <c r="C42" t="s">
        <v>2572</v>
      </c>
      <c r="D42" t="s">
        <v>2974</v>
      </c>
      <c r="E42" t="s">
        <v>2975</v>
      </c>
      <c r="F42" t="s">
        <v>2976</v>
      </c>
      <c r="G42" t="s">
        <v>2977</v>
      </c>
      <c r="H42" t="s">
        <v>2923</v>
      </c>
      <c r="I42" t="s">
        <v>1734</v>
      </c>
      <c r="J42" t="s">
        <v>2924</v>
      </c>
      <c r="K42" t="s">
        <v>2925</v>
      </c>
      <c r="L42" t="s">
        <v>2926</v>
      </c>
      <c r="M42" t="s">
        <v>164</v>
      </c>
      <c r="N42" t="s">
        <v>2927</v>
      </c>
      <c r="O42" t="s">
        <v>2945</v>
      </c>
      <c r="P42" t="s">
        <v>2946</v>
      </c>
      <c r="Q42" s="51" t="str">
        <f t="shared" si="0"/>
        <v>3</v>
      </c>
      <c r="R42" s="51" t="str">
        <f>IF(M42="","",IF(AND(M42&lt;&gt;'Tabelas auxiliares'!$B$236,M42&lt;&gt;'Tabelas auxiliares'!$B$237,M42&lt;&gt;'Tabelas auxiliares'!$C$236,M42&lt;&gt;'Tabelas auxiliares'!$C$237),"FOLHA DE PESSOAL",IF(Q42='Tabelas auxiliares'!$A$237,"CUSTEIO",IF(Q42='Tabelas auxiliares'!$A$236,"INVESTIMENTO","ERRO - VERIFICAR"))))</f>
        <v>CUSTEIO</v>
      </c>
      <c r="S42" s="44">
        <v>556</v>
      </c>
      <c r="T42" s="44">
        <v>556</v>
      </c>
    </row>
    <row r="43" spans="1:22" x14ac:dyDescent="0.25">
      <c r="A43" t="s">
        <v>2820</v>
      </c>
      <c r="B43" t="s">
        <v>2918</v>
      </c>
      <c r="C43" t="s">
        <v>2978</v>
      </c>
      <c r="D43" t="s">
        <v>2979</v>
      </c>
      <c r="E43" t="s">
        <v>2980</v>
      </c>
      <c r="F43" t="s">
        <v>2981</v>
      </c>
      <c r="G43" t="s">
        <v>2977</v>
      </c>
      <c r="H43" t="s">
        <v>2923</v>
      </c>
      <c r="I43" t="s">
        <v>1734</v>
      </c>
      <c r="J43" t="s">
        <v>2924</v>
      </c>
      <c r="K43" t="s">
        <v>2925</v>
      </c>
      <c r="L43" t="s">
        <v>2926</v>
      </c>
      <c r="M43" t="s">
        <v>164</v>
      </c>
      <c r="N43" t="s">
        <v>2927</v>
      </c>
      <c r="O43" t="s">
        <v>2945</v>
      </c>
      <c r="P43" t="s">
        <v>2946</v>
      </c>
      <c r="Q43" s="51" t="str">
        <f t="shared" si="0"/>
        <v>3</v>
      </c>
      <c r="R43" s="51" t="str">
        <f>IF(M43="","",IF(AND(M43&lt;&gt;'Tabelas auxiliares'!$B$236,M43&lt;&gt;'Tabelas auxiliares'!$B$237,M43&lt;&gt;'Tabelas auxiliares'!$C$236,M43&lt;&gt;'Tabelas auxiliares'!$C$237),"FOLHA DE PESSOAL",IF(Q43='Tabelas auxiliares'!$A$237,"CUSTEIO",IF(Q43='Tabelas auxiliares'!$A$236,"INVESTIMENTO","ERRO - VERIFICAR"))))</f>
        <v>CUSTEIO</v>
      </c>
      <c r="S43" s="44">
        <v>485.65</v>
      </c>
      <c r="T43" s="44">
        <v>485.65</v>
      </c>
    </row>
    <row r="44" spans="1:22" x14ac:dyDescent="0.25">
      <c r="A44" t="s">
        <v>2820</v>
      </c>
      <c r="B44" t="s">
        <v>2918</v>
      </c>
      <c r="C44" t="s">
        <v>2982</v>
      </c>
      <c r="D44" t="s">
        <v>2983</v>
      </c>
      <c r="E44" t="s">
        <v>2984</v>
      </c>
      <c r="F44" t="s">
        <v>2985</v>
      </c>
      <c r="G44" t="s">
        <v>165</v>
      </c>
      <c r="H44" t="s">
        <v>2923</v>
      </c>
      <c r="I44" t="s">
        <v>1734</v>
      </c>
      <c r="J44" t="s">
        <v>2924</v>
      </c>
      <c r="K44" t="s">
        <v>2925</v>
      </c>
      <c r="L44" t="s">
        <v>2926</v>
      </c>
      <c r="M44" t="s">
        <v>164</v>
      </c>
      <c r="N44" t="s">
        <v>2927</v>
      </c>
      <c r="O44" t="s">
        <v>2945</v>
      </c>
      <c r="P44" t="s">
        <v>2946</v>
      </c>
      <c r="Q44" s="51" t="str">
        <f t="shared" si="0"/>
        <v>3</v>
      </c>
      <c r="R44" s="51" t="str">
        <f>IF(M44="","",IF(AND(M44&lt;&gt;'Tabelas auxiliares'!$B$236,M44&lt;&gt;'Tabelas auxiliares'!$B$237,M44&lt;&gt;'Tabelas auxiliares'!$C$236,M44&lt;&gt;'Tabelas auxiliares'!$C$237),"FOLHA DE PESSOAL",IF(Q44='Tabelas auxiliares'!$A$237,"CUSTEIO",IF(Q44='Tabelas auxiliares'!$A$236,"INVESTIMENTO","ERRO - VERIFICAR"))))</f>
        <v>CUSTEIO</v>
      </c>
      <c r="S44" s="44">
        <v>2321.39</v>
      </c>
      <c r="T44" s="44">
        <v>2321.39</v>
      </c>
    </row>
    <row r="45" spans="1:22" x14ac:dyDescent="0.25">
      <c r="A45" t="s">
        <v>2820</v>
      </c>
      <c r="B45" t="s">
        <v>2918</v>
      </c>
      <c r="C45" t="s">
        <v>1572</v>
      </c>
      <c r="D45" t="s">
        <v>2986</v>
      </c>
      <c r="E45" t="s">
        <v>2987</v>
      </c>
      <c r="F45" t="s">
        <v>2988</v>
      </c>
      <c r="G45" t="s">
        <v>165</v>
      </c>
      <c r="H45" t="s">
        <v>2923</v>
      </c>
      <c r="I45" t="s">
        <v>1734</v>
      </c>
      <c r="J45" t="s">
        <v>2924</v>
      </c>
      <c r="K45" t="s">
        <v>2925</v>
      </c>
      <c r="L45" t="s">
        <v>2926</v>
      </c>
      <c r="M45" t="s">
        <v>164</v>
      </c>
      <c r="N45" t="s">
        <v>2927</v>
      </c>
      <c r="O45" t="s">
        <v>2945</v>
      </c>
      <c r="P45" t="s">
        <v>2946</v>
      </c>
      <c r="Q45" s="51" t="str">
        <f t="shared" si="0"/>
        <v>3</v>
      </c>
      <c r="R45" s="51" t="str">
        <f>IF(M45="","",IF(AND(M45&lt;&gt;'Tabelas auxiliares'!$B$236,M45&lt;&gt;'Tabelas auxiliares'!$B$237,M45&lt;&gt;'Tabelas auxiliares'!$C$236,M45&lt;&gt;'Tabelas auxiliares'!$C$237),"FOLHA DE PESSOAL",IF(Q45='Tabelas auxiliares'!$A$237,"CUSTEIO",IF(Q45='Tabelas auxiliares'!$A$236,"INVESTIMENTO","ERRO - VERIFICAR"))))</f>
        <v>CUSTEIO</v>
      </c>
      <c r="S45" s="44">
        <v>2050</v>
      </c>
      <c r="T45" s="44">
        <v>2050</v>
      </c>
    </row>
    <row r="46" spans="1:22" x14ac:dyDescent="0.25">
      <c r="A46" t="s">
        <v>2820</v>
      </c>
      <c r="B46" t="s">
        <v>2918</v>
      </c>
      <c r="C46" t="s">
        <v>1979</v>
      </c>
      <c r="D46" t="s">
        <v>2989</v>
      </c>
      <c r="E46" t="s">
        <v>2990</v>
      </c>
      <c r="F46" t="s">
        <v>2718</v>
      </c>
      <c r="G46" t="s">
        <v>2716</v>
      </c>
      <c r="H46" t="s">
        <v>2991</v>
      </c>
      <c r="I46" t="s">
        <v>2992</v>
      </c>
      <c r="J46" t="s">
        <v>2993</v>
      </c>
      <c r="K46" t="s">
        <v>543</v>
      </c>
      <c r="L46" t="s">
        <v>2994</v>
      </c>
      <c r="M46" t="s">
        <v>164</v>
      </c>
      <c r="N46" t="s">
        <v>2995</v>
      </c>
      <c r="O46" t="s">
        <v>2631</v>
      </c>
      <c r="P46" t="s">
        <v>2632</v>
      </c>
      <c r="Q46" s="51" t="str">
        <f t="shared" si="0"/>
        <v>4</v>
      </c>
      <c r="R46" s="51" t="str">
        <f>IF(M46="","",IF(AND(M46&lt;&gt;'Tabelas auxiliares'!$B$236,M46&lt;&gt;'Tabelas auxiliares'!$B$237,M46&lt;&gt;'Tabelas auxiliares'!$C$236,M46&lt;&gt;'Tabelas auxiliares'!$C$237),"FOLHA DE PESSOAL",IF(Q46='Tabelas auxiliares'!$A$237,"CUSTEIO",IF(Q46='Tabelas auxiliares'!$A$236,"INVESTIMENTO","ERRO - VERIFICAR"))))</f>
        <v>INVESTIMENTO</v>
      </c>
      <c r="S46" s="44">
        <v>15272</v>
      </c>
      <c r="T46" s="44">
        <v>15272</v>
      </c>
    </row>
    <row r="47" spans="1:22" x14ac:dyDescent="0.25">
      <c r="A47" t="s">
        <v>2820</v>
      </c>
      <c r="B47" t="s">
        <v>2918</v>
      </c>
      <c r="C47" t="s">
        <v>1979</v>
      </c>
      <c r="D47" t="s">
        <v>2713</v>
      </c>
      <c r="E47" t="s">
        <v>2996</v>
      </c>
      <c r="F47" t="s">
        <v>2718</v>
      </c>
      <c r="G47" t="s">
        <v>2716</v>
      </c>
      <c r="H47" t="s">
        <v>2991</v>
      </c>
      <c r="I47" t="s">
        <v>2992</v>
      </c>
      <c r="J47" t="s">
        <v>2993</v>
      </c>
      <c r="K47" t="s">
        <v>543</v>
      </c>
      <c r="L47" t="s">
        <v>2994</v>
      </c>
      <c r="M47" t="s">
        <v>164</v>
      </c>
      <c r="N47" t="s">
        <v>2995</v>
      </c>
      <c r="O47" t="s">
        <v>2631</v>
      </c>
      <c r="P47" t="s">
        <v>2632</v>
      </c>
      <c r="Q47" s="51" t="str">
        <f t="shared" si="0"/>
        <v>4</v>
      </c>
      <c r="R47" s="51" t="str">
        <f>IF(M47="","",IF(AND(M47&lt;&gt;'Tabelas auxiliares'!$B$236,M47&lt;&gt;'Tabelas auxiliares'!$B$237,M47&lt;&gt;'Tabelas auxiliares'!$C$236,M47&lt;&gt;'Tabelas auxiliares'!$C$237),"FOLHA DE PESSOAL",IF(Q47='Tabelas auxiliares'!$A$237,"CUSTEIO",IF(Q47='Tabelas auxiliares'!$A$236,"INVESTIMENTO","ERRO - VERIFICAR"))))</f>
        <v>INVESTIMENTO</v>
      </c>
      <c r="S47" s="44">
        <v>21342</v>
      </c>
      <c r="T47" s="44">
        <v>21342</v>
      </c>
    </row>
    <row r="48" spans="1:22" x14ac:dyDescent="0.25">
      <c r="A48" t="s">
        <v>2820</v>
      </c>
      <c r="B48" t="s">
        <v>2918</v>
      </c>
      <c r="C48" t="s">
        <v>2125</v>
      </c>
      <c r="D48" t="s">
        <v>2997</v>
      </c>
      <c r="E48" t="s">
        <v>2998</v>
      </c>
      <c r="F48" t="s">
        <v>2999</v>
      </c>
      <c r="G48" t="s">
        <v>3000</v>
      </c>
      <c r="H48" t="s">
        <v>2991</v>
      </c>
      <c r="I48" t="s">
        <v>2992</v>
      </c>
      <c r="J48" t="s">
        <v>2993</v>
      </c>
      <c r="K48" t="s">
        <v>543</v>
      </c>
      <c r="L48" t="s">
        <v>2994</v>
      </c>
      <c r="M48" t="s">
        <v>164</v>
      </c>
      <c r="N48" t="s">
        <v>2995</v>
      </c>
      <c r="O48" t="s">
        <v>1826</v>
      </c>
      <c r="P48" t="s">
        <v>1827</v>
      </c>
      <c r="Q48" s="51" t="str">
        <f t="shared" si="0"/>
        <v>3</v>
      </c>
      <c r="R48" s="51" t="str">
        <f>IF(M48="","",IF(AND(M48&lt;&gt;'Tabelas auxiliares'!$B$236,M48&lt;&gt;'Tabelas auxiliares'!$B$237,M48&lt;&gt;'Tabelas auxiliares'!$C$236,M48&lt;&gt;'Tabelas auxiliares'!$C$237),"FOLHA DE PESSOAL",IF(Q48='Tabelas auxiliares'!$A$237,"CUSTEIO",IF(Q48='Tabelas auxiliares'!$A$236,"INVESTIMENTO","ERRO - VERIFICAR"))))</f>
        <v>CUSTEIO</v>
      </c>
      <c r="S48" s="44">
        <v>50655.11</v>
      </c>
      <c r="V48" s="44">
        <v>50655.11</v>
      </c>
    </row>
    <row r="49" spans="1:22" x14ac:dyDescent="0.25">
      <c r="A49" t="s">
        <v>2820</v>
      </c>
      <c r="B49" t="s">
        <v>2918</v>
      </c>
      <c r="C49" t="s">
        <v>2125</v>
      </c>
      <c r="D49" t="s">
        <v>3001</v>
      </c>
      <c r="E49" t="s">
        <v>3002</v>
      </c>
      <c r="F49" t="s">
        <v>3003</v>
      </c>
      <c r="G49" t="s">
        <v>3000</v>
      </c>
      <c r="H49" t="s">
        <v>2991</v>
      </c>
      <c r="I49" t="s">
        <v>2992</v>
      </c>
      <c r="J49" t="s">
        <v>2993</v>
      </c>
      <c r="K49" t="s">
        <v>543</v>
      </c>
      <c r="L49" t="s">
        <v>2994</v>
      </c>
      <c r="M49" t="s">
        <v>164</v>
      </c>
      <c r="N49" t="s">
        <v>2995</v>
      </c>
      <c r="O49" t="s">
        <v>1826</v>
      </c>
      <c r="P49" t="s">
        <v>1827</v>
      </c>
      <c r="Q49" s="51" t="str">
        <f t="shared" si="0"/>
        <v>3</v>
      </c>
      <c r="R49" s="51" t="str">
        <f>IF(M49="","",IF(AND(M49&lt;&gt;'Tabelas auxiliares'!$B$236,M49&lt;&gt;'Tabelas auxiliares'!$B$237,M49&lt;&gt;'Tabelas auxiliares'!$C$236,M49&lt;&gt;'Tabelas auxiliares'!$C$237),"FOLHA DE PESSOAL",IF(Q49='Tabelas auxiliares'!$A$237,"CUSTEIO",IF(Q49='Tabelas auxiliares'!$A$236,"INVESTIMENTO","ERRO - VERIFICAR"))))</f>
        <v>CUSTEIO</v>
      </c>
      <c r="S49" s="44">
        <v>363323.91</v>
      </c>
      <c r="V49" s="44">
        <v>363323.91</v>
      </c>
    </row>
    <row r="50" spans="1:22" x14ac:dyDescent="0.25">
      <c r="A50" t="s">
        <v>2820</v>
      </c>
      <c r="B50" t="s">
        <v>2918</v>
      </c>
      <c r="C50" t="s">
        <v>2125</v>
      </c>
      <c r="D50" t="s">
        <v>3004</v>
      </c>
      <c r="E50" t="s">
        <v>3005</v>
      </c>
      <c r="F50" t="s">
        <v>3006</v>
      </c>
      <c r="G50" t="s">
        <v>3000</v>
      </c>
      <c r="H50" t="s">
        <v>2991</v>
      </c>
      <c r="I50" t="s">
        <v>2992</v>
      </c>
      <c r="J50" t="s">
        <v>2993</v>
      </c>
      <c r="K50" t="s">
        <v>543</v>
      </c>
      <c r="L50" t="s">
        <v>2994</v>
      </c>
      <c r="M50" t="s">
        <v>164</v>
      </c>
      <c r="N50" t="s">
        <v>2995</v>
      </c>
      <c r="O50" t="s">
        <v>1826</v>
      </c>
      <c r="P50" t="s">
        <v>1827</v>
      </c>
      <c r="Q50" s="51" t="str">
        <f t="shared" si="0"/>
        <v>3</v>
      </c>
      <c r="R50" s="51" t="str">
        <f>IF(M50="","",IF(AND(M50&lt;&gt;'Tabelas auxiliares'!$B$236,M50&lt;&gt;'Tabelas auxiliares'!$B$237,M50&lt;&gt;'Tabelas auxiliares'!$C$236,M50&lt;&gt;'Tabelas auxiliares'!$C$237),"FOLHA DE PESSOAL",IF(Q50='Tabelas auxiliares'!$A$237,"CUSTEIO",IF(Q50='Tabelas auxiliares'!$A$236,"INVESTIMENTO","ERRO - VERIFICAR"))))</f>
        <v>CUSTEIO</v>
      </c>
      <c r="S50" s="44">
        <v>82821.8</v>
      </c>
      <c r="T50" s="44">
        <v>81096.350000000006</v>
      </c>
      <c r="V50" s="44">
        <v>1725.45</v>
      </c>
    </row>
    <row r="51" spans="1:22" x14ac:dyDescent="0.25">
      <c r="A51" t="s">
        <v>2820</v>
      </c>
      <c r="B51" t="s">
        <v>2918</v>
      </c>
      <c r="C51" t="s">
        <v>2125</v>
      </c>
      <c r="D51" t="s">
        <v>3007</v>
      </c>
      <c r="E51" t="s">
        <v>3008</v>
      </c>
      <c r="F51" t="s">
        <v>3009</v>
      </c>
      <c r="G51" t="s">
        <v>3000</v>
      </c>
      <c r="H51" t="s">
        <v>2991</v>
      </c>
      <c r="I51" t="s">
        <v>2992</v>
      </c>
      <c r="J51" t="s">
        <v>2993</v>
      </c>
      <c r="K51" t="s">
        <v>543</v>
      </c>
      <c r="L51" t="s">
        <v>2994</v>
      </c>
      <c r="M51" t="s">
        <v>164</v>
      </c>
      <c r="N51" t="s">
        <v>2995</v>
      </c>
      <c r="O51" t="s">
        <v>1826</v>
      </c>
      <c r="P51" t="s">
        <v>1827</v>
      </c>
      <c r="Q51" s="51" t="str">
        <f t="shared" si="0"/>
        <v>3</v>
      </c>
      <c r="R51" s="51" t="str">
        <f>IF(M51="","",IF(AND(M51&lt;&gt;'Tabelas auxiliares'!$B$236,M51&lt;&gt;'Tabelas auxiliares'!$B$237,M51&lt;&gt;'Tabelas auxiliares'!$C$236,M51&lt;&gt;'Tabelas auxiliares'!$C$237),"FOLHA DE PESSOAL",IF(Q51='Tabelas auxiliares'!$A$237,"CUSTEIO",IF(Q51='Tabelas auxiliares'!$A$236,"INVESTIMENTO","ERRO - VERIFICAR"))))</f>
        <v>CUSTEIO</v>
      </c>
      <c r="S51" s="44">
        <v>8959.09</v>
      </c>
      <c r="T51" s="44">
        <v>8212.5</v>
      </c>
      <c r="V51" s="44">
        <v>746.59</v>
      </c>
    </row>
    <row r="52" spans="1:22" x14ac:dyDescent="0.25">
      <c r="A52" t="s">
        <v>2820</v>
      </c>
      <c r="B52" t="s">
        <v>2918</v>
      </c>
      <c r="C52" t="s">
        <v>1404</v>
      </c>
      <c r="D52" t="s">
        <v>3010</v>
      </c>
      <c r="E52" t="s">
        <v>3011</v>
      </c>
      <c r="F52" t="s">
        <v>3012</v>
      </c>
      <c r="G52" t="s">
        <v>3000</v>
      </c>
      <c r="H52" t="s">
        <v>2991</v>
      </c>
      <c r="I52" t="s">
        <v>2992</v>
      </c>
      <c r="J52" t="s">
        <v>2993</v>
      </c>
      <c r="K52" t="s">
        <v>543</v>
      </c>
      <c r="L52" t="s">
        <v>2994</v>
      </c>
      <c r="M52" t="s">
        <v>164</v>
      </c>
      <c r="N52" t="s">
        <v>2995</v>
      </c>
      <c r="O52" t="s">
        <v>1984</v>
      </c>
      <c r="P52" t="s">
        <v>1985</v>
      </c>
      <c r="Q52" s="51" t="str">
        <f t="shared" si="0"/>
        <v>4</v>
      </c>
      <c r="R52" s="51" t="str">
        <f>IF(M52="","",IF(AND(M52&lt;&gt;'Tabelas auxiliares'!$B$236,M52&lt;&gt;'Tabelas auxiliares'!$B$237,M52&lt;&gt;'Tabelas auxiliares'!$C$236,M52&lt;&gt;'Tabelas auxiliares'!$C$237),"FOLHA DE PESSOAL",IF(Q52='Tabelas auxiliares'!$A$237,"CUSTEIO",IF(Q52='Tabelas auxiliares'!$A$236,"INVESTIMENTO","ERRO - VERIFICAR"))))</f>
        <v>INVESTIMENTO</v>
      </c>
      <c r="S52" s="44">
        <v>79186.05</v>
      </c>
      <c r="U52" s="44">
        <v>79186.05</v>
      </c>
    </row>
    <row r="53" spans="1:22" x14ac:dyDescent="0.25">
      <c r="A53" t="s">
        <v>2820</v>
      </c>
      <c r="B53" t="s">
        <v>2918</v>
      </c>
      <c r="C53" t="s">
        <v>1404</v>
      </c>
      <c r="D53" t="s">
        <v>3010</v>
      </c>
      <c r="E53" t="s">
        <v>3011</v>
      </c>
      <c r="F53" t="s">
        <v>3012</v>
      </c>
      <c r="G53" t="s">
        <v>3000</v>
      </c>
      <c r="H53" t="s">
        <v>2991</v>
      </c>
      <c r="I53" t="s">
        <v>2992</v>
      </c>
      <c r="J53" t="s">
        <v>2993</v>
      </c>
      <c r="K53" t="s">
        <v>543</v>
      </c>
      <c r="L53" t="s">
        <v>2994</v>
      </c>
      <c r="M53" t="s">
        <v>164</v>
      </c>
      <c r="N53" t="s">
        <v>2995</v>
      </c>
      <c r="O53" t="s">
        <v>1656</v>
      </c>
      <c r="P53" t="s">
        <v>1657</v>
      </c>
      <c r="Q53" s="51" t="str">
        <f t="shared" si="0"/>
        <v>4</v>
      </c>
      <c r="R53" s="51" t="str">
        <f>IF(M53="","",IF(AND(M53&lt;&gt;'Tabelas auxiliares'!$B$236,M53&lt;&gt;'Tabelas auxiliares'!$B$237,M53&lt;&gt;'Tabelas auxiliares'!$C$236,M53&lt;&gt;'Tabelas auxiliares'!$C$237),"FOLHA DE PESSOAL",IF(Q53='Tabelas auxiliares'!$A$237,"CUSTEIO",IF(Q53='Tabelas auxiliares'!$A$236,"INVESTIMENTO","ERRO - VERIFICAR"))))</f>
        <v>INVESTIMENTO</v>
      </c>
      <c r="S53" s="44">
        <v>630</v>
      </c>
      <c r="U53" s="44">
        <v>630</v>
      </c>
    </row>
    <row r="54" spans="1:22" x14ac:dyDescent="0.25">
      <c r="A54" t="s">
        <v>2820</v>
      </c>
      <c r="B54" t="s">
        <v>2918</v>
      </c>
      <c r="C54" t="s">
        <v>1404</v>
      </c>
      <c r="D54" t="s">
        <v>3010</v>
      </c>
      <c r="E54" t="s">
        <v>3011</v>
      </c>
      <c r="F54" t="s">
        <v>3012</v>
      </c>
      <c r="G54" t="s">
        <v>3000</v>
      </c>
      <c r="H54" t="s">
        <v>2991</v>
      </c>
      <c r="I54" t="s">
        <v>2992</v>
      </c>
      <c r="J54" t="s">
        <v>2993</v>
      </c>
      <c r="K54" t="s">
        <v>543</v>
      </c>
      <c r="L54" t="s">
        <v>2994</v>
      </c>
      <c r="M54" t="s">
        <v>164</v>
      </c>
      <c r="N54" t="s">
        <v>2995</v>
      </c>
      <c r="O54" t="s">
        <v>2631</v>
      </c>
      <c r="P54" t="s">
        <v>2632</v>
      </c>
      <c r="Q54" s="51" t="str">
        <f t="shared" si="0"/>
        <v>4</v>
      </c>
      <c r="R54" s="51" t="str">
        <f>IF(M54="","",IF(AND(M54&lt;&gt;'Tabelas auxiliares'!$B$236,M54&lt;&gt;'Tabelas auxiliares'!$B$237,M54&lt;&gt;'Tabelas auxiliares'!$C$236,M54&lt;&gt;'Tabelas auxiliares'!$C$237),"FOLHA DE PESSOAL",IF(Q54='Tabelas auxiliares'!$A$237,"CUSTEIO",IF(Q54='Tabelas auxiliares'!$A$236,"INVESTIMENTO","ERRO - VERIFICAR"))))</f>
        <v>INVESTIMENTO</v>
      </c>
      <c r="S54" s="44">
        <v>11093.04</v>
      </c>
      <c r="U54" s="44">
        <v>11093.04</v>
      </c>
    </row>
    <row r="55" spans="1:22" x14ac:dyDescent="0.25">
      <c r="A55" t="s">
        <v>2820</v>
      </c>
      <c r="B55" t="s">
        <v>2918</v>
      </c>
      <c r="C55" t="s">
        <v>1404</v>
      </c>
      <c r="D55" t="s">
        <v>3013</v>
      </c>
      <c r="E55" t="s">
        <v>3014</v>
      </c>
      <c r="F55" t="s">
        <v>3015</v>
      </c>
      <c r="G55" t="s">
        <v>3000</v>
      </c>
      <c r="H55" t="s">
        <v>2991</v>
      </c>
      <c r="I55" t="s">
        <v>2992</v>
      </c>
      <c r="J55" t="s">
        <v>2993</v>
      </c>
      <c r="K55" t="s">
        <v>543</v>
      </c>
      <c r="L55" t="s">
        <v>2994</v>
      </c>
      <c r="M55" t="s">
        <v>164</v>
      </c>
      <c r="N55" t="s">
        <v>2995</v>
      </c>
      <c r="O55" t="s">
        <v>3016</v>
      </c>
      <c r="P55" t="s">
        <v>1827</v>
      </c>
      <c r="Q55" s="51" t="str">
        <f t="shared" si="0"/>
        <v>4</v>
      </c>
      <c r="R55" s="51" t="str">
        <f>IF(M55="","",IF(AND(M55&lt;&gt;'Tabelas auxiliares'!$B$236,M55&lt;&gt;'Tabelas auxiliares'!$B$237,M55&lt;&gt;'Tabelas auxiliares'!$C$236,M55&lt;&gt;'Tabelas auxiliares'!$C$237),"FOLHA DE PESSOAL",IF(Q55='Tabelas auxiliares'!$A$237,"CUSTEIO",IF(Q55='Tabelas auxiliares'!$A$236,"INVESTIMENTO","ERRO - VERIFICAR"))))</f>
        <v>INVESTIMENTO</v>
      </c>
      <c r="S55" s="44">
        <v>9090.91</v>
      </c>
      <c r="T55" s="44">
        <v>8333.34</v>
      </c>
      <c r="U55" s="44">
        <v>757.57</v>
      </c>
    </row>
    <row r="56" spans="1:22" x14ac:dyDescent="0.25">
      <c r="A56" t="s">
        <v>2820</v>
      </c>
      <c r="B56" t="s">
        <v>2918</v>
      </c>
      <c r="C56" t="s">
        <v>1413</v>
      </c>
      <c r="D56" t="s">
        <v>2704</v>
      </c>
      <c r="E56" t="s">
        <v>3017</v>
      </c>
      <c r="F56" t="s">
        <v>3018</v>
      </c>
      <c r="G56" t="s">
        <v>2915</v>
      </c>
      <c r="H56" t="s">
        <v>2991</v>
      </c>
      <c r="I56" t="s">
        <v>2992</v>
      </c>
      <c r="J56" t="s">
        <v>2993</v>
      </c>
      <c r="K56" t="s">
        <v>543</v>
      </c>
      <c r="L56" t="s">
        <v>2994</v>
      </c>
      <c r="M56" t="s">
        <v>164</v>
      </c>
      <c r="N56" t="s">
        <v>2995</v>
      </c>
      <c r="O56" t="s">
        <v>1984</v>
      </c>
      <c r="P56" t="s">
        <v>1985</v>
      </c>
      <c r="Q56" s="51" t="str">
        <f t="shared" si="0"/>
        <v>4</v>
      </c>
      <c r="R56" s="51" t="str">
        <f>IF(M56="","",IF(AND(M56&lt;&gt;'Tabelas auxiliares'!$B$236,M56&lt;&gt;'Tabelas auxiliares'!$B$237,M56&lt;&gt;'Tabelas auxiliares'!$C$236,M56&lt;&gt;'Tabelas auxiliares'!$C$237),"FOLHA DE PESSOAL",IF(Q56='Tabelas auxiliares'!$A$237,"CUSTEIO",IF(Q56='Tabelas auxiliares'!$A$236,"INVESTIMENTO","ERRO - VERIFICAR"))))</f>
        <v>INVESTIMENTO</v>
      </c>
      <c r="S56" s="44">
        <v>21355</v>
      </c>
      <c r="U56" s="44">
        <v>21355</v>
      </c>
    </row>
    <row r="57" spans="1:22" x14ac:dyDescent="0.25">
      <c r="A57" t="s">
        <v>2821</v>
      </c>
      <c r="B57" t="s">
        <v>3019</v>
      </c>
      <c r="C57" t="s">
        <v>3020</v>
      </c>
      <c r="D57" t="s">
        <v>3021</v>
      </c>
      <c r="E57" t="s">
        <v>3022</v>
      </c>
      <c r="F57" t="s">
        <v>3023</v>
      </c>
      <c r="G57" t="s">
        <v>1931</v>
      </c>
      <c r="H57" t="s">
        <v>3024</v>
      </c>
      <c r="I57" t="s">
        <v>1734</v>
      </c>
      <c r="J57" t="s">
        <v>3025</v>
      </c>
      <c r="K57" t="s">
        <v>3026</v>
      </c>
      <c r="L57" t="s">
        <v>3027</v>
      </c>
      <c r="M57" t="s">
        <v>164</v>
      </c>
      <c r="N57" t="s">
        <v>3028</v>
      </c>
      <c r="O57" t="s">
        <v>1826</v>
      </c>
      <c r="P57" t="s">
        <v>1827</v>
      </c>
      <c r="Q57" s="51" t="str">
        <f t="shared" si="0"/>
        <v>3</v>
      </c>
      <c r="R57" s="51" t="str">
        <f>IF(M57="","",IF(AND(M57&lt;&gt;'Tabelas auxiliares'!$B$236,M57&lt;&gt;'Tabelas auxiliares'!$B$237,M57&lt;&gt;'Tabelas auxiliares'!$C$236,M57&lt;&gt;'Tabelas auxiliares'!$C$237),"FOLHA DE PESSOAL",IF(Q57='Tabelas auxiliares'!$A$237,"CUSTEIO",IF(Q57='Tabelas auxiliares'!$A$236,"INVESTIMENTO","ERRO - VERIFICAR"))))</f>
        <v>CUSTEIO</v>
      </c>
      <c r="S57" s="44">
        <v>15000</v>
      </c>
      <c r="T57" s="44">
        <v>15000</v>
      </c>
    </row>
    <row r="58" spans="1:22" x14ac:dyDescent="0.25">
      <c r="A58" t="s">
        <v>2821</v>
      </c>
      <c r="B58" t="s">
        <v>3019</v>
      </c>
      <c r="C58" t="s">
        <v>3029</v>
      </c>
      <c r="D58" t="s">
        <v>3030</v>
      </c>
      <c r="E58" t="s">
        <v>3031</v>
      </c>
      <c r="F58" t="s">
        <v>3032</v>
      </c>
      <c r="G58" t="s">
        <v>1931</v>
      </c>
      <c r="H58" t="s">
        <v>3024</v>
      </c>
      <c r="I58" t="s">
        <v>1734</v>
      </c>
      <c r="J58" t="s">
        <v>3025</v>
      </c>
      <c r="K58" t="s">
        <v>3026</v>
      </c>
      <c r="L58" t="s">
        <v>3027</v>
      </c>
      <c r="M58" t="s">
        <v>164</v>
      </c>
      <c r="N58" t="s">
        <v>3028</v>
      </c>
      <c r="O58" t="s">
        <v>1826</v>
      </c>
      <c r="P58" t="s">
        <v>1827</v>
      </c>
      <c r="Q58" s="51" t="str">
        <f t="shared" si="0"/>
        <v>3</v>
      </c>
      <c r="R58" s="51" t="str">
        <f>IF(M58="","",IF(AND(M58&lt;&gt;'Tabelas auxiliares'!$B$236,M58&lt;&gt;'Tabelas auxiliares'!$B$237,M58&lt;&gt;'Tabelas auxiliares'!$C$236,M58&lt;&gt;'Tabelas auxiliares'!$C$237),"FOLHA DE PESSOAL",IF(Q58='Tabelas auxiliares'!$A$237,"CUSTEIO",IF(Q58='Tabelas auxiliares'!$A$236,"INVESTIMENTO","ERRO - VERIFICAR"))))</f>
        <v>CUSTEIO</v>
      </c>
      <c r="S58" s="44">
        <v>75000</v>
      </c>
      <c r="T58" s="44">
        <v>75000</v>
      </c>
    </row>
    <row r="59" spans="1:22" x14ac:dyDescent="0.25">
      <c r="A59" t="s">
        <v>2822</v>
      </c>
      <c r="B59" t="s">
        <v>3033</v>
      </c>
      <c r="C59" t="s">
        <v>3034</v>
      </c>
      <c r="D59" t="s">
        <v>3035</v>
      </c>
      <c r="E59" t="s">
        <v>3036</v>
      </c>
      <c r="F59" t="s">
        <v>3037</v>
      </c>
      <c r="G59" t="s">
        <v>1931</v>
      </c>
      <c r="H59" t="s">
        <v>3038</v>
      </c>
      <c r="I59" t="s">
        <v>167</v>
      </c>
      <c r="J59" t="s">
        <v>3039</v>
      </c>
      <c r="K59" t="s">
        <v>3040</v>
      </c>
      <c r="L59" t="s">
        <v>3041</v>
      </c>
      <c r="M59" t="s">
        <v>164</v>
      </c>
      <c r="N59" t="s">
        <v>3042</v>
      </c>
      <c r="O59" t="s">
        <v>987</v>
      </c>
      <c r="P59" t="s">
        <v>988</v>
      </c>
      <c r="Q59" s="51" t="str">
        <f t="shared" si="0"/>
        <v>3</v>
      </c>
      <c r="R59" s="51" t="str">
        <f>IF(M59="","",IF(AND(M59&lt;&gt;'Tabelas auxiliares'!$B$236,M59&lt;&gt;'Tabelas auxiliares'!$B$237,M59&lt;&gt;'Tabelas auxiliares'!$C$236,M59&lt;&gt;'Tabelas auxiliares'!$C$237),"FOLHA DE PESSOAL",IF(Q59='Tabelas auxiliares'!$A$237,"CUSTEIO",IF(Q59='Tabelas auxiliares'!$A$236,"INVESTIMENTO","ERRO - VERIFICAR"))))</f>
        <v>CUSTEIO</v>
      </c>
      <c r="S59" s="44">
        <v>11113.5</v>
      </c>
      <c r="T59" s="44">
        <v>11113.5</v>
      </c>
    </row>
    <row r="60" spans="1:22" x14ac:dyDescent="0.25">
      <c r="A60" t="s">
        <v>2822</v>
      </c>
      <c r="B60" t="s">
        <v>3033</v>
      </c>
      <c r="C60" t="s">
        <v>3034</v>
      </c>
      <c r="D60" t="s">
        <v>3035</v>
      </c>
      <c r="E60" t="s">
        <v>3043</v>
      </c>
      <c r="F60" t="s">
        <v>3037</v>
      </c>
      <c r="G60" t="s">
        <v>1931</v>
      </c>
      <c r="H60" t="s">
        <v>3038</v>
      </c>
      <c r="I60" t="s">
        <v>167</v>
      </c>
      <c r="J60" t="s">
        <v>3039</v>
      </c>
      <c r="K60" t="s">
        <v>3040</v>
      </c>
      <c r="L60" t="s">
        <v>3041</v>
      </c>
      <c r="M60" t="s">
        <v>164</v>
      </c>
      <c r="N60" t="s">
        <v>3042</v>
      </c>
      <c r="O60" t="s">
        <v>3044</v>
      </c>
      <c r="P60" t="s">
        <v>3045</v>
      </c>
      <c r="Q60" s="51" t="str">
        <f t="shared" si="0"/>
        <v>3</v>
      </c>
      <c r="R60" s="51" t="str">
        <f>IF(M60="","",IF(AND(M60&lt;&gt;'Tabelas auxiliares'!$B$236,M60&lt;&gt;'Tabelas auxiliares'!$B$237,M60&lt;&gt;'Tabelas auxiliares'!$C$236,M60&lt;&gt;'Tabelas auxiliares'!$C$237),"FOLHA DE PESSOAL",IF(Q60='Tabelas auxiliares'!$A$237,"CUSTEIO",IF(Q60='Tabelas auxiliares'!$A$236,"INVESTIMENTO","ERRO - VERIFICAR"))))</f>
        <v>CUSTEIO</v>
      </c>
      <c r="S60" s="44">
        <v>25920</v>
      </c>
      <c r="T60" s="44">
        <v>25920</v>
      </c>
    </row>
    <row r="61" spans="1:22" x14ac:dyDescent="0.25">
      <c r="A61" t="s">
        <v>2822</v>
      </c>
      <c r="B61" t="s">
        <v>3033</v>
      </c>
      <c r="C61" t="s">
        <v>3034</v>
      </c>
      <c r="D61" t="s">
        <v>3035</v>
      </c>
      <c r="E61" t="s">
        <v>3043</v>
      </c>
      <c r="F61" t="s">
        <v>3037</v>
      </c>
      <c r="G61" t="s">
        <v>1931</v>
      </c>
      <c r="H61" t="s">
        <v>3038</v>
      </c>
      <c r="I61" t="s">
        <v>167</v>
      </c>
      <c r="J61" t="s">
        <v>3039</v>
      </c>
      <c r="K61" t="s">
        <v>3040</v>
      </c>
      <c r="L61" t="s">
        <v>3041</v>
      </c>
      <c r="M61" t="s">
        <v>164</v>
      </c>
      <c r="N61" t="s">
        <v>3042</v>
      </c>
      <c r="O61" t="s">
        <v>1256</v>
      </c>
      <c r="P61" t="s">
        <v>1257</v>
      </c>
      <c r="Q61" s="51" t="str">
        <f t="shared" si="0"/>
        <v>3</v>
      </c>
      <c r="R61" s="51" t="str">
        <f>IF(M61="","",IF(AND(M61&lt;&gt;'Tabelas auxiliares'!$B$236,M61&lt;&gt;'Tabelas auxiliares'!$B$237,M61&lt;&gt;'Tabelas auxiliares'!$C$236,M61&lt;&gt;'Tabelas auxiliares'!$C$237),"FOLHA DE PESSOAL",IF(Q61='Tabelas auxiliares'!$A$237,"CUSTEIO",IF(Q61='Tabelas auxiliares'!$A$236,"INVESTIMENTO","ERRO - VERIFICAR"))))</f>
        <v>CUSTEIO</v>
      </c>
      <c r="S61" s="44">
        <v>25122.799999999999</v>
      </c>
      <c r="T61" s="44">
        <v>25122.799999999999</v>
      </c>
    </row>
    <row r="62" spans="1:22" x14ac:dyDescent="0.25">
      <c r="A62" t="s">
        <v>2822</v>
      </c>
      <c r="B62" t="s">
        <v>3033</v>
      </c>
      <c r="C62" t="s">
        <v>3034</v>
      </c>
      <c r="D62" t="s">
        <v>3035</v>
      </c>
      <c r="E62" t="s">
        <v>3046</v>
      </c>
      <c r="F62" t="s">
        <v>3037</v>
      </c>
      <c r="G62" t="s">
        <v>1931</v>
      </c>
      <c r="H62" t="s">
        <v>3038</v>
      </c>
      <c r="I62" t="s">
        <v>167</v>
      </c>
      <c r="J62" t="s">
        <v>3039</v>
      </c>
      <c r="K62" t="s">
        <v>3040</v>
      </c>
      <c r="L62" t="s">
        <v>3041</v>
      </c>
      <c r="M62" t="s">
        <v>164</v>
      </c>
      <c r="N62" t="s">
        <v>3042</v>
      </c>
      <c r="O62" t="s">
        <v>3047</v>
      </c>
      <c r="P62" t="s">
        <v>988</v>
      </c>
      <c r="Q62" s="51" t="str">
        <f t="shared" si="0"/>
        <v>3</v>
      </c>
      <c r="R62" s="51" t="str">
        <f>IF(M62="","",IF(AND(M62&lt;&gt;'Tabelas auxiliares'!$B$236,M62&lt;&gt;'Tabelas auxiliares'!$B$237,M62&lt;&gt;'Tabelas auxiliares'!$C$236,M62&lt;&gt;'Tabelas auxiliares'!$C$237),"FOLHA DE PESSOAL",IF(Q62='Tabelas auxiliares'!$A$237,"CUSTEIO",IF(Q62='Tabelas auxiliares'!$A$236,"INVESTIMENTO","ERRO - VERIFICAR"))))</f>
        <v>CUSTEIO</v>
      </c>
      <c r="S62" s="44">
        <v>8000</v>
      </c>
      <c r="T62" s="44">
        <v>8000</v>
      </c>
    </row>
    <row r="63" spans="1:22" x14ac:dyDescent="0.25">
      <c r="A63" t="s">
        <v>2822</v>
      </c>
      <c r="B63" t="s">
        <v>3033</v>
      </c>
      <c r="C63" t="s">
        <v>3034</v>
      </c>
      <c r="D63" t="s">
        <v>3035</v>
      </c>
      <c r="E63" t="s">
        <v>3048</v>
      </c>
      <c r="F63" t="s">
        <v>3049</v>
      </c>
      <c r="G63" t="s">
        <v>1931</v>
      </c>
      <c r="H63" t="s">
        <v>3038</v>
      </c>
      <c r="I63" t="s">
        <v>167</v>
      </c>
      <c r="J63" t="s">
        <v>3039</v>
      </c>
      <c r="K63" t="s">
        <v>3040</v>
      </c>
      <c r="L63" t="s">
        <v>3041</v>
      </c>
      <c r="M63" t="s">
        <v>164</v>
      </c>
      <c r="N63" t="s">
        <v>3042</v>
      </c>
      <c r="O63" t="s">
        <v>987</v>
      </c>
      <c r="P63" t="s">
        <v>988</v>
      </c>
      <c r="Q63" s="51" t="str">
        <f t="shared" si="0"/>
        <v>3</v>
      </c>
      <c r="R63" s="51" t="str">
        <f>IF(M63="","",IF(AND(M63&lt;&gt;'Tabelas auxiliares'!$B$236,M63&lt;&gt;'Tabelas auxiliares'!$B$237,M63&lt;&gt;'Tabelas auxiliares'!$C$236,M63&lt;&gt;'Tabelas auxiliares'!$C$237),"FOLHA DE PESSOAL",IF(Q63='Tabelas auxiliares'!$A$237,"CUSTEIO",IF(Q63='Tabelas auxiliares'!$A$236,"INVESTIMENTO","ERRO - VERIFICAR"))))</f>
        <v>CUSTEIO</v>
      </c>
      <c r="S63" s="44">
        <v>56486.5</v>
      </c>
      <c r="T63" s="44">
        <v>56486.5</v>
      </c>
    </row>
    <row r="64" spans="1:22" x14ac:dyDescent="0.25">
      <c r="A64" t="s">
        <v>2822</v>
      </c>
      <c r="B64" t="s">
        <v>3033</v>
      </c>
      <c r="C64" t="s">
        <v>3034</v>
      </c>
      <c r="D64" t="s">
        <v>3035</v>
      </c>
      <c r="E64" t="s">
        <v>3048</v>
      </c>
      <c r="F64" t="s">
        <v>3049</v>
      </c>
      <c r="G64" t="s">
        <v>1931</v>
      </c>
      <c r="H64" t="s">
        <v>3038</v>
      </c>
      <c r="I64" t="s">
        <v>167</v>
      </c>
      <c r="J64" t="s">
        <v>3039</v>
      </c>
      <c r="K64" t="s">
        <v>3040</v>
      </c>
      <c r="L64" t="s">
        <v>3041</v>
      </c>
      <c r="M64" t="s">
        <v>164</v>
      </c>
      <c r="N64" t="s">
        <v>3042</v>
      </c>
      <c r="O64" t="s">
        <v>470</v>
      </c>
      <c r="P64" t="s">
        <v>451</v>
      </c>
      <c r="Q64" s="51" t="str">
        <f t="shared" si="0"/>
        <v>3</v>
      </c>
      <c r="R64" s="51" t="str">
        <f>IF(M64="","",IF(AND(M64&lt;&gt;'Tabelas auxiliares'!$B$236,M64&lt;&gt;'Tabelas auxiliares'!$B$237,M64&lt;&gt;'Tabelas auxiliares'!$C$236,M64&lt;&gt;'Tabelas auxiliares'!$C$237),"FOLHA DE PESSOAL",IF(Q64='Tabelas auxiliares'!$A$237,"CUSTEIO",IF(Q64='Tabelas auxiliares'!$A$236,"INVESTIMENTO","ERRO - VERIFICAR"))))</f>
        <v>CUSTEIO</v>
      </c>
      <c r="S64" s="44">
        <v>80114.12</v>
      </c>
      <c r="T64" s="44">
        <v>80114.12</v>
      </c>
    </row>
    <row r="65" spans="1:22" x14ac:dyDescent="0.25">
      <c r="A65" t="s">
        <v>2822</v>
      </c>
      <c r="B65" t="s">
        <v>3033</v>
      </c>
      <c r="C65" t="s">
        <v>3034</v>
      </c>
      <c r="D65" t="s">
        <v>3035</v>
      </c>
      <c r="E65" t="s">
        <v>3050</v>
      </c>
      <c r="F65" t="s">
        <v>3049</v>
      </c>
      <c r="G65" t="s">
        <v>1931</v>
      </c>
      <c r="H65" t="s">
        <v>3038</v>
      </c>
      <c r="I65" t="s">
        <v>167</v>
      </c>
      <c r="J65" t="s">
        <v>3039</v>
      </c>
      <c r="K65" t="s">
        <v>3040</v>
      </c>
      <c r="L65" t="s">
        <v>3041</v>
      </c>
      <c r="M65" t="s">
        <v>164</v>
      </c>
      <c r="N65" t="s">
        <v>3042</v>
      </c>
      <c r="O65" t="s">
        <v>1256</v>
      </c>
      <c r="P65" t="s">
        <v>1257</v>
      </c>
      <c r="Q65" s="51" t="str">
        <f t="shared" si="0"/>
        <v>3</v>
      </c>
      <c r="R65" s="51" t="str">
        <f>IF(M65="","",IF(AND(M65&lt;&gt;'Tabelas auxiliares'!$B$236,M65&lt;&gt;'Tabelas auxiliares'!$B$237,M65&lt;&gt;'Tabelas auxiliares'!$C$236,M65&lt;&gt;'Tabelas auxiliares'!$C$237),"FOLHA DE PESSOAL",IF(Q65='Tabelas auxiliares'!$A$237,"CUSTEIO",IF(Q65='Tabelas auxiliares'!$A$236,"INVESTIMENTO","ERRO - VERIFICAR"))))</f>
        <v>CUSTEIO</v>
      </c>
      <c r="S65" s="44">
        <v>34087.199999999997</v>
      </c>
      <c r="T65" s="44">
        <v>34087.199999999997</v>
      </c>
    </row>
    <row r="66" spans="1:22" x14ac:dyDescent="0.25">
      <c r="A66" t="s">
        <v>2822</v>
      </c>
      <c r="B66" t="s">
        <v>3033</v>
      </c>
      <c r="C66" t="s">
        <v>3034</v>
      </c>
      <c r="D66" t="s">
        <v>3035</v>
      </c>
      <c r="E66" t="s">
        <v>3050</v>
      </c>
      <c r="F66" t="s">
        <v>3049</v>
      </c>
      <c r="G66" t="s">
        <v>1931</v>
      </c>
      <c r="H66" t="s">
        <v>3038</v>
      </c>
      <c r="I66" t="s">
        <v>167</v>
      </c>
      <c r="J66" t="s">
        <v>3039</v>
      </c>
      <c r="K66" t="s">
        <v>3040</v>
      </c>
      <c r="L66" t="s">
        <v>3041</v>
      </c>
      <c r="M66" t="s">
        <v>164</v>
      </c>
      <c r="N66" t="s">
        <v>3042</v>
      </c>
      <c r="O66" t="s">
        <v>1244</v>
      </c>
      <c r="P66" t="s">
        <v>1245</v>
      </c>
      <c r="Q66" s="51" t="str">
        <f t="shared" si="0"/>
        <v>3</v>
      </c>
      <c r="R66" s="51" t="str">
        <f>IF(M66="","",IF(AND(M66&lt;&gt;'Tabelas auxiliares'!$B$236,M66&lt;&gt;'Tabelas auxiliares'!$B$237,M66&lt;&gt;'Tabelas auxiliares'!$C$236,M66&lt;&gt;'Tabelas auxiliares'!$C$237),"FOLHA DE PESSOAL",IF(Q66='Tabelas auxiliares'!$A$237,"CUSTEIO",IF(Q66='Tabelas auxiliares'!$A$236,"INVESTIMENTO","ERRO - VERIFICAR"))))</f>
        <v>CUSTEIO</v>
      </c>
      <c r="S66" s="44">
        <v>6477</v>
      </c>
      <c r="T66" s="44">
        <v>6477</v>
      </c>
    </row>
    <row r="67" spans="1:22" x14ac:dyDescent="0.25">
      <c r="A67" t="s">
        <v>2822</v>
      </c>
      <c r="B67" t="s">
        <v>3033</v>
      </c>
      <c r="C67" t="s">
        <v>3034</v>
      </c>
      <c r="D67" t="s">
        <v>3035</v>
      </c>
      <c r="E67" t="s">
        <v>3050</v>
      </c>
      <c r="F67" t="s">
        <v>3049</v>
      </c>
      <c r="G67" t="s">
        <v>1931</v>
      </c>
      <c r="H67" t="s">
        <v>3038</v>
      </c>
      <c r="I67" t="s">
        <v>167</v>
      </c>
      <c r="J67" t="s">
        <v>3039</v>
      </c>
      <c r="K67" t="s">
        <v>3040</v>
      </c>
      <c r="L67" t="s">
        <v>3041</v>
      </c>
      <c r="M67" t="s">
        <v>164</v>
      </c>
      <c r="N67" t="s">
        <v>3042</v>
      </c>
      <c r="O67" t="s">
        <v>2394</v>
      </c>
      <c r="P67" t="s">
        <v>2395</v>
      </c>
      <c r="Q67" s="51" t="str">
        <f t="shared" si="0"/>
        <v>3</v>
      </c>
      <c r="R67" s="51" t="str">
        <f>IF(M67="","",IF(AND(M67&lt;&gt;'Tabelas auxiliares'!$B$236,M67&lt;&gt;'Tabelas auxiliares'!$B$237,M67&lt;&gt;'Tabelas auxiliares'!$C$236,M67&lt;&gt;'Tabelas auxiliares'!$C$237),"FOLHA DE PESSOAL",IF(Q67='Tabelas auxiliares'!$A$237,"CUSTEIO",IF(Q67='Tabelas auxiliares'!$A$236,"INVESTIMENTO","ERRO - VERIFICAR"))))</f>
        <v>CUSTEIO</v>
      </c>
      <c r="S67" s="44">
        <v>36000</v>
      </c>
      <c r="T67" s="44">
        <v>36000</v>
      </c>
    </row>
    <row r="68" spans="1:22" x14ac:dyDescent="0.25">
      <c r="A68" t="s">
        <v>2822</v>
      </c>
      <c r="B68" t="s">
        <v>3033</v>
      </c>
      <c r="C68" t="s">
        <v>3034</v>
      </c>
      <c r="D68" t="s">
        <v>3035</v>
      </c>
      <c r="E68" t="s">
        <v>3051</v>
      </c>
      <c r="F68" t="s">
        <v>3049</v>
      </c>
      <c r="G68" t="s">
        <v>1931</v>
      </c>
      <c r="H68" t="s">
        <v>3038</v>
      </c>
      <c r="I68" t="s">
        <v>167</v>
      </c>
      <c r="J68" t="s">
        <v>3039</v>
      </c>
      <c r="K68" t="s">
        <v>3040</v>
      </c>
      <c r="L68" t="s">
        <v>3041</v>
      </c>
      <c r="M68" t="s">
        <v>164</v>
      </c>
      <c r="N68" t="s">
        <v>3042</v>
      </c>
      <c r="O68" t="s">
        <v>3047</v>
      </c>
      <c r="P68" t="s">
        <v>988</v>
      </c>
      <c r="Q68" s="51" t="str">
        <f t="shared" si="0"/>
        <v>3</v>
      </c>
      <c r="R68" s="51" t="str">
        <f>IF(M68="","",IF(AND(M68&lt;&gt;'Tabelas auxiliares'!$B$236,M68&lt;&gt;'Tabelas auxiliares'!$B$237,M68&lt;&gt;'Tabelas auxiliares'!$C$236,M68&lt;&gt;'Tabelas auxiliares'!$C$237),"FOLHA DE PESSOAL",IF(Q68='Tabelas auxiliares'!$A$237,"CUSTEIO",IF(Q68='Tabelas auxiliares'!$A$236,"INVESTIMENTO","ERRO - VERIFICAR"))))</f>
        <v>CUSTEIO</v>
      </c>
      <c r="S68" s="44">
        <v>12000</v>
      </c>
      <c r="T68" s="44">
        <v>12000</v>
      </c>
    </row>
    <row r="69" spans="1:22" x14ac:dyDescent="0.25">
      <c r="A69" t="s">
        <v>2822</v>
      </c>
      <c r="B69" t="s">
        <v>3033</v>
      </c>
      <c r="C69" t="s">
        <v>3034</v>
      </c>
      <c r="D69" t="s">
        <v>3035</v>
      </c>
      <c r="E69" t="s">
        <v>3052</v>
      </c>
      <c r="F69" t="s">
        <v>3037</v>
      </c>
      <c r="G69" t="s">
        <v>1931</v>
      </c>
      <c r="H69" t="s">
        <v>3038</v>
      </c>
      <c r="I69" t="s">
        <v>167</v>
      </c>
      <c r="J69" t="s">
        <v>3039</v>
      </c>
      <c r="K69" t="s">
        <v>3040</v>
      </c>
      <c r="L69" t="s">
        <v>3041</v>
      </c>
      <c r="M69" t="s">
        <v>164</v>
      </c>
      <c r="N69" t="s">
        <v>3042</v>
      </c>
      <c r="O69" t="s">
        <v>1840</v>
      </c>
      <c r="P69" t="s">
        <v>1841</v>
      </c>
      <c r="Q69" s="51" t="str">
        <f t="shared" ref="Q69:Q132" si="1">LEFT(O69,1)</f>
        <v>3</v>
      </c>
      <c r="R69" s="51" t="str">
        <f>IF(M69="","",IF(AND(M69&lt;&gt;'Tabelas auxiliares'!$B$236,M69&lt;&gt;'Tabelas auxiliares'!$B$237,M69&lt;&gt;'Tabelas auxiliares'!$C$236,M69&lt;&gt;'Tabelas auxiliares'!$C$237),"FOLHA DE PESSOAL",IF(Q69='Tabelas auxiliares'!$A$237,"CUSTEIO",IF(Q69='Tabelas auxiliares'!$A$236,"INVESTIMENTO","ERRO - VERIFICAR"))))</f>
        <v>CUSTEIO</v>
      </c>
      <c r="S69" s="44">
        <v>114000</v>
      </c>
      <c r="T69" s="44">
        <v>114000</v>
      </c>
    </row>
    <row r="70" spans="1:22" x14ac:dyDescent="0.25">
      <c r="A70" t="s">
        <v>2822</v>
      </c>
      <c r="B70" t="s">
        <v>3033</v>
      </c>
      <c r="C70" t="s">
        <v>3034</v>
      </c>
      <c r="D70" t="s">
        <v>3035</v>
      </c>
      <c r="E70" t="s">
        <v>3053</v>
      </c>
      <c r="F70" t="s">
        <v>3037</v>
      </c>
      <c r="G70" t="s">
        <v>1931</v>
      </c>
      <c r="H70" t="s">
        <v>3038</v>
      </c>
      <c r="I70" t="s">
        <v>167</v>
      </c>
      <c r="J70" t="s">
        <v>3039</v>
      </c>
      <c r="K70" t="s">
        <v>3040</v>
      </c>
      <c r="L70" t="s">
        <v>3041</v>
      </c>
      <c r="M70" t="s">
        <v>164</v>
      </c>
      <c r="N70" t="s">
        <v>3042</v>
      </c>
      <c r="O70" t="s">
        <v>854</v>
      </c>
      <c r="P70" t="s">
        <v>855</v>
      </c>
      <c r="Q70" s="51" t="str">
        <f t="shared" si="1"/>
        <v>3</v>
      </c>
      <c r="R70" s="51" t="str">
        <f>IF(M70="","",IF(AND(M70&lt;&gt;'Tabelas auxiliares'!$B$236,M70&lt;&gt;'Tabelas auxiliares'!$B$237,M70&lt;&gt;'Tabelas auxiliares'!$C$236,M70&lt;&gt;'Tabelas auxiliares'!$C$237),"FOLHA DE PESSOAL",IF(Q70='Tabelas auxiliares'!$A$237,"CUSTEIO",IF(Q70='Tabelas auxiliares'!$A$236,"INVESTIMENTO","ERRO - VERIFICAR"))))</f>
        <v>CUSTEIO</v>
      </c>
      <c r="S70" s="44">
        <v>119520</v>
      </c>
      <c r="T70" s="44">
        <v>119520</v>
      </c>
    </row>
    <row r="71" spans="1:22" x14ac:dyDescent="0.25">
      <c r="A71" t="s">
        <v>2822</v>
      </c>
      <c r="B71" t="s">
        <v>3033</v>
      </c>
      <c r="C71" t="s">
        <v>3034</v>
      </c>
      <c r="D71" t="s">
        <v>3035</v>
      </c>
      <c r="E71" t="s">
        <v>3054</v>
      </c>
      <c r="F71" t="s">
        <v>3049</v>
      </c>
      <c r="G71" t="s">
        <v>1931</v>
      </c>
      <c r="H71" t="s">
        <v>3038</v>
      </c>
      <c r="I71" t="s">
        <v>167</v>
      </c>
      <c r="J71" t="s">
        <v>3039</v>
      </c>
      <c r="K71" t="s">
        <v>3040</v>
      </c>
      <c r="L71" t="s">
        <v>3041</v>
      </c>
      <c r="M71" t="s">
        <v>164</v>
      </c>
      <c r="N71" t="s">
        <v>3042</v>
      </c>
      <c r="O71" t="s">
        <v>1840</v>
      </c>
      <c r="P71" t="s">
        <v>1841</v>
      </c>
      <c r="Q71" s="51" t="str">
        <f t="shared" si="1"/>
        <v>3</v>
      </c>
      <c r="R71" s="51" t="str">
        <f>IF(M71="","",IF(AND(M71&lt;&gt;'Tabelas auxiliares'!$B$236,M71&lt;&gt;'Tabelas auxiliares'!$B$237,M71&lt;&gt;'Tabelas auxiliares'!$C$236,M71&lt;&gt;'Tabelas auxiliares'!$C$237),"FOLHA DE PESSOAL",IF(Q71='Tabelas auxiliares'!$A$237,"CUSTEIO",IF(Q71='Tabelas auxiliares'!$A$236,"INVESTIMENTO","ERRO - VERIFICAR"))))</f>
        <v>CUSTEIO</v>
      </c>
      <c r="S71" s="44">
        <v>171000</v>
      </c>
      <c r="T71" s="44">
        <v>171000</v>
      </c>
    </row>
    <row r="72" spans="1:22" x14ac:dyDescent="0.25">
      <c r="A72" t="s">
        <v>2822</v>
      </c>
      <c r="B72" t="s">
        <v>3033</v>
      </c>
      <c r="C72" t="s">
        <v>3034</v>
      </c>
      <c r="D72" t="s">
        <v>3035</v>
      </c>
      <c r="E72" t="s">
        <v>3055</v>
      </c>
      <c r="F72" t="s">
        <v>3049</v>
      </c>
      <c r="G72" t="s">
        <v>1931</v>
      </c>
      <c r="H72" t="s">
        <v>3038</v>
      </c>
      <c r="I72" t="s">
        <v>167</v>
      </c>
      <c r="J72" t="s">
        <v>3039</v>
      </c>
      <c r="K72" t="s">
        <v>3040</v>
      </c>
      <c r="L72" t="s">
        <v>3041</v>
      </c>
      <c r="M72" t="s">
        <v>164</v>
      </c>
      <c r="N72" t="s">
        <v>3042</v>
      </c>
      <c r="O72" t="s">
        <v>854</v>
      </c>
      <c r="P72" t="s">
        <v>855</v>
      </c>
      <c r="Q72" s="51" t="str">
        <f t="shared" si="1"/>
        <v>3</v>
      </c>
      <c r="R72" s="51" t="str">
        <f>IF(M72="","",IF(AND(M72&lt;&gt;'Tabelas auxiliares'!$B$236,M72&lt;&gt;'Tabelas auxiliares'!$B$237,M72&lt;&gt;'Tabelas auxiliares'!$C$236,M72&lt;&gt;'Tabelas auxiliares'!$C$237),"FOLHA DE PESSOAL",IF(Q72='Tabelas auxiliares'!$A$237,"CUSTEIO",IF(Q72='Tabelas auxiliares'!$A$236,"INVESTIMENTO","ERRO - VERIFICAR"))))</f>
        <v>CUSTEIO</v>
      </c>
      <c r="S72" s="44">
        <v>179280</v>
      </c>
      <c r="T72" s="44">
        <v>179280</v>
      </c>
    </row>
    <row r="73" spans="1:22" x14ac:dyDescent="0.25">
      <c r="A73" t="s">
        <v>2822</v>
      </c>
      <c r="B73" t="s">
        <v>3033</v>
      </c>
      <c r="C73" t="s">
        <v>3034</v>
      </c>
      <c r="D73" t="s">
        <v>3035</v>
      </c>
      <c r="E73" t="s">
        <v>3056</v>
      </c>
      <c r="F73" t="s">
        <v>3037</v>
      </c>
      <c r="G73" t="s">
        <v>1931</v>
      </c>
      <c r="H73" t="s">
        <v>3038</v>
      </c>
      <c r="I73" t="s">
        <v>167</v>
      </c>
      <c r="J73" t="s">
        <v>3039</v>
      </c>
      <c r="K73" t="s">
        <v>3040</v>
      </c>
      <c r="L73" t="s">
        <v>3041</v>
      </c>
      <c r="M73" t="s">
        <v>164</v>
      </c>
      <c r="N73" t="s">
        <v>3042</v>
      </c>
      <c r="O73" t="s">
        <v>473</v>
      </c>
      <c r="P73" t="s">
        <v>455</v>
      </c>
      <c r="Q73" s="51" t="str">
        <f t="shared" si="1"/>
        <v>3</v>
      </c>
      <c r="R73" s="51" t="str">
        <f>IF(M73="","",IF(AND(M73&lt;&gt;'Tabelas auxiliares'!$B$236,M73&lt;&gt;'Tabelas auxiliares'!$B$237,M73&lt;&gt;'Tabelas auxiliares'!$C$236,M73&lt;&gt;'Tabelas auxiliares'!$C$237),"FOLHA DE PESSOAL",IF(Q73='Tabelas auxiliares'!$A$237,"CUSTEIO",IF(Q73='Tabelas auxiliares'!$A$236,"INVESTIMENTO","ERRO - VERIFICAR"))))</f>
        <v>CUSTEIO</v>
      </c>
      <c r="S73" s="44">
        <v>16188</v>
      </c>
      <c r="T73" s="44">
        <v>16188</v>
      </c>
    </row>
    <row r="74" spans="1:22" x14ac:dyDescent="0.25">
      <c r="A74" t="s">
        <v>2822</v>
      </c>
      <c r="B74" t="s">
        <v>3033</v>
      </c>
      <c r="C74" t="s">
        <v>3034</v>
      </c>
      <c r="D74" t="s">
        <v>3035</v>
      </c>
      <c r="E74" t="s">
        <v>3057</v>
      </c>
      <c r="F74" t="s">
        <v>3049</v>
      </c>
      <c r="G74" t="s">
        <v>1931</v>
      </c>
      <c r="H74" t="s">
        <v>3038</v>
      </c>
      <c r="I74" t="s">
        <v>167</v>
      </c>
      <c r="J74" t="s">
        <v>3039</v>
      </c>
      <c r="K74" t="s">
        <v>3040</v>
      </c>
      <c r="L74" t="s">
        <v>3041</v>
      </c>
      <c r="M74" t="s">
        <v>164</v>
      </c>
      <c r="N74" t="s">
        <v>3042</v>
      </c>
      <c r="O74" t="s">
        <v>473</v>
      </c>
      <c r="P74" t="s">
        <v>455</v>
      </c>
      <c r="Q74" s="51" t="str">
        <f t="shared" si="1"/>
        <v>3</v>
      </c>
      <c r="R74" s="51" t="str">
        <f>IF(M74="","",IF(AND(M74&lt;&gt;'Tabelas auxiliares'!$B$236,M74&lt;&gt;'Tabelas auxiliares'!$B$237,M74&lt;&gt;'Tabelas auxiliares'!$C$236,M74&lt;&gt;'Tabelas auxiliares'!$C$237),"FOLHA DE PESSOAL",IF(Q74='Tabelas auxiliares'!$A$237,"CUSTEIO",IF(Q74='Tabelas auxiliares'!$A$236,"INVESTIMENTO","ERRO - VERIFICAR"))))</f>
        <v>CUSTEIO</v>
      </c>
      <c r="S74" s="44">
        <v>24282</v>
      </c>
      <c r="T74" s="44">
        <v>24282</v>
      </c>
    </row>
    <row r="75" spans="1:22" x14ac:dyDescent="0.25">
      <c r="A75" t="s">
        <v>2822</v>
      </c>
      <c r="B75" t="s">
        <v>3033</v>
      </c>
      <c r="C75" t="s">
        <v>3034</v>
      </c>
      <c r="D75" t="s">
        <v>3058</v>
      </c>
      <c r="E75" t="s">
        <v>3059</v>
      </c>
      <c r="F75" t="s">
        <v>3060</v>
      </c>
      <c r="G75" t="s">
        <v>1931</v>
      </c>
      <c r="H75" t="s">
        <v>3038</v>
      </c>
      <c r="I75" t="s">
        <v>167</v>
      </c>
      <c r="J75" t="s">
        <v>3039</v>
      </c>
      <c r="K75" t="s">
        <v>3040</v>
      </c>
      <c r="L75" t="s">
        <v>3041</v>
      </c>
      <c r="M75" t="s">
        <v>164</v>
      </c>
      <c r="N75" t="s">
        <v>3042</v>
      </c>
      <c r="O75" t="s">
        <v>1826</v>
      </c>
      <c r="P75" t="s">
        <v>1827</v>
      </c>
      <c r="Q75" s="51" t="str">
        <f t="shared" si="1"/>
        <v>3</v>
      </c>
      <c r="R75" s="51" t="str">
        <f>IF(M75="","",IF(AND(M75&lt;&gt;'Tabelas auxiliares'!$B$236,M75&lt;&gt;'Tabelas auxiliares'!$B$237,M75&lt;&gt;'Tabelas auxiliares'!$C$236,M75&lt;&gt;'Tabelas auxiliares'!$C$237),"FOLHA DE PESSOAL",IF(Q75='Tabelas auxiliares'!$A$237,"CUSTEIO",IF(Q75='Tabelas auxiliares'!$A$236,"INVESTIMENTO","ERRO - VERIFICAR"))))</f>
        <v>CUSTEIO</v>
      </c>
      <c r="S75" s="44">
        <v>79953.58</v>
      </c>
      <c r="T75" s="44">
        <v>79953.58</v>
      </c>
    </row>
    <row r="76" spans="1:22" x14ac:dyDescent="0.25">
      <c r="A76" t="s">
        <v>2823</v>
      </c>
      <c r="B76" t="s">
        <v>3061</v>
      </c>
      <c r="C76" t="s">
        <v>1413</v>
      </c>
      <c r="D76" t="s">
        <v>3062</v>
      </c>
      <c r="E76" t="s">
        <v>3063</v>
      </c>
      <c r="F76" t="s">
        <v>3064</v>
      </c>
      <c r="G76" t="s">
        <v>1931</v>
      </c>
      <c r="H76" t="s">
        <v>3065</v>
      </c>
      <c r="I76" t="s">
        <v>167</v>
      </c>
      <c r="J76" t="s">
        <v>3066</v>
      </c>
      <c r="K76" t="s">
        <v>543</v>
      </c>
      <c r="L76" t="s">
        <v>3067</v>
      </c>
      <c r="M76" t="s">
        <v>164</v>
      </c>
      <c r="N76" t="s">
        <v>3068</v>
      </c>
      <c r="O76" t="s">
        <v>1826</v>
      </c>
      <c r="P76" t="s">
        <v>1827</v>
      </c>
      <c r="Q76" s="51" t="str">
        <f t="shared" si="1"/>
        <v>3</v>
      </c>
      <c r="R76" s="51" t="str">
        <f>IF(M76="","",IF(AND(M76&lt;&gt;'Tabelas auxiliares'!$B$236,M76&lt;&gt;'Tabelas auxiliares'!$B$237,M76&lt;&gt;'Tabelas auxiliares'!$C$236,M76&lt;&gt;'Tabelas auxiliares'!$C$237),"FOLHA DE PESSOAL",IF(Q76='Tabelas auxiliares'!$A$237,"CUSTEIO",IF(Q76='Tabelas auxiliares'!$A$236,"INVESTIMENTO","ERRO - VERIFICAR"))))</f>
        <v>CUSTEIO</v>
      </c>
      <c r="S76" s="44">
        <v>1090909.0900000001</v>
      </c>
      <c r="T76" s="44">
        <v>999999.99</v>
      </c>
      <c r="U76" s="44">
        <v>90909.1</v>
      </c>
    </row>
    <row r="77" spans="1:22" x14ac:dyDescent="0.25">
      <c r="A77" t="s">
        <v>2823</v>
      </c>
      <c r="B77" t="s">
        <v>3061</v>
      </c>
      <c r="C77" t="s">
        <v>1805</v>
      </c>
      <c r="D77" t="s">
        <v>3069</v>
      </c>
      <c r="E77" t="s">
        <v>3070</v>
      </c>
      <c r="F77" t="s">
        <v>3071</v>
      </c>
      <c r="G77" t="s">
        <v>1931</v>
      </c>
      <c r="H77" t="s">
        <v>3065</v>
      </c>
      <c r="I77" t="s">
        <v>167</v>
      </c>
      <c r="J77" t="s">
        <v>3066</v>
      </c>
      <c r="K77" t="s">
        <v>119</v>
      </c>
      <c r="L77" t="s">
        <v>3067</v>
      </c>
      <c r="M77" t="s">
        <v>164</v>
      </c>
      <c r="N77" t="s">
        <v>3068</v>
      </c>
      <c r="O77" t="s">
        <v>1826</v>
      </c>
      <c r="P77" t="s">
        <v>1827</v>
      </c>
      <c r="Q77" s="51" t="str">
        <f t="shared" si="1"/>
        <v>3</v>
      </c>
      <c r="R77" s="51" t="str">
        <f>IF(M77="","",IF(AND(M77&lt;&gt;'Tabelas auxiliares'!$B$236,M77&lt;&gt;'Tabelas auxiliares'!$B$237,M77&lt;&gt;'Tabelas auxiliares'!$C$236,M77&lt;&gt;'Tabelas auxiliares'!$C$237),"FOLHA DE PESSOAL",IF(Q77='Tabelas auxiliares'!$A$237,"CUSTEIO",IF(Q77='Tabelas auxiliares'!$A$236,"INVESTIMENTO","ERRO - VERIFICAR"))))</f>
        <v>CUSTEIO</v>
      </c>
      <c r="S77" s="44">
        <v>606224</v>
      </c>
      <c r="T77" s="44">
        <v>606224</v>
      </c>
    </row>
    <row r="78" spans="1:22" x14ac:dyDescent="0.25">
      <c r="A78" t="s">
        <v>2823</v>
      </c>
      <c r="B78" t="s">
        <v>3061</v>
      </c>
      <c r="C78" t="s">
        <v>1805</v>
      </c>
      <c r="D78" t="s">
        <v>3069</v>
      </c>
      <c r="E78" t="s">
        <v>3072</v>
      </c>
      <c r="F78" t="s">
        <v>3071</v>
      </c>
      <c r="G78" t="s">
        <v>1931</v>
      </c>
      <c r="H78" t="s">
        <v>3065</v>
      </c>
      <c r="I78" t="s">
        <v>167</v>
      </c>
      <c r="J78" t="s">
        <v>3066</v>
      </c>
      <c r="K78" t="s">
        <v>119</v>
      </c>
      <c r="L78" t="s">
        <v>3067</v>
      </c>
      <c r="M78" t="s">
        <v>539</v>
      </c>
      <c r="N78" t="s">
        <v>3073</v>
      </c>
      <c r="O78" t="s">
        <v>1826</v>
      </c>
      <c r="P78" t="s">
        <v>1827</v>
      </c>
      <c r="Q78" s="51" t="str">
        <f t="shared" si="1"/>
        <v>3</v>
      </c>
      <c r="R78" s="51" t="str">
        <f>IF(M78="","",IF(AND(M78&lt;&gt;'Tabelas auxiliares'!$B$236,M78&lt;&gt;'Tabelas auxiliares'!$B$237,M78&lt;&gt;'Tabelas auxiliares'!$C$236,M78&lt;&gt;'Tabelas auxiliares'!$C$237),"FOLHA DE PESSOAL",IF(Q78='Tabelas auxiliares'!$A$237,"CUSTEIO",IF(Q78='Tabelas auxiliares'!$A$236,"INVESTIMENTO","ERRO - VERIFICAR"))))</f>
        <v>FOLHA DE PESSOAL</v>
      </c>
      <c r="S78" s="44">
        <v>1000000</v>
      </c>
      <c r="T78" s="44">
        <v>1000000</v>
      </c>
    </row>
    <row r="79" spans="1:22" x14ac:dyDescent="0.25">
      <c r="A79" t="s">
        <v>2824</v>
      </c>
      <c r="B79" t="s">
        <v>3074</v>
      </c>
      <c r="C79" t="s">
        <v>2225</v>
      </c>
      <c r="D79" t="s">
        <v>3075</v>
      </c>
      <c r="E79" t="s">
        <v>3076</v>
      </c>
      <c r="F79" t="s">
        <v>3077</v>
      </c>
      <c r="G79" t="s">
        <v>1931</v>
      </c>
      <c r="H79" t="s">
        <v>3078</v>
      </c>
      <c r="I79" t="s">
        <v>1734</v>
      </c>
      <c r="J79" t="s">
        <v>3079</v>
      </c>
      <c r="K79" t="s">
        <v>119</v>
      </c>
      <c r="L79" t="s">
        <v>3080</v>
      </c>
      <c r="M79" t="s">
        <v>164</v>
      </c>
      <c r="N79" t="s">
        <v>3081</v>
      </c>
      <c r="O79" t="s">
        <v>1826</v>
      </c>
      <c r="P79" t="s">
        <v>1827</v>
      </c>
      <c r="Q79" s="51" t="str">
        <f t="shared" si="1"/>
        <v>3</v>
      </c>
      <c r="R79" s="51" t="str">
        <f>IF(M79="","",IF(AND(M79&lt;&gt;'Tabelas auxiliares'!$B$236,M79&lt;&gt;'Tabelas auxiliares'!$B$237,M79&lt;&gt;'Tabelas auxiliares'!$C$236,M79&lt;&gt;'Tabelas auxiliares'!$C$237),"FOLHA DE PESSOAL",IF(Q79='Tabelas auxiliares'!$A$237,"CUSTEIO",IF(Q79='Tabelas auxiliares'!$A$236,"INVESTIMENTO","ERRO - VERIFICAR"))))</f>
        <v>CUSTEIO</v>
      </c>
      <c r="S79" s="44">
        <v>9364.76</v>
      </c>
      <c r="T79" s="44">
        <v>6243.18</v>
      </c>
      <c r="U79" s="44">
        <v>3121.58</v>
      </c>
    </row>
    <row r="80" spans="1:22" x14ac:dyDescent="0.25">
      <c r="A80" t="s">
        <v>2824</v>
      </c>
      <c r="B80" t="s">
        <v>3074</v>
      </c>
      <c r="C80" t="s">
        <v>2276</v>
      </c>
      <c r="D80" t="s">
        <v>3082</v>
      </c>
      <c r="E80" t="s">
        <v>3083</v>
      </c>
      <c r="F80" t="s">
        <v>3084</v>
      </c>
      <c r="G80" t="s">
        <v>1931</v>
      </c>
      <c r="H80" t="s">
        <v>3078</v>
      </c>
      <c r="I80" t="s">
        <v>1734</v>
      </c>
      <c r="J80" t="s">
        <v>3079</v>
      </c>
      <c r="K80" t="s">
        <v>119</v>
      </c>
      <c r="L80" t="s">
        <v>3080</v>
      </c>
      <c r="M80" t="s">
        <v>164</v>
      </c>
      <c r="N80" t="s">
        <v>3081</v>
      </c>
      <c r="O80" t="s">
        <v>1244</v>
      </c>
      <c r="P80" t="s">
        <v>1245</v>
      </c>
      <c r="Q80" s="51" t="str">
        <f t="shared" si="1"/>
        <v>3</v>
      </c>
      <c r="R80" s="51" t="str">
        <f>IF(M80="","",IF(AND(M80&lt;&gt;'Tabelas auxiliares'!$B$236,M80&lt;&gt;'Tabelas auxiliares'!$B$237,M80&lt;&gt;'Tabelas auxiliares'!$C$236,M80&lt;&gt;'Tabelas auxiliares'!$C$237),"FOLHA DE PESSOAL",IF(Q80='Tabelas auxiliares'!$A$237,"CUSTEIO",IF(Q80='Tabelas auxiliares'!$A$236,"INVESTIMENTO","ERRO - VERIFICAR"))))</f>
        <v>CUSTEIO</v>
      </c>
      <c r="S80" s="44">
        <v>800</v>
      </c>
      <c r="V80" s="44">
        <v>800</v>
      </c>
    </row>
    <row r="81" spans="1:22" x14ac:dyDescent="0.25">
      <c r="A81" t="s">
        <v>2824</v>
      </c>
      <c r="B81" t="s">
        <v>3074</v>
      </c>
      <c r="C81" t="s">
        <v>2276</v>
      </c>
      <c r="D81" t="s">
        <v>3082</v>
      </c>
      <c r="E81" t="s">
        <v>3085</v>
      </c>
      <c r="F81" t="s">
        <v>3084</v>
      </c>
      <c r="G81" t="s">
        <v>1931</v>
      </c>
      <c r="H81" t="s">
        <v>3078</v>
      </c>
      <c r="I81" t="s">
        <v>1734</v>
      </c>
      <c r="J81" t="s">
        <v>3079</v>
      </c>
      <c r="K81" t="s">
        <v>119</v>
      </c>
      <c r="L81" t="s">
        <v>3080</v>
      </c>
      <c r="M81" t="s">
        <v>164</v>
      </c>
      <c r="N81" t="s">
        <v>3081</v>
      </c>
      <c r="O81" t="s">
        <v>472</v>
      </c>
      <c r="P81" t="s">
        <v>454</v>
      </c>
      <c r="Q81" s="51" t="str">
        <f t="shared" si="1"/>
        <v>3</v>
      </c>
      <c r="R81" s="51" t="str">
        <f>IF(M81="","",IF(AND(M81&lt;&gt;'Tabelas auxiliares'!$B$236,M81&lt;&gt;'Tabelas auxiliares'!$B$237,M81&lt;&gt;'Tabelas auxiliares'!$C$236,M81&lt;&gt;'Tabelas auxiliares'!$C$237),"FOLHA DE PESSOAL",IF(Q81='Tabelas auxiliares'!$A$237,"CUSTEIO",IF(Q81='Tabelas auxiliares'!$A$236,"INVESTIMENTO","ERRO - VERIFICAR"))))</f>
        <v>CUSTEIO</v>
      </c>
      <c r="S81" s="44">
        <v>13000</v>
      </c>
      <c r="V81" s="44">
        <v>13000</v>
      </c>
    </row>
    <row r="82" spans="1:22" x14ac:dyDescent="0.25">
      <c r="A82" t="s">
        <v>2824</v>
      </c>
      <c r="B82" t="s">
        <v>3074</v>
      </c>
      <c r="C82" t="s">
        <v>2276</v>
      </c>
      <c r="D82" t="s">
        <v>3082</v>
      </c>
      <c r="E82" t="s">
        <v>3086</v>
      </c>
      <c r="F82" t="s">
        <v>3084</v>
      </c>
      <c r="G82" t="s">
        <v>1931</v>
      </c>
      <c r="H82" t="s">
        <v>3078</v>
      </c>
      <c r="I82" t="s">
        <v>1734</v>
      </c>
      <c r="J82" t="s">
        <v>3079</v>
      </c>
      <c r="K82" t="s">
        <v>119</v>
      </c>
      <c r="L82" t="s">
        <v>3080</v>
      </c>
      <c r="M82" t="s">
        <v>164</v>
      </c>
      <c r="N82" t="s">
        <v>3081</v>
      </c>
      <c r="O82" t="s">
        <v>987</v>
      </c>
      <c r="P82" t="s">
        <v>988</v>
      </c>
      <c r="Q82" s="51" t="str">
        <f t="shared" si="1"/>
        <v>3</v>
      </c>
      <c r="R82" s="51" t="str">
        <f>IF(M82="","",IF(AND(M82&lt;&gt;'Tabelas auxiliares'!$B$236,M82&lt;&gt;'Tabelas auxiliares'!$B$237,M82&lt;&gt;'Tabelas auxiliares'!$C$236,M82&lt;&gt;'Tabelas auxiliares'!$C$237),"FOLHA DE PESSOAL",IF(Q82='Tabelas auxiliares'!$A$237,"CUSTEIO",IF(Q82='Tabelas auxiliares'!$A$236,"INVESTIMENTO","ERRO - VERIFICAR"))))</f>
        <v>CUSTEIO</v>
      </c>
      <c r="S82" s="44">
        <v>11000</v>
      </c>
      <c r="V82" s="44">
        <v>11000</v>
      </c>
    </row>
    <row r="83" spans="1:22" x14ac:dyDescent="0.25">
      <c r="A83" t="s">
        <v>2824</v>
      </c>
      <c r="B83" t="s">
        <v>3074</v>
      </c>
      <c r="C83" t="s">
        <v>2276</v>
      </c>
      <c r="D83" t="s">
        <v>3082</v>
      </c>
      <c r="E83" t="s">
        <v>3087</v>
      </c>
      <c r="F83" t="s">
        <v>3084</v>
      </c>
      <c r="G83" t="s">
        <v>1931</v>
      </c>
      <c r="H83" t="s">
        <v>3078</v>
      </c>
      <c r="I83" t="s">
        <v>1734</v>
      </c>
      <c r="J83" t="s">
        <v>3079</v>
      </c>
      <c r="K83" t="s">
        <v>119</v>
      </c>
      <c r="L83" t="s">
        <v>3080</v>
      </c>
      <c r="M83" t="s">
        <v>164</v>
      </c>
      <c r="N83" t="s">
        <v>3081</v>
      </c>
      <c r="O83" t="s">
        <v>854</v>
      </c>
      <c r="P83" t="s">
        <v>855</v>
      </c>
      <c r="Q83" s="51" t="str">
        <f t="shared" si="1"/>
        <v>3</v>
      </c>
      <c r="R83" s="51" t="str">
        <f>IF(M83="","",IF(AND(M83&lt;&gt;'Tabelas auxiliares'!$B$236,M83&lt;&gt;'Tabelas auxiliares'!$B$237,M83&lt;&gt;'Tabelas auxiliares'!$C$236,M83&lt;&gt;'Tabelas auxiliares'!$C$237),"FOLHA DE PESSOAL",IF(Q83='Tabelas auxiliares'!$A$237,"CUSTEIO",IF(Q83='Tabelas auxiliares'!$A$236,"INVESTIMENTO","ERRO - VERIFICAR"))))</f>
        <v>CUSTEIO</v>
      </c>
      <c r="S83" s="44">
        <v>39200</v>
      </c>
      <c r="V83" s="44">
        <v>39200</v>
      </c>
    </row>
    <row r="84" spans="1:22" x14ac:dyDescent="0.25">
      <c r="A84" t="s">
        <v>2824</v>
      </c>
      <c r="B84" t="s">
        <v>3074</v>
      </c>
      <c r="C84" t="s">
        <v>2276</v>
      </c>
      <c r="D84" t="s">
        <v>3082</v>
      </c>
      <c r="E84" t="s">
        <v>3088</v>
      </c>
      <c r="F84" t="s">
        <v>3084</v>
      </c>
      <c r="G84" t="s">
        <v>1931</v>
      </c>
      <c r="H84" t="s">
        <v>3078</v>
      </c>
      <c r="I84" t="s">
        <v>1734</v>
      </c>
      <c r="J84" t="s">
        <v>3079</v>
      </c>
      <c r="K84" t="s">
        <v>119</v>
      </c>
      <c r="L84" t="s">
        <v>3080</v>
      </c>
      <c r="M84" t="s">
        <v>164</v>
      </c>
      <c r="N84" t="s">
        <v>3081</v>
      </c>
      <c r="O84" t="s">
        <v>473</v>
      </c>
      <c r="P84" t="s">
        <v>455</v>
      </c>
      <c r="Q84" s="51" t="str">
        <f t="shared" si="1"/>
        <v>3</v>
      </c>
      <c r="R84" s="51" t="str">
        <f>IF(M84="","",IF(AND(M84&lt;&gt;'Tabelas auxiliares'!$B$236,M84&lt;&gt;'Tabelas auxiliares'!$B$237,M84&lt;&gt;'Tabelas auxiliares'!$C$236,M84&lt;&gt;'Tabelas auxiliares'!$C$237),"FOLHA DE PESSOAL",IF(Q84='Tabelas auxiliares'!$A$237,"CUSTEIO",IF(Q84='Tabelas auxiliares'!$A$236,"INVESTIMENTO","ERRO - VERIFICAR"))))</f>
        <v>CUSTEIO</v>
      </c>
      <c r="S84" s="44">
        <v>21144.240000000002</v>
      </c>
      <c r="V84" s="44">
        <v>21144.240000000002</v>
      </c>
    </row>
    <row r="85" spans="1:22" x14ac:dyDescent="0.25">
      <c r="Q85" s="51" t="str">
        <f t="shared" si="1"/>
        <v/>
      </c>
      <c r="R85" s="51" t="str">
        <f>IF(M85="","",IF(AND(M85&lt;&gt;'Tabelas auxiliares'!$B$236,M85&lt;&gt;'Tabelas auxiliares'!$B$237,M85&lt;&gt;'Tabelas auxiliares'!$C$236,M85&lt;&gt;'Tabelas auxiliares'!$C$237),"FOLHA DE PESSOAL",IF(Q85='Tabelas auxiliares'!$A$237,"CUSTEIO",IF(Q85='Tabelas auxiliares'!$A$236,"INVESTIMENTO","ERRO - VERIFICAR"))))</f>
        <v/>
      </c>
      <c r="S85" s="44"/>
      <c r="T85" s="44"/>
    </row>
    <row r="86" spans="1:22" x14ac:dyDescent="0.25">
      <c r="Q86" s="51" t="str">
        <f t="shared" si="1"/>
        <v/>
      </c>
      <c r="R86" s="51" t="str">
        <f>IF(M86="","",IF(AND(M86&lt;&gt;'Tabelas auxiliares'!$B$236,M86&lt;&gt;'Tabelas auxiliares'!$B$237,M86&lt;&gt;'Tabelas auxiliares'!$C$236,M86&lt;&gt;'Tabelas auxiliares'!$C$237),"FOLHA DE PESSOAL",IF(Q86='Tabelas auxiliares'!$A$237,"CUSTEIO",IF(Q86='Tabelas auxiliares'!$A$236,"INVESTIMENTO","ERRO - VERIFICAR"))))</f>
        <v/>
      </c>
      <c r="S86" s="44"/>
      <c r="T86" s="44"/>
    </row>
    <row r="87" spans="1:22" x14ac:dyDescent="0.25">
      <c r="Q87" s="51" t="str">
        <f t="shared" si="1"/>
        <v/>
      </c>
      <c r="R87" s="51" t="str">
        <f>IF(M87="","",IF(AND(M87&lt;&gt;'Tabelas auxiliares'!$B$236,M87&lt;&gt;'Tabelas auxiliares'!$B$237,M87&lt;&gt;'Tabelas auxiliares'!$C$236,M87&lt;&gt;'Tabelas auxiliares'!$C$237),"FOLHA DE PESSOAL",IF(Q87='Tabelas auxiliares'!$A$237,"CUSTEIO",IF(Q87='Tabelas auxiliares'!$A$236,"INVESTIMENTO","ERRO - VERIFICAR"))))</f>
        <v/>
      </c>
      <c r="S87" s="44"/>
      <c r="V87" s="44"/>
    </row>
    <row r="88" spans="1:22" x14ac:dyDescent="0.25">
      <c r="Q88" s="51" t="str">
        <f t="shared" si="1"/>
        <v/>
      </c>
      <c r="R88" s="51" t="str">
        <f>IF(M88="","",IF(AND(M88&lt;&gt;'Tabelas auxiliares'!$B$236,M88&lt;&gt;'Tabelas auxiliares'!$B$237,M88&lt;&gt;'Tabelas auxiliares'!$C$236,M88&lt;&gt;'Tabelas auxiliares'!$C$237),"FOLHA DE PESSOAL",IF(Q88='Tabelas auxiliares'!$A$237,"CUSTEIO",IF(Q88='Tabelas auxiliares'!$A$236,"INVESTIMENTO","ERRO - VERIFICAR"))))</f>
        <v/>
      </c>
      <c r="S88" s="44"/>
      <c r="T88" s="44"/>
    </row>
    <row r="89" spans="1:22" x14ac:dyDescent="0.25">
      <c r="Q89" s="51" t="str">
        <f t="shared" si="1"/>
        <v/>
      </c>
      <c r="R89" s="51" t="str">
        <f>IF(M89="","",IF(AND(M89&lt;&gt;'Tabelas auxiliares'!$B$236,M89&lt;&gt;'Tabelas auxiliares'!$B$237,M89&lt;&gt;'Tabelas auxiliares'!$C$236,M89&lt;&gt;'Tabelas auxiliares'!$C$237),"FOLHA DE PESSOAL",IF(Q89='Tabelas auxiliares'!$A$237,"CUSTEIO",IF(Q89='Tabelas auxiliares'!$A$236,"INVESTIMENTO","ERRO - VERIFICAR"))))</f>
        <v/>
      </c>
      <c r="S89" s="44"/>
      <c r="T89" s="44"/>
    </row>
    <row r="90" spans="1:22" x14ac:dyDescent="0.25">
      <c r="Q90" s="51" t="str">
        <f t="shared" si="1"/>
        <v/>
      </c>
      <c r="R90" s="51" t="str">
        <f>IF(M90="","",IF(AND(M90&lt;&gt;'Tabelas auxiliares'!$B$236,M90&lt;&gt;'Tabelas auxiliares'!$B$237,M90&lt;&gt;'Tabelas auxiliares'!$C$236,M90&lt;&gt;'Tabelas auxiliares'!$C$237),"FOLHA DE PESSOAL",IF(Q90='Tabelas auxiliares'!$A$237,"CUSTEIO",IF(Q90='Tabelas auxiliares'!$A$236,"INVESTIMENTO","ERRO - VERIFICAR"))))</f>
        <v/>
      </c>
      <c r="S90" s="44"/>
      <c r="T90" s="44"/>
    </row>
    <row r="91" spans="1:22" x14ac:dyDescent="0.25">
      <c r="Q91" s="51" t="str">
        <f t="shared" si="1"/>
        <v/>
      </c>
      <c r="R91" s="51" t="str">
        <f>IF(M91="","",IF(AND(M91&lt;&gt;'Tabelas auxiliares'!$B$236,M91&lt;&gt;'Tabelas auxiliares'!$B$237,M91&lt;&gt;'Tabelas auxiliares'!$C$236,M91&lt;&gt;'Tabelas auxiliares'!$C$237),"FOLHA DE PESSOAL",IF(Q91='Tabelas auxiliares'!$A$237,"CUSTEIO",IF(Q91='Tabelas auxiliares'!$A$236,"INVESTIMENTO","ERRO - VERIFICAR"))))</f>
        <v/>
      </c>
      <c r="S91" s="44"/>
      <c r="T91" s="44"/>
    </row>
    <row r="92" spans="1:22" x14ac:dyDescent="0.25">
      <c r="Q92" s="51" t="str">
        <f t="shared" si="1"/>
        <v/>
      </c>
      <c r="R92" s="51" t="str">
        <f>IF(M92="","",IF(AND(M92&lt;&gt;'Tabelas auxiliares'!$B$236,M92&lt;&gt;'Tabelas auxiliares'!$B$237,M92&lt;&gt;'Tabelas auxiliares'!$C$236,M92&lt;&gt;'Tabelas auxiliares'!$C$237),"FOLHA DE PESSOAL",IF(Q92='Tabelas auxiliares'!$A$237,"CUSTEIO",IF(Q92='Tabelas auxiliares'!$A$236,"INVESTIMENTO","ERRO - VERIFICAR"))))</f>
        <v/>
      </c>
      <c r="S92" s="44"/>
      <c r="T92" s="44"/>
    </row>
    <row r="93" spans="1:22" x14ac:dyDescent="0.25">
      <c r="Q93" s="51" t="str">
        <f t="shared" si="1"/>
        <v/>
      </c>
      <c r="R93" s="51" t="str">
        <f>IF(M93="","",IF(AND(M93&lt;&gt;'Tabelas auxiliares'!$B$236,M93&lt;&gt;'Tabelas auxiliares'!$B$237,M93&lt;&gt;'Tabelas auxiliares'!$C$236,M93&lt;&gt;'Tabelas auxiliares'!$C$237),"FOLHA DE PESSOAL",IF(Q93='Tabelas auxiliares'!$A$237,"CUSTEIO",IF(Q93='Tabelas auxiliares'!$A$236,"INVESTIMENTO","ERRO - VERIFICAR"))))</f>
        <v/>
      </c>
      <c r="S93" s="44"/>
      <c r="T93" s="44"/>
    </row>
    <row r="94" spans="1:22" x14ac:dyDescent="0.25">
      <c r="Q94" s="51" t="str">
        <f t="shared" si="1"/>
        <v/>
      </c>
      <c r="R94" s="51" t="str">
        <f>IF(M94="","",IF(AND(M94&lt;&gt;'Tabelas auxiliares'!$B$236,M94&lt;&gt;'Tabelas auxiliares'!$B$237,M94&lt;&gt;'Tabelas auxiliares'!$C$236,M94&lt;&gt;'Tabelas auxiliares'!$C$237),"FOLHA DE PESSOAL",IF(Q94='Tabelas auxiliares'!$A$237,"CUSTEIO",IF(Q94='Tabelas auxiliares'!$A$236,"INVESTIMENTO","ERRO - VERIFICAR"))))</f>
        <v/>
      </c>
      <c r="S94" s="44"/>
      <c r="T94" s="44"/>
    </row>
    <row r="95" spans="1:22" x14ac:dyDescent="0.25">
      <c r="Q95" s="51" t="str">
        <f t="shared" si="1"/>
        <v/>
      </c>
      <c r="R95" s="51" t="str">
        <f>IF(M95="","",IF(AND(M95&lt;&gt;'Tabelas auxiliares'!$B$236,M95&lt;&gt;'Tabelas auxiliares'!$B$237,M95&lt;&gt;'Tabelas auxiliares'!$C$236,M95&lt;&gt;'Tabelas auxiliares'!$C$237),"FOLHA DE PESSOAL",IF(Q95='Tabelas auxiliares'!$A$237,"CUSTEIO",IF(Q95='Tabelas auxiliares'!$A$236,"INVESTIMENTO","ERRO - VERIFICAR"))))</f>
        <v/>
      </c>
      <c r="S95" s="44"/>
      <c r="T95" s="44"/>
    </row>
    <row r="96" spans="1:22" x14ac:dyDescent="0.25">
      <c r="Q96" s="51" t="str">
        <f t="shared" si="1"/>
        <v/>
      </c>
      <c r="R96" s="51" t="str">
        <f>IF(M96="","",IF(AND(M96&lt;&gt;'Tabelas auxiliares'!$B$236,M96&lt;&gt;'Tabelas auxiliares'!$B$237,M96&lt;&gt;'Tabelas auxiliares'!$C$236,M96&lt;&gt;'Tabelas auxiliares'!$C$237),"FOLHA DE PESSOAL",IF(Q96='Tabelas auxiliares'!$A$237,"CUSTEIO",IF(Q96='Tabelas auxiliares'!$A$236,"INVESTIMENTO","ERRO - VERIFICAR"))))</f>
        <v/>
      </c>
      <c r="S96" s="44"/>
      <c r="T96" s="44"/>
    </row>
    <row r="97" spans="17:22" x14ac:dyDescent="0.25">
      <c r="Q97" s="51" t="str">
        <f t="shared" si="1"/>
        <v/>
      </c>
      <c r="R97" s="51" t="str">
        <f>IF(M97="","",IF(AND(M97&lt;&gt;'Tabelas auxiliares'!$B$236,M97&lt;&gt;'Tabelas auxiliares'!$B$237,M97&lt;&gt;'Tabelas auxiliares'!$C$236,M97&lt;&gt;'Tabelas auxiliares'!$C$237),"FOLHA DE PESSOAL",IF(Q97='Tabelas auxiliares'!$A$237,"CUSTEIO",IF(Q97='Tabelas auxiliares'!$A$236,"INVESTIMENTO","ERRO - VERIFICAR"))))</f>
        <v/>
      </c>
      <c r="S97" s="44"/>
      <c r="T97" s="44"/>
    </row>
    <row r="98" spans="17:22" x14ac:dyDescent="0.25">
      <c r="Q98" s="51" t="str">
        <f t="shared" si="1"/>
        <v/>
      </c>
      <c r="R98" s="51" t="str">
        <f>IF(M98="","",IF(AND(M98&lt;&gt;'Tabelas auxiliares'!$B$236,M98&lt;&gt;'Tabelas auxiliares'!$B$237,M98&lt;&gt;'Tabelas auxiliares'!$C$236,M98&lt;&gt;'Tabelas auxiliares'!$C$237),"FOLHA DE PESSOAL",IF(Q98='Tabelas auxiliares'!$A$237,"CUSTEIO",IF(Q98='Tabelas auxiliares'!$A$236,"INVESTIMENTO","ERRO - VERIFICAR"))))</f>
        <v/>
      </c>
      <c r="S98" s="44"/>
      <c r="T98" s="44"/>
    </row>
    <row r="99" spans="17:22" x14ac:dyDescent="0.25">
      <c r="Q99" s="51" t="str">
        <f t="shared" si="1"/>
        <v/>
      </c>
      <c r="R99" s="51" t="str">
        <f>IF(M99="","",IF(AND(M99&lt;&gt;'Tabelas auxiliares'!$B$236,M99&lt;&gt;'Tabelas auxiliares'!$B$237,M99&lt;&gt;'Tabelas auxiliares'!$C$236,M99&lt;&gt;'Tabelas auxiliares'!$C$237),"FOLHA DE PESSOAL",IF(Q99='Tabelas auxiliares'!$A$237,"CUSTEIO",IF(Q99='Tabelas auxiliares'!$A$236,"INVESTIMENTO","ERRO - VERIFICAR"))))</f>
        <v/>
      </c>
      <c r="S99" s="44"/>
      <c r="T99" s="44"/>
    </row>
    <row r="100" spans="17:22" x14ac:dyDescent="0.25">
      <c r="Q100" s="51" t="str">
        <f t="shared" si="1"/>
        <v/>
      </c>
      <c r="R100" s="51" t="str">
        <f>IF(M100="","",IF(AND(M100&lt;&gt;'Tabelas auxiliares'!$B$236,M100&lt;&gt;'Tabelas auxiliares'!$B$237,M100&lt;&gt;'Tabelas auxiliares'!$C$236,M100&lt;&gt;'Tabelas auxiliares'!$C$237),"FOLHA DE PESSOAL",IF(Q100='Tabelas auxiliares'!$A$237,"CUSTEIO",IF(Q100='Tabelas auxiliares'!$A$236,"INVESTIMENTO","ERRO - VERIFICAR"))))</f>
        <v/>
      </c>
      <c r="S100" s="44"/>
      <c r="T100" s="44"/>
    </row>
    <row r="101" spans="17:22" x14ac:dyDescent="0.25">
      <c r="Q101" s="51" t="str">
        <f t="shared" si="1"/>
        <v/>
      </c>
      <c r="R101" s="51" t="str">
        <f>IF(M101="","",IF(AND(M101&lt;&gt;'Tabelas auxiliares'!$B$236,M101&lt;&gt;'Tabelas auxiliares'!$B$237,M101&lt;&gt;'Tabelas auxiliares'!$C$236,M101&lt;&gt;'Tabelas auxiliares'!$C$237),"FOLHA DE PESSOAL",IF(Q101='Tabelas auxiliares'!$A$237,"CUSTEIO",IF(Q101='Tabelas auxiliares'!$A$236,"INVESTIMENTO","ERRO - VERIFICAR"))))</f>
        <v/>
      </c>
      <c r="S101" s="44"/>
      <c r="T101" s="44"/>
    </row>
    <row r="102" spans="17:22" x14ac:dyDescent="0.25">
      <c r="Q102" s="51" t="str">
        <f t="shared" si="1"/>
        <v/>
      </c>
      <c r="R102" s="51" t="str">
        <f>IF(M102="","",IF(AND(M102&lt;&gt;'Tabelas auxiliares'!$B$236,M102&lt;&gt;'Tabelas auxiliares'!$B$237,M102&lt;&gt;'Tabelas auxiliares'!$C$236,M102&lt;&gt;'Tabelas auxiliares'!$C$237),"FOLHA DE PESSOAL",IF(Q102='Tabelas auxiliares'!$A$237,"CUSTEIO",IF(Q102='Tabelas auxiliares'!$A$236,"INVESTIMENTO","ERRO - VERIFICAR"))))</f>
        <v/>
      </c>
      <c r="S102" s="44"/>
      <c r="T102" s="44"/>
    </row>
    <row r="103" spans="17:22" x14ac:dyDescent="0.25">
      <c r="Q103" s="51" t="str">
        <f t="shared" si="1"/>
        <v/>
      </c>
      <c r="R103" s="51" t="str">
        <f>IF(M103="","",IF(AND(M103&lt;&gt;'Tabelas auxiliares'!$B$236,M103&lt;&gt;'Tabelas auxiliares'!$B$237,M103&lt;&gt;'Tabelas auxiliares'!$C$236,M103&lt;&gt;'Tabelas auxiliares'!$C$237),"FOLHA DE PESSOAL",IF(Q103='Tabelas auxiliares'!$A$237,"CUSTEIO",IF(Q103='Tabelas auxiliares'!$A$236,"INVESTIMENTO","ERRO - VERIFICAR"))))</f>
        <v/>
      </c>
      <c r="S103" s="44"/>
      <c r="T103" s="44"/>
    </row>
    <row r="104" spans="17:22" x14ac:dyDescent="0.25">
      <c r="Q104" s="51" t="str">
        <f t="shared" si="1"/>
        <v/>
      </c>
      <c r="R104" s="51" t="str">
        <f>IF(M104="","",IF(AND(M104&lt;&gt;'Tabelas auxiliares'!$B$236,M104&lt;&gt;'Tabelas auxiliares'!$B$237,M104&lt;&gt;'Tabelas auxiliares'!$C$236,M104&lt;&gt;'Tabelas auxiliares'!$C$237),"FOLHA DE PESSOAL",IF(Q104='Tabelas auxiliares'!$A$237,"CUSTEIO",IF(Q104='Tabelas auxiliares'!$A$236,"INVESTIMENTO","ERRO - VERIFICAR"))))</f>
        <v/>
      </c>
      <c r="S104" s="44"/>
      <c r="T104" s="44"/>
    </row>
    <row r="105" spans="17:22" x14ac:dyDescent="0.25">
      <c r="Q105" s="51" t="str">
        <f t="shared" si="1"/>
        <v/>
      </c>
      <c r="R105" s="51" t="str">
        <f>IF(M105="","",IF(AND(M105&lt;&gt;'Tabelas auxiliares'!$B$236,M105&lt;&gt;'Tabelas auxiliares'!$B$237,M105&lt;&gt;'Tabelas auxiliares'!$C$236,M105&lt;&gt;'Tabelas auxiliares'!$C$237),"FOLHA DE PESSOAL",IF(Q105='Tabelas auxiliares'!$A$237,"CUSTEIO",IF(Q105='Tabelas auxiliares'!$A$236,"INVESTIMENTO","ERRO - VERIFICAR"))))</f>
        <v/>
      </c>
      <c r="S105" s="44"/>
      <c r="T105" s="44"/>
    </row>
    <row r="106" spans="17:22" x14ac:dyDescent="0.25">
      <c r="Q106" s="51" t="str">
        <f t="shared" si="1"/>
        <v/>
      </c>
      <c r="R106" s="51" t="str">
        <f>IF(M106="","",IF(AND(M106&lt;&gt;'Tabelas auxiliares'!$B$236,M106&lt;&gt;'Tabelas auxiliares'!$B$237,M106&lt;&gt;'Tabelas auxiliares'!$C$236,M106&lt;&gt;'Tabelas auxiliares'!$C$237),"FOLHA DE PESSOAL",IF(Q106='Tabelas auxiliares'!$A$237,"CUSTEIO",IF(Q106='Tabelas auxiliares'!$A$236,"INVESTIMENTO","ERRO - VERIFICAR"))))</f>
        <v/>
      </c>
      <c r="S106" s="44"/>
      <c r="T106" s="44"/>
    </row>
    <row r="107" spans="17:22" x14ac:dyDescent="0.25">
      <c r="Q107" s="51" t="str">
        <f t="shared" si="1"/>
        <v/>
      </c>
      <c r="R107" s="51" t="str">
        <f>IF(M107="","",IF(AND(M107&lt;&gt;'Tabelas auxiliares'!$B$236,M107&lt;&gt;'Tabelas auxiliares'!$B$237,M107&lt;&gt;'Tabelas auxiliares'!$C$236,M107&lt;&gt;'Tabelas auxiliares'!$C$237),"FOLHA DE PESSOAL",IF(Q107='Tabelas auxiliares'!$A$237,"CUSTEIO",IF(Q107='Tabelas auxiliares'!$A$236,"INVESTIMENTO","ERRO - VERIFICAR"))))</f>
        <v/>
      </c>
      <c r="S107" s="44"/>
      <c r="T107" s="44"/>
    </row>
    <row r="108" spans="17:22" x14ac:dyDescent="0.25">
      <c r="Q108" s="51" t="str">
        <f t="shared" si="1"/>
        <v/>
      </c>
      <c r="R108" s="51" t="str">
        <f>IF(M108="","",IF(AND(M108&lt;&gt;'Tabelas auxiliares'!$B$236,M108&lt;&gt;'Tabelas auxiliares'!$B$237,M108&lt;&gt;'Tabelas auxiliares'!$C$236,M108&lt;&gt;'Tabelas auxiliares'!$C$237),"FOLHA DE PESSOAL",IF(Q108='Tabelas auxiliares'!$A$237,"CUSTEIO",IF(Q108='Tabelas auxiliares'!$A$236,"INVESTIMENTO","ERRO - VERIFICAR"))))</f>
        <v/>
      </c>
      <c r="S108" s="44"/>
      <c r="T108" s="44"/>
    </row>
    <row r="109" spans="17:22" x14ac:dyDescent="0.25">
      <c r="Q109" s="51" t="str">
        <f t="shared" si="1"/>
        <v/>
      </c>
      <c r="R109" s="51" t="str">
        <f>IF(M109="","",IF(AND(M109&lt;&gt;'Tabelas auxiliares'!$B$236,M109&lt;&gt;'Tabelas auxiliares'!$B$237,M109&lt;&gt;'Tabelas auxiliares'!$C$236,M109&lt;&gt;'Tabelas auxiliares'!$C$237),"FOLHA DE PESSOAL",IF(Q109='Tabelas auxiliares'!$A$237,"CUSTEIO",IF(Q109='Tabelas auxiliares'!$A$236,"INVESTIMENTO","ERRO - VERIFICAR"))))</f>
        <v/>
      </c>
      <c r="S109" s="44"/>
      <c r="T109" s="44"/>
    </row>
    <row r="110" spans="17:22" x14ac:dyDescent="0.25">
      <c r="Q110" s="51" t="str">
        <f t="shared" si="1"/>
        <v/>
      </c>
      <c r="R110" s="51" t="str">
        <f>IF(M110="","",IF(AND(M110&lt;&gt;'Tabelas auxiliares'!$B$236,M110&lt;&gt;'Tabelas auxiliares'!$B$237,M110&lt;&gt;'Tabelas auxiliares'!$C$236,M110&lt;&gt;'Tabelas auxiliares'!$C$237),"FOLHA DE PESSOAL",IF(Q110='Tabelas auxiliares'!$A$237,"CUSTEIO",IF(Q110='Tabelas auxiliares'!$A$236,"INVESTIMENTO","ERRO - VERIFICAR"))))</f>
        <v/>
      </c>
      <c r="S110" s="44"/>
      <c r="T110" s="44"/>
    </row>
    <row r="111" spans="17:22" x14ac:dyDescent="0.25">
      <c r="Q111" s="51" t="str">
        <f t="shared" si="1"/>
        <v/>
      </c>
      <c r="R111" s="51" t="str">
        <f>IF(M111="","",IF(AND(M111&lt;&gt;'Tabelas auxiliares'!$B$236,M111&lt;&gt;'Tabelas auxiliares'!$B$237,M111&lt;&gt;'Tabelas auxiliares'!$C$236,M111&lt;&gt;'Tabelas auxiliares'!$C$237),"FOLHA DE PESSOAL",IF(Q111='Tabelas auxiliares'!$A$237,"CUSTEIO",IF(Q111='Tabelas auxiliares'!$A$236,"INVESTIMENTO","ERRO - VERIFICAR"))))</f>
        <v/>
      </c>
      <c r="S111" s="44"/>
      <c r="V111" s="44"/>
    </row>
    <row r="112" spans="17:22" x14ac:dyDescent="0.25">
      <c r="Q112" s="51" t="str">
        <f t="shared" si="1"/>
        <v/>
      </c>
      <c r="R112" s="51" t="str">
        <f>IF(M112="","",IF(AND(M112&lt;&gt;'Tabelas auxiliares'!$B$236,M112&lt;&gt;'Tabelas auxiliares'!$B$237,M112&lt;&gt;'Tabelas auxiliares'!$C$236,M112&lt;&gt;'Tabelas auxiliares'!$C$237),"FOLHA DE PESSOAL",IF(Q112='Tabelas auxiliares'!$A$237,"CUSTEIO",IF(Q112='Tabelas auxiliares'!$A$236,"INVESTIMENTO","ERRO - VERIFICAR"))))</f>
        <v/>
      </c>
      <c r="S112" s="44"/>
      <c r="T112" s="44"/>
      <c r="V112" s="44"/>
    </row>
    <row r="113" spans="17:22" x14ac:dyDescent="0.25">
      <c r="Q113" s="51" t="str">
        <f t="shared" si="1"/>
        <v/>
      </c>
      <c r="R113" s="51" t="str">
        <f>IF(M113="","",IF(AND(M113&lt;&gt;'Tabelas auxiliares'!$B$236,M113&lt;&gt;'Tabelas auxiliares'!$B$237,M113&lt;&gt;'Tabelas auxiliares'!$C$236,M113&lt;&gt;'Tabelas auxiliares'!$C$237),"FOLHA DE PESSOAL",IF(Q113='Tabelas auxiliares'!$A$237,"CUSTEIO",IF(Q113='Tabelas auxiliares'!$A$236,"INVESTIMENTO","ERRO - VERIFICAR"))))</f>
        <v/>
      </c>
      <c r="S113" s="44"/>
      <c r="T113" s="44"/>
    </row>
    <row r="114" spans="17:22" x14ac:dyDescent="0.25">
      <c r="Q114" s="51" t="str">
        <f t="shared" si="1"/>
        <v/>
      </c>
      <c r="R114" s="51" t="str">
        <f>IF(M114="","",IF(AND(M114&lt;&gt;'Tabelas auxiliares'!$B$236,M114&lt;&gt;'Tabelas auxiliares'!$B$237,M114&lt;&gt;'Tabelas auxiliares'!$C$236,M114&lt;&gt;'Tabelas auxiliares'!$C$237),"FOLHA DE PESSOAL",IF(Q114='Tabelas auxiliares'!$A$237,"CUSTEIO",IF(Q114='Tabelas auxiliares'!$A$236,"INVESTIMENTO","ERRO - VERIFICAR"))))</f>
        <v/>
      </c>
      <c r="S114" s="44"/>
      <c r="T114" s="44"/>
    </row>
    <row r="115" spans="17:22" x14ac:dyDescent="0.25">
      <c r="Q115" s="51" t="str">
        <f t="shared" si="1"/>
        <v/>
      </c>
      <c r="R115" s="51" t="str">
        <f>IF(M115="","",IF(AND(M115&lt;&gt;'Tabelas auxiliares'!$B$236,M115&lt;&gt;'Tabelas auxiliares'!$B$237,M115&lt;&gt;'Tabelas auxiliares'!$C$236,M115&lt;&gt;'Tabelas auxiliares'!$C$237),"FOLHA DE PESSOAL",IF(Q115='Tabelas auxiliares'!$A$237,"CUSTEIO",IF(Q115='Tabelas auxiliares'!$A$236,"INVESTIMENTO","ERRO - VERIFICAR"))))</f>
        <v/>
      </c>
      <c r="S115" s="44"/>
      <c r="T115" s="44"/>
    </row>
    <row r="116" spans="17:22" x14ac:dyDescent="0.25">
      <c r="Q116" s="51" t="str">
        <f t="shared" si="1"/>
        <v/>
      </c>
      <c r="R116" s="51" t="str">
        <f>IF(M116="","",IF(AND(M116&lt;&gt;'Tabelas auxiliares'!$B$236,M116&lt;&gt;'Tabelas auxiliares'!$B$237,M116&lt;&gt;'Tabelas auxiliares'!$C$236,M116&lt;&gt;'Tabelas auxiliares'!$C$237),"FOLHA DE PESSOAL",IF(Q116='Tabelas auxiliares'!$A$237,"CUSTEIO",IF(Q116='Tabelas auxiliares'!$A$236,"INVESTIMENTO","ERRO - VERIFICAR"))))</f>
        <v/>
      </c>
      <c r="S116" s="44"/>
      <c r="T116" s="44"/>
    </row>
    <row r="117" spans="17:22" x14ac:dyDescent="0.25">
      <c r="Q117" s="51" t="str">
        <f t="shared" si="1"/>
        <v/>
      </c>
      <c r="R117" s="51" t="str">
        <f>IF(M117="","",IF(AND(M117&lt;&gt;'Tabelas auxiliares'!$B$236,M117&lt;&gt;'Tabelas auxiliares'!$B$237,M117&lt;&gt;'Tabelas auxiliares'!$C$236,M117&lt;&gt;'Tabelas auxiliares'!$C$237),"FOLHA DE PESSOAL",IF(Q117='Tabelas auxiliares'!$A$237,"CUSTEIO",IF(Q117='Tabelas auxiliares'!$A$236,"INVESTIMENTO","ERRO - VERIFICAR"))))</f>
        <v/>
      </c>
      <c r="S117" s="44"/>
      <c r="T117" s="44"/>
    </row>
    <row r="118" spans="17:22" x14ac:dyDescent="0.25">
      <c r="Q118" s="51" t="str">
        <f t="shared" si="1"/>
        <v/>
      </c>
      <c r="R118" s="51" t="str">
        <f>IF(M118="","",IF(AND(M118&lt;&gt;'Tabelas auxiliares'!$B$236,M118&lt;&gt;'Tabelas auxiliares'!$B$237,M118&lt;&gt;'Tabelas auxiliares'!$C$236,M118&lt;&gt;'Tabelas auxiliares'!$C$237),"FOLHA DE PESSOAL",IF(Q118='Tabelas auxiliares'!$A$237,"CUSTEIO",IF(Q118='Tabelas auxiliares'!$A$236,"INVESTIMENTO","ERRO - VERIFICAR"))))</f>
        <v/>
      </c>
      <c r="S118" s="44"/>
      <c r="T118" s="44"/>
    </row>
    <row r="119" spans="17:22" x14ac:dyDescent="0.25">
      <c r="Q119" s="51" t="str">
        <f t="shared" si="1"/>
        <v/>
      </c>
      <c r="R119" s="51" t="str">
        <f>IF(M119="","",IF(AND(M119&lt;&gt;'Tabelas auxiliares'!$B$236,M119&lt;&gt;'Tabelas auxiliares'!$B$237,M119&lt;&gt;'Tabelas auxiliares'!$C$236,M119&lt;&gt;'Tabelas auxiliares'!$C$237),"FOLHA DE PESSOAL",IF(Q119='Tabelas auxiliares'!$A$237,"CUSTEIO",IF(Q119='Tabelas auxiliares'!$A$236,"INVESTIMENTO","ERRO - VERIFICAR"))))</f>
        <v/>
      </c>
      <c r="S119" s="44"/>
      <c r="V119" s="44"/>
    </row>
    <row r="120" spans="17:22" x14ac:dyDescent="0.25">
      <c r="Q120" s="51" t="str">
        <f t="shared" si="1"/>
        <v/>
      </c>
      <c r="R120" s="51" t="str">
        <f>IF(M120="","",IF(AND(M120&lt;&gt;'Tabelas auxiliares'!$B$236,M120&lt;&gt;'Tabelas auxiliares'!$B$237,M120&lt;&gt;'Tabelas auxiliares'!$C$236,M120&lt;&gt;'Tabelas auxiliares'!$C$237),"FOLHA DE PESSOAL",IF(Q120='Tabelas auxiliares'!$A$237,"CUSTEIO",IF(Q120='Tabelas auxiliares'!$A$236,"INVESTIMENTO","ERRO - VERIFICAR"))))</f>
        <v/>
      </c>
      <c r="S120" s="44"/>
      <c r="T120" s="44"/>
    </row>
    <row r="121" spans="17:22" x14ac:dyDescent="0.25">
      <c r="Q121" s="51" t="str">
        <f t="shared" si="1"/>
        <v/>
      </c>
      <c r="R121" s="51" t="str">
        <f>IF(M121="","",IF(AND(M121&lt;&gt;'Tabelas auxiliares'!$B$236,M121&lt;&gt;'Tabelas auxiliares'!$B$237,M121&lt;&gt;'Tabelas auxiliares'!$C$236,M121&lt;&gt;'Tabelas auxiliares'!$C$237),"FOLHA DE PESSOAL",IF(Q121='Tabelas auxiliares'!$A$237,"CUSTEIO",IF(Q121='Tabelas auxiliares'!$A$236,"INVESTIMENTO","ERRO - VERIFICAR"))))</f>
        <v/>
      </c>
      <c r="S121" s="44"/>
      <c r="T121" s="44"/>
    </row>
    <row r="122" spans="17:22" x14ac:dyDescent="0.25">
      <c r="Q122" s="51" t="str">
        <f t="shared" si="1"/>
        <v/>
      </c>
      <c r="R122" s="51" t="str">
        <f>IF(M122="","",IF(AND(M122&lt;&gt;'Tabelas auxiliares'!$B$236,M122&lt;&gt;'Tabelas auxiliares'!$B$237,M122&lt;&gt;'Tabelas auxiliares'!$C$236,M122&lt;&gt;'Tabelas auxiliares'!$C$237),"FOLHA DE PESSOAL",IF(Q122='Tabelas auxiliares'!$A$237,"CUSTEIO",IF(Q122='Tabelas auxiliares'!$A$236,"INVESTIMENTO","ERRO - VERIFICAR"))))</f>
        <v/>
      </c>
      <c r="S122" s="44"/>
      <c r="T122" s="44"/>
    </row>
    <row r="123" spans="17:22" x14ac:dyDescent="0.25">
      <c r="Q123" s="51" t="str">
        <f t="shared" si="1"/>
        <v/>
      </c>
      <c r="R123" s="51" t="str">
        <f>IF(M123="","",IF(AND(M123&lt;&gt;'Tabelas auxiliares'!$B$236,M123&lt;&gt;'Tabelas auxiliares'!$B$237,M123&lt;&gt;'Tabelas auxiliares'!$C$236,M123&lt;&gt;'Tabelas auxiliares'!$C$237),"FOLHA DE PESSOAL",IF(Q123='Tabelas auxiliares'!$A$237,"CUSTEIO",IF(Q123='Tabelas auxiliares'!$A$236,"INVESTIMENTO","ERRO - VERIFICAR"))))</f>
        <v/>
      </c>
      <c r="S123" s="44"/>
      <c r="T123" s="44"/>
    </row>
    <row r="124" spans="17:22" x14ac:dyDescent="0.25">
      <c r="Q124" s="51" t="str">
        <f t="shared" si="1"/>
        <v/>
      </c>
      <c r="R124" s="51" t="str">
        <f>IF(M124="","",IF(AND(M124&lt;&gt;'Tabelas auxiliares'!$B$236,M124&lt;&gt;'Tabelas auxiliares'!$B$237,M124&lt;&gt;'Tabelas auxiliares'!$C$236,M124&lt;&gt;'Tabelas auxiliares'!$C$237),"FOLHA DE PESSOAL",IF(Q124='Tabelas auxiliares'!$A$237,"CUSTEIO",IF(Q124='Tabelas auxiliares'!$A$236,"INVESTIMENTO","ERRO - VERIFICAR"))))</f>
        <v/>
      </c>
      <c r="S124" s="44"/>
      <c r="T124" s="44"/>
      <c r="V124" s="44"/>
    </row>
    <row r="125" spans="17:22" x14ac:dyDescent="0.25">
      <c r="Q125" s="51" t="str">
        <f t="shared" si="1"/>
        <v/>
      </c>
      <c r="R125" s="51" t="str">
        <f>IF(M125="","",IF(AND(M125&lt;&gt;'Tabelas auxiliares'!$B$236,M125&lt;&gt;'Tabelas auxiliares'!$B$237,M125&lt;&gt;'Tabelas auxiliares'!$C$236,M125&lt;&gt;'Tabelas auxiliares'!$C$237),"FOLHA DE PESSOAL",IF(Q125='Tabelas auxiliares'!$A$237,"CUSTEIO",IF(Q125='Tabelas auxiliares'!$A$236,"INVESTIMENTO","ERRO - VERIFICAR"))))</f>
        <v/>
      </c>
      <c r="S125" s="44"/>
      <c r="T125" s="44"/>
      <c r="V125" s="44"/>
    </row>
    <row r="126" spans="17:22" x14ac:dyDescent="0.25">
      <c r="Q126" s="51" t="str">
        <f t="shared" si="1"/>
        <v/>
      </c>
      <c r="R126" s="51" t="str">
        <f>IF(M126="","",IF(AND(M126&lt;&gt;'Tabelas auxiliares'!$B$236,M126&lt;&gt;'Tabelas auxiliares'!$B$237,M126&lt;&gt;'Tabelas auxiliares'!$C$236,M126&lt;&gt;'Tabelas auxiliares'!$C$237),"FOLHA DE PESSOAL",IF(Q126='Tabelas auxiliares'!$A$237,"CUSTEIO",IF(Q126='Tabelas auxiliares'!$A$236,"INVESTIMENTO","ERRO - VERIFICAR"))))</f>
        <v/>
      </c>
      <c r="S126" s="44"/>
      <c r="T126" s="44"/>
    </row>
    <row r="127" spans="17:22" x14ac:dyDescent="0.25">
      <c r="Q127" s="51" t="str">
        <f t="shared" si="1"/>
        <v/>
      </c>
      <c r="R127" s="51" t="str">
        <f>IF(M127="","",IF(AND(M127&lt;&gt;'Tabelas auxiliares'!$B$236,M127&lt;&gt;'Tabelas auxiliares'!$B$237,M127&lt;&gt;'Tabelas auxiliares'!$C$236,M127&lt;&gt;'Tabelas auxiliares'!$C$237),"FOLHA DE PESSOAL",IF(Q127='Tabelas auxiliares'!$A$237,"CUSTEIO",IF(Q127='Tabelas auxiliares'!$A$236,"INVESTIMENTO","ERRO - VERIFICAR"))))</f>
        <v/>
      </c>
      <c r="S127" s="44"/>
      <c r="V127" s="44"/>
    </row>
    <row r="128" spans="17:22" x14ac:dyDescent="0.25">
      <c r="Q128" s="51" t="str">
        <f t="shared" si="1"/>
        <v/>
      </c>
      <c r="R128" s="51" t="str">
        <f>IF(M128="","",IF(AND(M128&lt;&gt;'Tabelas auxiliares'!$B$236,M128&lt;&gt;'Tabelas auxiliares'!$B$237,M128&lt;&gt;'Tabelas auxiliares'!$C$236,M128&lt;&gt;'Tabelas auxiliares'!$C$237),"FOLHA DE PESSOAL",IF(Q128='Tabelas auxiliares'!$A$237,"CUSTEIO",IF(Q128='Tabelas auxiliares'!$A$236,"INVESTIMENTO","ERRO - VERIFICAR"))))</f>
        <v/>
      </c>
      <c r="S128" s="44"/>
      <c r="T128" s="44"/>
    </row>
    <row r="129" spans="17:22" x14ac:dyDescent="0.25">
      <c r="Q129" s="51" t="str">
        <f t="shared" si="1"/>
        <v/>
      </c>
      <c r="R129" s="51" t="str">
        <f>IF(M129="","",IF(AND(M129&lt;&gt;'Tabelas auxiliares'!$B$236,M129&lt;&gt;'Tabelas auxiliares'!$B$237,M129&lt;&gt;'Tabelas auxiliares'!$C$236,M129&lt;&gt;'Tabelas auxiliares'!$C$237),"FOLHA DE PESSOAL",IF(Q129='Tabelas auxiliares'!$A$237,"CUSTEIO",IF(Q129='Tabelas auxiliares'!$A$236,"INVESTIMENTO","ERRO - VERIFICAR"))))</f>
        <v/>
      </c>
      <c r="S129" s="44"/>
      <c r="V129" s="44"/>
    </row>
    <row r="130" spans="17:22" x14ac:dyDescent="0.25">
      <c r="Q130" s="51" t="str">
        <f t="shared" si="1"/>
        <v/>
      </c>
      <c r="R130" s="51" t="str">
        <f>IF(M130="","",IF(AND(M130&lt;&gt;'Tabelas auxiliares'!$B$236,M130&lt;&gt;'Tabelas auxiliares'!$B$237,M130&lt;&gt;'Tabelas auxiliares'!$C$236,M130&lt;&gt;'Tabelas auxiliares'!$C$237),"FOLHA DE PESSOAL",IF(Q130='Tabelas auxiliares'!$A$237,"CUSTEIO",IF(Q130='Tabelas auxiliares'!$A$236,"INVESTIMENTO","ERRO - VERIFICAR"))))</f>
        <v/>
      </c>
      <c r="S130" s="44"/>
      <c r="T130" s="44"/>
    </row>
    <row r="131" spans="17:22" x14ac:dyDescent="0.25">
      <c r="Q131" s="51" t="str">
        <f t="shared" si="1"/>
        <v/>
      </c>
      <c r="R131" s="51" t="str">
        <f>IF(M131="","",IF(AND(M131&lt;&gt;'Tabelas auxiliares'!$B$236,M131&lt;&gt;'Tabelas auxiliares'!$B$237,M131&lt;&gt;'Tabelas auxiliares'!$C$236,M131&lt;&gt;'Tabelas auxiliares'!$C$237),"FOLHA DE PESSOAL",IF(Q131='Tabelas auxiliares'!$A$237,"CUSTEIO",IF(Q131='Tabelas auxiliares'!$A$236,"INVESTIMENTO","ERRO - VERIFICAR"))))</f>
        <v/>
      </c>
      <c r="S131" s="44"/>
      <c r="T131" s="44"/>
    </row>
    <row r="132" spans="17:22" x14ac:dyDescent="0.25">
      <c r="Q132" s="51" t="str">
        <f t="shared" si="1"/>
        <v/>
      </c>
      <c r="R132" s="51" t="str">
        <f>IF(M132="","",IF(AND(M132&lt;&gt;'Tabelas auxiliares'!$B$236,M132&lt;&gt;'Tabelas auxiliares'!$B$237,M132&lt;&gt;'Tabelas auxiliares'!$C$236,M132&lt;&gt;'Tabelas auxiliares'!$C$237),"FOLHA DE PESSOAL",IF(Q132='Tabelas auxiliares'!$A$237,"CUSTEIO",IF(Q132='Tabelas auxiliares'!$A$236,"INVESTIMENTO","ERRO - VERIFICAR"))))</f>
        <v/>
      </c>
      <c r="S132" s="44"/>
      <c r="V132" s="44"/>
    </row>
    <row r="133" spans="17:22" x14ac:dyDescent="0.25">
      <c r="Q133" s="51" t="str">
        <f t="shared" ref="Q133:Q196" si="2">LEFT(O133,1)</f>
        <v/>
      </c>
      <c r="R133" s="51" t="str">
        <f>IF(M133="","",IF(AND(M133&lt;&gt;'Tabelas auxiliares'!$B$236,M133&lt;&gt;'Tabelas auxiliares'!$B$237,M133&lt;&gt;'Tabelas auxiliares'!$C$236,M133&lt;&gt;'Tabelas auxiliares'!$C$237),"FOLHA DE PESSOAL",IF(Q133='Tabelas auxiliares'!$A$237,"CUSTEIO",IF(Q133='Tabelas auxiliares'!$A$236,"INVESTIMENTO","ERRO - VERIFICAR"))))</f>
        <v/>
      </c>
      <c r="S133" s="44"/>
    </row>
    <row r="134" spans="17:22" x14ac:dyDescent="0.25">
      <c r="Q134" s="51" t="str">
        <f t="shared" si="2"/>
        <v/>
      </c>
      <c r="R134" s="51" t="str">
        <f>IF(M134="","",IF(AND(M134&lt;&gt;'Tabelas auxiliares'!$B$236,M134&lt;&gt;'Tabelas auxiliares'!$B$237,M134&lt;&gt;'Tabelas auxiliares'!$C$236,M134&lt;&gt;'Tabelas auxiliares'!$C$237),"FOLHA DE PESSOAL",IF(Q134='Tabelas auxiliares'!$A$237,"CUSTEIO",IF(Q134='Tabelas auxiliares'!$A$236,"INVESTIMENTO","ERRO - VERIFICAR"))))</f>
        <v/>
      </c>
      <c r="S134" s="44"/>
      <c r="T134" s="44"/>
    </row>
    <row r="135" spans="17:22" x14ac:dyDescent="0.25">
      <c r="Q135" s="51" t="str">
        <f t="shared" si="2"/>
        <v/>
      </c>
      <c r="R135" s="51" t="str">
        <f>IF(M135="","",IF(AND(M135&lt;&gt;'Tabelas auxiliares'!$B$236,M135&lt;&gt;'Tabelas auxiliares'!$B$237,M135&lt;&gt;'Tabelas auxiliares'!$C$236,M135&lt;&gt;'Tabelas auxiliares'!$C$237),"FOLHA DE PESSOAL",IF(Q135='Tabelas auxiliares'!$A$237,"CUSTEIO",IF(Q135='Tabelas auxiliares'!$A$236,"INVESTIMENTO","ERRO - VERIFICAR"))))</f>
        <v/>
      </c>
      <c r="S135" s="44"/>
      <c r="T135" s="44"/>
      <c r="V135" s="44"/>
    </row>
    <row r="136" spans="17:22" x14ac:dyDescent="0.25">
      <c r="Q136" s="51" t="str">
        <f t="shared" si="2"/>
        <v/>
      </c>
      <c r="R136" s="51" t="str">
        <f>IF(M136="","",IF(AND(M136&lt;&gt;'Tabelas auxiliares'!$B$236,M136&lt;&gt;'Tabelas auxiliares'!$B$237,M136&lt;&gt;'Tabelas auxiliares'!$C$236,M136&lt;&gt;'Tabelas auxiliares'!$C$237),"FOLHA DE PESSOAL",IF(Q136='Tabelas auxiliares'!$A$237,"CUSTEIO",IF(Q136='Tabelas auxiliares'!$A$236,"INVESTIMENTO","ERRO - VERIFICAR"))))</f>
        <v/>
      </c>
      <c r="S136" s="44"/>
      <c r="V136" s="44"/>
    </row>
    <row r="137" spans="17:22" x14ac:dyDescent="0.25">
      <c r="Q137" s="51" t="str">
        <f t="shared" si="2"/>
        <v/>
      </c>
      <c r="R137" s="51" t="str">
        <f>IF(M137="","",IF(AND(M137&lt;&gt;'Tabelas auxiliares'!$B$236,M137&lt;&gt;'Tabelas auxiliares'!$B$237,M137&lt;&gt;'Tabelas auxiliares'!$C$236,M137&lt;&gt;'Tabelas auxiliares'!$C$237),"FOLHA DE PESSOAL",IF(Q137='Tabelas auxiliares'!$A$237,"CUSTEIO",IF(Q137='Tabelas auxiliares'!$A$236,"INVESTIMENTO","ERRO - VERIFICAR"))))</f>
        <v/>
      </c>
      <c r="S137" s="44"/>
      <c r="T137" s="44"/>
      <c r="V137" s="44"/>
    </row>
    <row r="138" spans="17:22" x14ac:dyDescent="0.25">
      <c r="Q138" s="51" t="str">
        <f t="shared" si="2"/>
        <v/>
      </c>
      <c r="R138" s="51" t="str">
        <f>IF(M138="","",IF(AND(M138&lt;&gt;'Tabelas auxiliares'!$B$236,M138&lt;&gt;'Tabelas auxiliares'!$B$237,M138&lt;&gt;'Tabelas auxiliares'!$C$236,M138&lt;&gt;'Tabelas auxiliares'!$C$237),"FOLHA DE PESSOAL",IF(Q138='Tabelas auxiliares'!$A$237,"CUSTEIO",IF(Q138='Tabelas auxiliares'!$A$236,"INVESTIMENTO","ERRO - VERIFICAR"))))</f>
        <v/>
      </c>
      <c r="S138" s="44"/>
      <c r="T138" s="44"/>
      <c r="V138" s="44"/>
    </row>
    <row r="139" spans="17:22" x14ac:dyDescent="0.25">
      <c r="Q139" s="51" t="str">
        <f t="shared" si="2"/>
        <v/>
      </c>
      <c r="R139" s="51" t="str">
        <f>IF(M139="","",IF(AND(M139&lt;&gt;'Tabelas auxiliares'!$B$236,M139&lt;&gt;'Tabelas auxiliares'!$B$237,M139&lt;&gt;'Tabelas auxiliares'!$C$236,M139&lt;&gt;'Tabelas auxiliares'!$C$237),"FOLHA DE PESSOAL",IF(Q139='Tabelas auxiliares'!$A$237,"CUSTEIO",IF(Q139='Tabelas auxiliares'!$A$236,"INVESTIMENTO","ERRO - VERIFICAR"))))</f>
        <v/>
      </c>
      <c r="S139" s="44"/>
      <c r="T139" s="44"/>
    </row>
    <row r="140" spans="17:22" x14ac:dyDescent="0.25">
      <c r="Q140" s="51" t="str">
        <f t="shared" si="2"/>
        <v/>
      </c>
      <c r="R140" s="51" t="str">
        <f>IF(M140="","",IF(AND(M140&lt;&gt;'Tabelas auxiliares'!$B$236,M140&lt;&gt;'Tabelas auxiliares'!$B$237,M140&lt;&gt;'Tabelas auxiliares'!$C$236,M140&lt;&gt;'Tabelas auxiliares'!$C$237),"FOLHA DE PESSOAL",IF(Q140='Tabelas auxiliares'!$A$237,"CUSTEIO",IF(Q140='Tabelas auxiliares'!$A$236,"INVESTIMENTO","ERRO - VERIFICAR"))))</f>
        <v/>
      </c>
      <c r="S140" s="44"/>
      <c r="T140" s="44"/>
    </row>
    <row r="141" spans="17:22" x14ac:dyDescent="0.25">
      <c r="Q141" s="51" t="str">
        <f t="shared" si="2"/>
        <v/>
      </c>
      <c r="R141" s="51" t="str">
        <f>IF(M141="","",IF(AND(M141&lt;&gt;'Tabelas auxiliares'!$B$236,M141&lt;&gt;'Tabelas auxiliares'!$B$237,M141&lt;&gt;'Tabelas auxiliares'!$C$236,M141&lt;&gt;'Tabelas auxiliares'!$C$237),"FOLHA DE PESSOAL",IF(Q141='Tabelas auxiliares'!$A$237,"CUSTEIO",IF(Q141='Tabelas auxiliares'!$A$236,"INVESTIMENTO","ERRO - VERIFICAR"))))</f>
        <v/>
      </c>
      <c r="S141" s="44"/>
      <c r="T141" s="44"/>
    </row>
    <row r="142" spans="17:22" x14ac:dyDescent="0.25">
      <c r="Q142" s="51" t="str">
        <f t="shared" si="2"/>
        <v/>
      </c>
      <c r="R142" s="51" t="str">
        <f>IF(M142="","",IF(AND(M142&lt;&gt;'Tabelas auxiliares'!$B$236,M142&lt;&gt;'Tabelas auxiliares'!$B$237,M142&lt;&gt;'Tabelas auxiliares'!$C$236,M142&lt;&gt;'Tabelas auxiliares'!$C$237),"FOLHA DE PESSOAL",IF(Q142='Tabelas auxiliares'!$A$237,"CUSTEIO",IF(Q142='Tabelas auxiliares'!$A$236,"INVESTIMENTO","ERRO - VERIFICAR"))))</f>
        <v/>
      </c>
      <c r="S142" s="44"/>
      <c r="T142" s="44"/>
    </row>
    <row r="143" spans="17:22" x14ac:dyDescent="0.25">
      <c r="Q143" s="51" t="str">
        <f t="shared" si="2"/>
        <v/>
      </c>
      <c r="R143" s="51" t="str">
        <f>IF(M143="","",IF(AND(M143&lt;&gt;'Tabelas auxiliares'!$B$236,M143&lt;&gt;'Tabelas auxiliares'!$B$237,M143&lt;&gt;'Tabelas auxiliares'!$C$236,M143&lt;&gt;'Tabelas auxiliares'!$C$237),"FOLHA DE PESSOAL",IF(Q143='Tabelas auxiliares'!$A$237,"CUSTEIO",IF(Q143='Tabelas auxiliares'!$A$236,"INVESTIMENTO","ERRO - VERIFICAR"))))</f>
        <v/>
      </c>
      <c r="S143" s="44"/>
      <c r="V143" s="44"/>
    </row>
    <row r="144" spans="17:22" x14ac:dyDescent="0.25">
      <c r="Q144" s="51" t="str">
        <f t="shared" si="2"/>
        <v/>
      </c>
      <c r="R144" s="51" t="str">
        <f>IF(M144="","",IF(AND(M144&lt;&gt;'Tabelas auxiliares'!$B$236,M144&lt;&gt;'Tabelas auxiliares'!$B$237,M144&lt;&gt;'Tabelas auxiliares'!$C$236,M144&lt;&gt;'Tabelas auxiliares'!$C$237),"FOLHA DE PESSOAL",IF(Q144='Tabelas auxiliares'!$A$237,"CUSTEIO",IF(Q144='Tabelas auxiliares'!$A$236,"INVESTIMENTO","ERRO - VERIFICAR"))))</f>
        <v/>
      </c>
      <c r="S144" s="44"/>
      <c r="T144" s="44"/>
    </row>
    <row r="145" spans="17:22" x14ac:dyDescent="0.25">
      <c r="Q145" s="51" t="str">
        <f t="shared" si="2"/>
        <v/>
      </c>
      <c r="R145" s="51" t="str">
        <f>IF(M145="","",IF(AND(M145&lt;&gt;'Tabelas auxiliares'!$B$236,M145&lt;&gt;'Tabelas auxiliares'!$B$237,M145&lt;&gt;'Tabelas auxiliares'!$C$236,M145&lt;&gt;'Tabelas auxiliares'!$C$237),"FOLHA DE PESSOAL",IF(Q145='Tabelas auxiliares'!$A$237,"CUSTEIO",IF(Q145='Tabelas auxiliares'!$A$236,"INVESTIMENTO","ERRO - VERIFICAR"))))</f>
        <v/>
      </c>
      <c r="S145" s="44"/>
      <c r="T145" s="44"/>
    </row>
    <row r="146" spans="17:22" x14ac:dyDescent="0.25">
      <c r="Q146" s="51" t="str">
        <f t="shared" si="2"/>
        <v/>
      </c>
      <c r="R146" s="51" t="str">
        <f>IF(M146="","",IF(AND(M146&lt;&gt;'Tabelas auxiliares'!$B$236,M146&lt;&gt;'Tabelas auxiliares'!$B$237,M146&lt;&gt;'Tabelas auxiliares'!$C$236,M146&lt;&gt;'Tabelas auxiliares'!$C$237),"FOLHA DE PESSOAL",IF(Q146='Tabelas auxiliares'!$A$237,"CUSTEIO",IF(Q146='Tabelas auxiliares'!$A$236,"INVESTIMENTO","ERRO - VERIFICAR"))))</f>
        <v/>
      </c>
      <c r="S146" s="44"/>
      <c r="V146" s="44"/>
    </row>
    <row r="147" spans="17:22" x14ac:dyDescent="0.25">
      <c r="Q147" s="51" t="str">
        <f t="shared" si="2"/>
        <v/>
      </c>
      <c r="R147" s="51" t="str">
        <f>IF(M147="","",IF(AND(M147&lt;&gt;'Tabelas auxiliares'!$B$236,M147&lt;&gt;'Tabelas auxiliares'!$B$237,M147&lt;&gt;'Tabelas auxiliares'!$C$236,M147&lt;&gt;'Tabelas auxiliares'!$C$237),"FOLHA DE PESSOAL",IF(Q147='Tabelas auxiliares'!$A$237,"CUSTEIO",IF(Q147='Tabelas auxiliares'!$A$236,"INVESTIMENTO","ERRO - VERIFICAR"))))</f>
        <v/>
      </c>
      <c r="S147" s="44"/>
      <c r="V147" s="44"/>
    </row>
    <row r="148" spans="17:22" x14ac:dyDescent="0.25">
      <c r="Q148" s="51" t="str">
        <f t="shared" si="2"/>
        <v/>
      </c>
      <c r="R148" s="51" t="str">
        <f>IF(M148="","",IF(AND(M148&lt;&gt;'Tabelas auxiliares'!$B$236,M148&lt;&gt;'Tabelas auxiliares'!$B$237,M148&lt;&gt;'Tabelas auxiliares'!$C$236,M148&lt;&gt;'Tabelas auxiliares'!$C$237),"FOLHA DE PESSOAL",IF(Q148='Tabelas auxiliares'!$A$237,"CUSTEIO",IF(Q148='Tabelas auxiliares'!$A$236,"INVESTIMENTO","ERRO - VERIFICAR"))))</f>
        <v/>
      </c>
      <c r="S148" s="44"/>
      <c r="T148" s="44"/>
    </row>
    <row r="149" spans="17:22" x14ac:dyDescent="0.25">
      <c r="Q149" s="51" t="str">
        <f t="shared" si="2"/>
        <v/>
      </c>
      <c r="R149" s="51" t="str">
        <f>IF(M149="","",IF(AND(M149&lt;&gt;'Tabelas auxiliares'!$B$236,M149&lt;&gt;'Tabelas auxiliares'!$B$237,M149&lt;&gt;'Tabelas auxiliares'!$C$236,M149&lt;&gt;'Tabelas auxiliares'!$C$237),"FOLHA DE PESSOAL",IF(Q149='Tabelas auxiliares'!$A$237,"CUSTEIO",IF(Q149='Tabelas auxiliares'!$A$236,"INVESTIMENTO","ERRO - VERIFICAR"))))</f>
        <v/>
      </c>
      <c r="S149" s="44"/>
      <c r="T149" s="44"/>
    </row>
    <row r="150" spans="17:22" x14ac:dyDescent="0.25">
      <c r="Q150" s="51" t="str">
        <f t="shared" si="2"/>
        <v/>
      </c>
      <c r="R150" s="51" t="str">
        <f>IF(M150="","",IF(AND(M150&lt;&gt;'Tabelas auxiliares'!$B$236,M150&lt;&gt;'Tabelas auxiliares'!$B$237,M150&lt;&gt;'Tabelas auxiliares'!$C$236,M150&lt;&gt;'Tabelas auxiliares'!$C$237),"FOLHA DE PESSOAL",IF(Q150='Tabelas auxiliares'!$A$237,"CUSTEIO",IF(Q150='Tabelas auxiliares'!$A$236,"INVESTIMENTO","ERRO - VERIFICAR"))))</f>
        <v/>
      </c>
      <c r="S150" s="44"/>
      <c r="T150" s="44"/>
    </row>
    <row r="151" spans="17:22" x14ac:dyDescent="0.25">
      <c r="Q151" s="51" t="str">
        <f t="shared" si="2"/>
        <v/>
      </c>
      <c r="R151" s="51" t="str">
        <f>IF(M151="","",IF(AND(M151&lt;&gt;'Tabelas auxiliares'!$B$236,M151&lt;&gt;'Tabelas auxiliares'!$B$237,M151&lt;&gt;'Tabelas auxiliares'!$C$236,M151&lt;&gt;'Tabelas auxiliares'!$C$237),"FOLHA DE PESSOAL",IF(Q151='Tabelas auxiliares'!$A$237,"CUSTEIO",IF(Q151='Tabelas auxiliares'!$A$236,"INVESTIMENTO","ERRO - VERIFICAR"))))</f>
        <v/>
      </c>
      <c r="S151" s="44"/>
      <c r="T151" s="44"/>
    </row>
    <row r="152" spans="17:22" x14ac:dyDescent="0.25">
      <c r="Q152" s="51" t="str">
        <f t="shared" si="2"/>
        <v/>
      </c>
      <c r="R152" s="51" t="str">
        <f>IF(M152="","",IF(AND(M152&lt;&gt;'Tabelas auxiliares'!$B$236,M152&lt;&gt;'Tabelas auxiliares'!$B$237,M152&lt;&gt;'Tabelas auxiliares'!$C$236,M152&lt;&gt;'Tabelas auxiliares'!$C$237),"FOLHA DE PESSOAL",IF(Q152='Tabelas auxiliares'!$A$237,"CUSTEIO",IF(Q152='Tabelas auxiliares'!$A$236,"INVESTIMENTO","ERRO - VERIFICAR"))))</f>
        <v/>
      </c>
      <c r="S152" s="44"/>
      <c r="T152" s="44"/>
      <c r="V152" s="44"/>
    </row>
    <row r="153" spans="17:22" x14ac:dyDescent="0.25">
      <c r="Q153" s="51" t="str">
        <f t="shared" si="2"/>
        <v/>
      </c>
      <c r="R153" s="51" t="str">
        <f>IF(M153="","",IF(AND(M153&lt;&gt;'Tabelas auxiliares'!$B$236,M153&lt;&gt;'Tabelas auxiliares'!$B$237,M153&lt;&gt;'Tabelas auxiliares'!$C$236,M153&lt;&gt;'Tabelas auxiliares'!$C$237),"FOLHA DE PESSOAL",IF(Q153='Tabelas auxiliares'!$A$237,"CUSTEIO",IF(Q153='Tabelas auxiliares'!$A$236,"INVESTIMENTO","ERRO - VERIFICAR"))))</f>
        <v/>
      </c>
      <c r="S153" s="44"/>
      <c r="T153" s="44"/>
    </row>
    <row r="154" spans="17:22" x14ac:dyDescent="0.25">
      <c r="Q154" s="51" t="str">
        <f t="shared" si="2"/>
        <v/>
      </c>
      <c r="R154" s="51" t="str">
        <f>IF(M154="","",IF(AND(M154&lt;&gt;'Tabelas auxiliares'!$B$236,M154&lt;&gt;'Tabelas auxiliares'!$B$237,M154&lt;&gt;'Tabelas auxiliares'!$C$236,M154&lt;&gt;'Tabelas auxiliares'!$C$237),"FOLHA DE PESSOAL",IF(Q154='Tabelas auxiliares'!$A$237,"CUSTEIO",IF(Q154='Tabelas auxiliares'!$A$236,"INVESTIMENTO","ERRO - VERIFICAR"))))</f>
        <v/>
      </c>
      <c r="S154" s="44"/>
      <c r="V154" s="44"/>
    </row>
    <row r="155" spans="17:22" x14ac:dyDescent="0.25">
      <c r="Q155" s="51" t="str">
        <f t="shared" si="2"/>
        <v/>
      </c>
      <c r="R155" s="51" t="str">
        <f>IF(M155="","",IF(AND(M155&lt;&gt;'Tabelas auxiliares'!$B$236,M155&lt;&gt;'Tabelas auxiliares'!$B$237,M155&lt;&gt;'Tabelas auxiliares'!$C$236,M155&lt;&gt;'Tabelas auxiliares'!$C$237),"FOLHA DE PESSOAL",IF(Q155='Tabelas auxiliares'!$A$237,"CUSTEIO",IF(Q155='Tabelas auxiliares'!$A$236,"INVESTIMENTO","ERRO - VERIFICAR"))))</f>
        <v/>
      </c>
      <c r="S155" s="44"/>
      <c r="T155" s="44"/>
    </row>
    <row r="156" spans="17:22" x14ac:dyDescent="0.25">
      <c r="Q156" s="51" t="str">
        <f t="shared" si="2"/>
        <v/>
      </c>
      <c r="R156" s="51" t="str">
        <f>IF(M156="","",IF(AND(M156&lt;&gt;'Tabelas auxiliares'!$B$236,M156&lt;&gt;'Tabelas auxiliares'!$B$237,M156&lt;&gt;'Tabelas auxiliares'!$C$236,M156&lt;&gt;'Tabelas auxiliares'!$C$237),"FOLHA DE PESSOAL",IF(Q156='Tabelas auxiliares'!$A$237,"CUSTEIO",IF(Q156='Tabelas auxiliares'!$A$236,"INVESTIMENTO","ERRO - VERIFICAR"))))</f>
        <v/>
      </c>
      <c r="S156" s="44"/>
      <c r="T156" s="44"/>
      <c r="V156" s="44"/>
    </row>
    <row r="157" spans="17:22" x14ac:dyDescent="0.25">
      <c r="Q157" s="51" t="str">
        <f t="shared" si="2"/>
        <v/>
      </c>
      <c r="R157" s="51" t="str">
        <f>IF(M157="","",IF(AND(M157&lt;&gt;'Tabelas auxiliares'!$B$236,M157&lt;&gt;'Tabelas auxiliares'!$B$237,M157&lt;&gt;'Tabelas auxiliares'!$C$236,M157&lt;&gt;'Tabelas auxiliares'!$C$237),"FOLHA DE PESSOAL",IF(Q157='Tabelas auxiliares'!$A$237,"CUSTEIO",IF(Q157='Tabelas auxiliares'!$A$236,"INVESTIMENTO","ERRO - VERIFICAR"))))</f>
        <v/>
      </c>
      <c r="S157" s="44"/>
      <c r="T157" s="44"/>
    </row>
    <row r="158" spans="17:22" x14ac:dyDescent="0.25">
      <c r="Q158" s="51" t="str">
        <f t="shared" si="2"/>
        <v/>
      </c>
      <c r="R158" s="51" t="str">
        <f>IF(M158="","",IF(AND(M158&lt;&gt;'Tabelas auxiliares'!$B$236,M158&lt;&gt;'Tabelas auxiliares'!$B$237,M158&lt;&gt;'Tabelas auxiliares'!$C$236,M158&lt;&gt;'Tabelas auxiliares'!$C$237),"FOLHA DE PESSOAL",IF(Q158='Tabelas auxiliares'!$A$237,"CUSTEIO",IF(Q158='Tabelas auxiliares'!$A$236,"INVESTIMENTO","ERRO - VERIFICAR"))))</f>
        <v/>
      </c>
      <c r="S158" s="44"/>
      <c r="T158" s="44"/>
    </row>
    <row r="159" spans="17:22" x14ac:dyDescent="0.25">
      <c r="Q159" s="51" t="str">
        <f t="shared" si="2"/>
        <v/>
      </c>
      <c r="R159" s="51" t="str">
        <f>IF(M159="","",IF(AND(M159&lt;&gt;'Tabelas auxiliares'!$B$236,M159&lt;&gt;'Tabelas auxiliares'!$B$237,M159&lt;&gt;'Tabelas auxiliares'!$C$236,M159&lt;&gt;'Tabelas auxiliares'!$C$237),"FOLHA DE PESSOAL",IF(Q159='Tabelas auxiliares'!$A$237,"CUSTEIO",IF(Q159='Tabelas auxiliares'!$A$236,"INVESTIMENTO","ERRO - VERIFICAR"))))</f>
        <v/>
      </c>
      <c r="S159" s="44"/>
      <c r="T159" s="44"/>
    </row>
    <row r="160" spans="17:22" x14ac:dyDescent="0.25">
      <c r="Q160" s="51" t="str">
        <f t="shared" si="2"/>
        <v/>
      </c>
      <c r="R160" s="51" t="str">
        <f>IF(M160="","",IF(AND(M160&lt;&gt;'Tabelas auxiliares'!$B$236,M160&lt;&gt;'Tabelas auxiliares'!$B$237,M160&lt;&gt;'Tabelas auxiliares'!$C$236,M160&lt;&gt;'Tabelas auxiliares'!$C$237),"FOLHA DE PESSOAL",IF(Q160='Tabelas auxiliares'!$A$237,"CUSTEIO",IF(Q160='Tabelas auxiliares'!$A$236,"INVESTIMENTO","ERRO - VERIFICAR"))))</f>
        <v/>
      </c>
      <c r="S160" s="44"/>
      <c r="V160" s="44"/>
    </row>
    <row r="161" spans="17:22" x14ac:dyDescent="0.25">
      <c r="Q161" s="51" t="str">
        <f t="shared" si="2"/>
        <v/>
      </c>
      <c r="R161" s="51" t="str">
        <f>IF(M161="","",IF(AND(M161&lt;&gt;'Tabelas auxiliares'!$B$236,M161&lt;&gt;'Tabelas auxiliares'!$B$237,M161&lt;&gt;'Tabelas auxiliares'!$C$236,M161&lt;&gt;'Tabelas auxiliares'!$C$237),"FOLHA DE PESSOAL",IF(Q161='Tabelas auxiliares'!$A$237,"CUSTEIO",IF(Q161='Tabelas auxiliares'!$A$236,"INVESTIMENTO","ERRO - VERIFICAR"))))</f>
        <v/>
      </c>
      <c r="S161" s="44"/>
      <c r="V161" s="44"/>
    </row>
    <row r="162" spans="17:22" x14ac:dyDescent="0.25">
      <c r="Q162" s="51" t="str">
        <f t="shared" si="2"/>
        <v/>
      </c>
      <c r="R162" s="51" t="str">
        <f>IF(M162="","",IF(AND(M162&lt;&gt;'Tabelas auxiliares'!$B$236,M162&lt;&gt;'Tabelas auxiliares'!$B$237,M162&lt;&gt;'Tabelas auxiliares'!$C$236,M162&lt;&gt;'Tabelas auxiliares'!$C$237),"FOLHA DE PESSOAL",IF(Q162='Tabelas auxiliares'!$A$237,"CUSTEIO",IF(Q162='Tabelas auxiliares'!$A$236,"INVESTIMENTO","ERRO - VERIFICAR"))))</f>
        <v/>
      </c>
      <c r="S162" s="44"/>
      <c r="V162" s="44"/>
    </row>
    <row r="163" spans="17:22" x14ac:dyDescent="0.25">
      <c r="Q163" s="51" t="str">
        <f t="shared" si="2"/>
        <v/>
      </c>
      <c r="R163" s="51" t="str">
        <f>IF(M163="","",IF(AND(M163&lt;&gt;'Tabelas auxiliares'!$B$236,M163&lt;&gt;'Tabelas auxiliares'!$B$237,M163&lt;&gt;'Tabelas auxiliares'!$C$236,M163&lt;&gt;'Tabelas auxiliares'!$C$237),"FOLHA DE PESSOAL",IF(Q163='Tabelas auxiliares'!$A$237,"CUSTEIO",IF(Q163='Tabelas auxiliares'!$A$236,"INVESTIMENTO","ERRO - VERIFICAR"))))</f>
        <v/>
      </c>
      <c r="S163" s="44"/>
      <c r="V163" s="44"/>
    </row>
    <row r="164" spans="17:22" x14ac:dyDescent="0.25">
      <c r="Q164" s="51" t="str">
        <f t="shared" si="2"/>
        <v/>
      </c>
      <c r="R164" s="51" t="str">
        <f>IF(M164="","",IF(AND(M164&lt;&gt;'Tabelas auxiliares'!$B$236,M164&lt;&gt;'Tabelas auxiliares'!$B$237,M164&lt;&gt;'Tabelas auxiliares'!$C$236,M164&lt;&gt;'Tabelas auxiliares'!$C$237),"FOLHA DE PESSOAL",IF(Q164='Tabelas auxiliares'!$A$237,"CUSTEIO",IF(Q164='Tabelas auxiliares'!$A$236,"INVESTIMENTO","ERRO - VERIFICAR"))))</f>
        <v/>
      </c>
      <c r="S164" s="44"/>
    </row>
    <row r="165" spans="17:22" x14ac:dyDescent="0.25">
      <c r="Q165" s="51" t="str">
        <f t="shared" si="2"/>
        <v/>
      </c>
      <c r="R165" s="51" t="str">
        <f>IF(M165="","",IF(AND(M165&lt;&gt;'Tabelas auxiliares'!$B$236,M165&lt;&gt;'Tabelas auxiliares'!$B$237,M165&lt;&gt;'Tabelas auxiliares'!$C$236,M165&lt;&gt;'Tabelas auxiliares'!$C$237),"FOLHA DE PESSOAL",IF(Q165='Tabelas auxiliares'!$A$237,"CUSTEIO",IF(Q165='Tabelas auxiliares'!$A$236,"INVESTIMENTO","ERRO - VERIFICAR"))))</f>
        <v/>
      </c>
      <c r="S165" s="44"/>
    </row>
    <row r="166" spans="17:22" x14ac:dyDescent="0.25">
      <c r="Q166" s="51" t="str">
        <f t="shared" si="2"/>
        <v/>
      </c>
      <c r="R166" s="51" t="str">
        <f>IF(M166="","",IF(AND(M166&lt;&gt;'Tabelas auxiliares'!$B$236,M166&lt;&gt;'Tabelas auxiliares'!$B$237,M166&lt;&gt;'Tabelas auxiliares'!$C$236,M166&lt;&gt;'Tabelas auxiliares'!$C$237),"FOLHA DE PESSOAL",IF(Q166='Tabelas auxiliares'!$A$237,"CUSTEIO",IF(Q166='Tabelas auxiliares'!$A$236,"INVESTIMENTO","ERRO - VERIFICAR"))))</f>
        <v/>
      </c>
      <c r="S166" s="44"/>
      <c r="T166" s="44"/>
    </row>
    <row r="167" spans="17:22" x14ac:dyDescent="0.25">
      <c r="Q167" s="51" t="str">
        <f t="shared" si="2"/>
        <v/>
      </c>
      <c r="R167" s="51" t="str">
        <f>IF(M167="","",IF(AND(M167&lt;&gt;'Tabelas auxiliares'!$B$236,M167&lt;&gt;'Tabelas auxiliares'!$B$237,M167&lt;&gt;'Tabelas auxiliares'!$C$236,M167&lt;&gt;'Tabelas auxiliares'!$C$237),"FOLHA DE PESSOAL",IF(Q167='Tabelas auxiliares'!$A$237,"CUSTEIO",IF(Q167='Tabelas auxiliares'!$A$236,"INVESTIMENTO","ERRO - VERIFICAR"))))</f>
        <v/>
      </c>
      <c r="S167" s="44"/>
      <c r="T167" s="44"/>
      <c r="V167" s="44"/>
    </row>
    <row r="168" spans="17:22" x14ac:dyDescent="0.25">
      <c r="Q168" s="51" t="str">
        <f t="shared" si="2"/>
        <v/>
      </c>
      <c r="R168" s="51" t="str">
        <f>IF(M168="","",IF(AND(M168&lt;&gt;'Tabelas auxiliares'!$B$236,M168&lt;&gt;'Tabelas auxiliares'!$B$237,M168&lt;&gt;'Tabelas auxiliares'!$C$236,M168&lt;&gt;'Tabelas auxiliares'!$C$237),"FOLHA DE PESSOAL",IF(Q168='Tabelas auxiliares'!$A$237,"CUSTEIO",IF(Q168='Tabelas auxiliares'!$A$236,"INVESTIMENTO","ERRO - VERIFICAR"))))</f>
        <v/>
      </c>
      <c r="S168" s="44"/>
      <c r="V168" s="44"/>
    </row>
    <row r="169" spans="17:22" x14ac:dyDescent="0.25">
      <c r="Q169" s="51" t="str">
        <f t="shared" si="2"/>
        <v/>
      </c>
      <c r="R169" s="51" t="str">
        <f>IF(M169="","",IF(AND(M169&lt;&gt;'Tabelas auxiliares'!$B$236,M169&lt;&gt;'Tabelas auxiliares'!$B$237,M169&lt;&gt;'Tabelas auxiliares'!$C$236,M169&lt;&gt;'Tabelas auxiliares'!$C$237),"FOLHA DE PESSOAL",IF(Q169='Tabelas auxiliares'!$A$237,"CUSTEIO",IF(Q169='Tabelas auxiliares'!$A$236,"INVESTIMENTO","ERRO - VERIFICAR"))))</f>
        <v/>
      </c>
      <c r="S169" s="44"/>
      <c r="V169" s="44"/>
    </row>
    <row r="170" spans="17:22" x14ac:dyDescent="0.25">
      <c r="Q170" s="51" t="str">
        <f t="shared" si="2"/>
        <v/>
      </c>
      <c r="R170" s="51" t="str">
        <f>IF(M170="","",IF(AND(M170&lt;&gt;'Tabelas auxiliares'!$B$236,M170&lt;&gt;'Tabelas auxiliares'!$B$237,M170&lt;&gt;'Tabelas auxiliares'!$C$236,M170&lt;&gt;'Tabelas auxiliares'!$C$237),"FOLHA DE PESSOAL",IF(Q170='Tabelas auxiliares'!$A$237,"CUSTEIO",IF(Q170='Tabelas auxiliares'!$A$236,"INVESTIMENTO","ERRO - VERIFICAR"))))</f>
        <v/>
      </c>
      <c r="S170" s="44"/>
      <c r="T170" s="44"/>
      <c r="V170" s="44"/>
    </row>
    <row r="171" spans="17:22" x14ac:dyDescent="0.25">
      <c r="Q171" s="51" t="str">
        <f t="shared" si="2"/>
        <v/>
      </c>
      <c r="R171" s="51" t="str">
        <f>IF(M171="","",IF(AND(M171&lt;&gt;'Tabelas auxiliares'!$B$236,M171&lt;&gt;'Tabelas auxiliares'!$B$237,M171&lt;&gt;'Tabelas auxiliares'!$C$236,M171&lt;&gt;'Tabelas auxiliares'!$C$237),"FOLHA DE PESSOAL",IF(Q171='Tabelas auxiliares'!$A$237,"CUSTEIO",IF(Q171='Tabelas auxiliares'!$A$236,"INVESTIMENTO","ERRO - VERIFICAR"))))</f>
        <v/>
      </c>
      <c r="S171" s="44"/>
      <c r="T171" s="44"/>
    </row>
    <row r="172" spans="17:22" x14ac:dyDescent="0.25">
      <c r="Q172" s="51" t="str">
        <f t="shared" si="2"/>
        <v/>
      </c>
      <c r="R172" s="51" t="str">
        <f>IF(M172="","",IF(AND(M172&lt;&gt;'Tabelas auxiliares'!$B$236,M172&lt;&gt;'Tabelas auxiliares'!$B$237,M172&lt;&gt;'Tabelas auxiliares'!$C$236,M172&lt;&gt;'Tabelas auxiliares'!$C$237),"FOLHA DE PESSOAL",IF(Q172='Tabelas auxiliares'!$A$237,"CUSTEIO",IF(Q172='Tabelas auxiliares'!$A$236,"INVESTIMENTO","ERRO - VERIFICAR"))))</f>
        <v/>
      </c>
      <c r="S172" s="44"/>
      <c r="V172" s="44"/>
    </row>
    <row r="173" spans="17:22" x14ac:dyDescent="0.25">
      <c r="Q173" s="51" t="str">
        <f t="shared" si="2"/>
        <v/>
      </c>
      <c r="R173" s="51" t="str">
        <f>IF(M173="","",IF(AND(M173&lt;&gt;'Tabelas auxiliares'!$B$236,M173&lt;&gt;'Tabelas auxiliares'!$B$237,M173&lt;&gt;'Tabelas auxiliares'!$C$236,M173&lt;&gt;'Tabelas auxiliares'!$C$237),"FOLHA DE PESSOAL",IF(Q173='Tabelas auxiliares'!$A$237,"CUSTEIO",IF(Q173='Tabelas auxiliares'!$A$236,"INVESTIMENTO","ERRO - VERIFICAR"))))</f>
        <v/>
      </c>
      <c r="S173" s="44"/>
      <c r="V173" s="44"/>
    </row>
    <row r="174" spans="17:22" x14ac:dyDescent="0.25">
      <c r="Q174" s="51" t="str">
        <f t="shared" si="2"/>
        <v/>
      </c>
      <c r="R174" s="51" t="str">
        <f>IF(M174="","",IF(AND(M174&lt;&gt;'Tabelas auxiliares'!$B$236,M174&lt;&gt;'Tabelas auxiliares'!$B$237,M174&lt;&gt;'Tabelas auxiliares'!$C$236,M174&lt;&gt;'Tabelas auxiliares'!$C$237),"FOLHA DE PESSOAL",IF(Q174='Tabelas auxiliares'!$A$237,"CUSTEIO",IF(Q174='Tabelas auxiliares'!$A$236,"INVESTIMENTO","ERRO - VERIFICAR"))))</f>
        <v/>
      </c>
      <c r="S174" s="44"/>
      <c r="T174" s="44"/>
    </row>
    <row r="175" spans="17:22" x14ac:dyDescent="0.25">
      <c r="Q175" s="51" t="str">
        <f t="shared" si="2"/>
        <v/>
      </c>
      <c r="R175" s="51" t="str">
        <f>IF(M175="","",IF(AND(M175&lt;&gt;'Tabelas auxiliares'!$B$236,M175&lt;&gt;'Tabelas auxiliares'!$B$237,M175&lt;&gt;'Tabelas auxiliares'!$C$236,M175&lt;&gt;'Tabelas auxiliares'!$C$237),"FOLHA DE PESSOAL",IF(Q175='Tabelas auxiliares'!$A$237,"CUSTEIO",IF(Q175='Tabelas auxiliares'!$A$236,"INVESTIMENTO","ERRO - VERIFICAR"))))</f>
        <v/>
      </c>
      <c r="S175" s="44"/>
      <c r="T175" s="44"/>
      <c r="V175" s="44"/>
    </row>
    <row r="176" spans="17:22" x14ac:dyDescent="0.25">
      <c r="Q176" s="51" t="str">
        <f t="shared" si="2"/>
        <v/>
      </c>
      <c r="R176" s="51" t="str">
        <f>IF(M176="","",IF(AND(M176&lt;&gt;'Tabelas auxiliares'!$B$236,M176&lt;&gt;'Tabelas auxiliares'!$B$237,M176&lt;&gt;'Tabelas auxiliares'!$C$236,M176&lt;&gt;'Tabelas auxiliares'!$C$237),"FOLHA DE PESSOAL",IF(Q176='Tabelas auxiliares'!$A$237,"CUSTEIO",IF(Q176='Tabelas auxiliares'!$A$236,"INVESTIMENTO","ERRO - VERIFICAR"))))</f>
        <v/>
      </c>
      <c r="S176" s="44"/>
      <c r="V176" s="44"/>
    </row>
    <row r="177" spans="17:22" x14ac:dyDescent="0.25">
      <c r="Q177" s="51" t="str">
        <f t="shared" si="2"/>
        <v/>
      </c>
      <c r="R177" s="51" t="str">
        <f>IF(M177="","",IF(AND(M177&lt;&gt;'Tabelas auxiliares'!$B$236,M177&lt;&gt;'Tabelas auxiliares'!$B$237,M177&lt;&gt;'Tabelas auxiliares'!$C$236,M177&lt;&gt;'Tabelas auxiliares'!$C$237),"FOLHA DE PESSOAL",IF(Q177='Tabelas auxiliares'!$A$237,"CUSTEIO",IF(Q177='Tabelas auxiliares'!$A$236,"INVESTIMENTO","ERRO - VERIFICAR"))))</f>
        <v/>
      </c>
      <c r="S177" s="44"/>
      <c r="T177" s="44"/>
      <c r="V177" s="44"/>
    </row>
    <row r="178" spans="17:22" x14ac:dyDescent="0.25">
      <c r="Q178" s="51" t="str">
        <f t="shared" si="2"/>
        <v/>
      </c>
      <c r="R178" s="51" t="str">
        <f>IF(M178="","",IF(AND(M178&lt;&gt;'Tabelas auxiliares'!$B$236,M178&lt;&gt;'Tabelas auxiliares'!$B$237,M178&lt;&gt;'Tabelas auxiliares'!$C$236,M178&lt;&gt;'Tabelas auxiliares'!$C$237),"FOLHA DE PESSOAL",IF(Q178='Tabelas auxiliares'!$A$237,"CUSTEIO",IF(Q178='Tabelas auxiliares'!$A$236,"INVESTIMENTO","ERRO - VERIFICAR"))))</f>
        <v/>
      </c>
      <c r="S178" s="44"/>
      <c r="T178" s="44"/>
    </row>
    <row r="179" spans="17:22" x14ac:dyDescent="0.25">
      <c r="Q179" s="51" t="str">
        <f t="shared" si="2"/>
        <v/>
      </c>
      <c r="R179" s="51" t="str">
        <f>IF(M179="","",IF(AND(M179&lt;&gt;'Tabelas auxiliares'!$B$236,M179&lt;&gt;'Tabelas auxiliares'!$B$237,M179&lt;&gt;'Tabelas auxiliares'!$C$236,M179&lt;&gt;'Tabelas auxiliares'!$C$237),"FOLHA DE PESSOAL",IF(Q179='Tabelas auxiliares'!$A$237,"CUSTEIO",IF(Q179='Tabelas auxiliares'!$A$236,"INVESTIMENTO","ERRO - VERIFICAR"))))</f>
        <v/>
      </c>
      <c r="S179" s="44"/>
      <c r="T179" s="44"/>
    </row>
    <row r="180" spans="17:22" x14ac:dyDescent="0.25">
      <c r="Q180" s="51" t="str">
        <f t="shared" si="2"/>
        <v/>
      </c>
      <c r="R180" s="51" t="str">
        <f>IF(M180="","",IF(AND(M180&lt;&gt;'Tabelas auxiliares'!$B$236,M180&lt;&gt;'Tabelas auxiliares'!$B$237,M180&lt;&gt;'Tabelas auxiliares'!$C$236,M180&lt;&gt;'Tabelas auxiliares'!$C$237),"FOLHA DE PESSOAL",IF(Q180='Tabelas auxiliares'!$A$237,"CUSTEIO",IF(Q180='Tabelas auxiliares'!$A$236,"INVESTIMENTO","ERRO - VERIFICAR"))))</f>
        <v/>
      </c>
      <c r="S180" s="44"/>
      <c r="V180" s="44"/>
    </row>
    <row r="181" spans="17:22" x14ac:dyDescent="0.25">
      <c r="Q181" s="51" t="str">
        <f t="shared" si="2"/>
        <v/>
      </c>
      <c r="R181" s="51" t="str">
        <f>IF(M181="","",IF(AND(M181&lt;&gt;'Tabelas auxiliares'!$B$236,M181&lt;&gt;'Tabelas auxiliares'!$B$237,M181&lt;&gt;'Tabelas auxiliares'!$C$236,M181&lt;&gt;'Tabelas auxiliares'!$C$237),"FOLHA DE PESSOAL",IF(Q181='Tabelas auxiliares'!$A$237,"CUSTEIO",IF(Q181='Tabelas auxiliares'!$A$236,"INVESTIMENTO","ERRO - VERIFICAR"))))</f>
        <v/>
      </c>
      <c r="S181" s="44"/>
      <c r="V181" s="44"/>
    </row>
    <row r="182" spans="17:22" x14ac:dyDescent="0.25">
      <c r="Q182" s="51" t="str">
        <f t="shared" si="2"/>
        <v/>
      </c>
      <c r="R182" s="51" t="str">
        <f>IF(M182="","",IF(AND(M182&lt;&gt;'Tabelas auxiliares'!$B$236,M182&lt;&gt;'Tabelas auxiliares'!$B$237,M182&lt;&gt;'Tabelas auxiliares'!$C$236,M182&lt;&gt;'Tabelas auxiliares'!$C$237),"FOLHA DE PESSOAL",IF(Q182='Tabelas auxiliares'!$A$237,"CUSTEIO",IF(Q182='Tabelas auxiliares'!$A$236,"INVESTIMENTO","ERRO - VERIFICAR"))))</f>
        <v/>
      </c>
      <c r="S182" s="44"/>
      <c r="T182" s="44"/>
    </row>
    <row r="183" spans="17:22" x14ac:dyDescent="0.25">
      <c r="Q183" s="51" t="str">
        <f t="shared" si="2"/>
        <v/>
      </c>
      <c r="R183" s="51" t="str">
        <f>IF(M183="","",IF(AND(M183&lt;&gt;'Tabelas auxiliares'!$B$236,M183&lt;&gt;'Tabelas auxiliares'!$B$237,M183&lt;&gt;'Tabelas auxiliares'!$C$236,M183&lt;&gt;'Tabelas auxiliares'!$C$237),"FOLHA DE PESSOAL",IF(Q183='Tabelas auxiliares'!$A$237,"CUSTEIO",IF(Q183='Tabelas auxiliares'!$A$236,"INVESTIMENTO","ERRO - VERIFICAR"))))</f>
        <v/>
      </c>
      <c r="S183" s="44"/>
    </row>
    <row r="184" spans="17:22" x14ac:dyDescent="0.25">
      <c r="Q184" s="51" t="str">
        <f t="shared" si="2"/>
        <v/>
      </c>
      <c r="R184" s="51" t="str">
        <f>IF(M184="","",IF(AND(M184&lt;&gt;'Tabelas auxiliares'!$B$236,M184&lt;&gt;'Tabelas auxiliares'!$B$237,M184&lt;&gt;'Tabelas auxiliares'!$C$236,M184&lt;&gt;'Tabelas auxiliares'!$C$237),"FOLHA DE PESSOAL",IF(Q184='Tabelas auxiliares'!$A$237,"CUSTEIO",IF(Q184='Tabelas auxiliares'!$A$236,"INVESTIMENTO","ERRO - VERIFICAR"))))</f>
        <v/>
      </c>
      <c r="S184" s="44"/>
    </row>
    <row r="185" spans="17:22" x14ac:dyDescent="0.25">
      <c r="Q185" s="51" t="str">
        <f t="shared" si="2"/>
        <v/>
      </c>
      <c r="R185" s="51" t="str">
        <f>IF(M185="","",IF(AND(M185&lt;&gt;'Tabelas auxiliares'!$B$236,M185&lt;&gt;'Tabelas auxiliares'!$B$237,M185&lt;&gt;'Tabelas auxiliares'!$C$236,M185&lt;&gt;'Tabelas auxiliares'!$C$237),"FOLHA DE PESSOAL",IF(Q185='Tabelas auxiliares'!$A$237,"CUSTEIO",IF(Q185='Tabelas auxiliares'!$A$236,"INVESTIMENTO","ERRO - VERIFICAR"))))</f>
        <v/>
      </c>
      <c r="S185" s="44"/>
    </row>
    <row r="186" spans="17:22" x14ac:dyDescent="0.25">
      <c r="Q186" s="51" t="str">
        <f t="shared" si="2"/>
        <v/>
      </c>
      <c r="R186" s="51" t="str">
        <f>IF(M186="","",IF(AND(M186&lt;&gt;'Tabelas auxiliares'!$B$236,M186&lt;&gt;'Tabelas auxiliares'!$B$237,M186&lt;&gt;'Tabelas auxiliares'!$C$236,M186&lt;&gt;'Tabelas auxiliares'!$C$237),"FOLHA DE PESSOAL",IF(Q186='Tabelas auxiliares'!$A$237,"CUSTEIO",IF(Q186='Tabelas auxiliares'!$A$236,"INVESTIMENTO","ERRO - VERIFICAR"))))</f>
        <v/>
      </c>
      <c r="S186" s="44"/>
      <c r="T186" s="44"/>
      <c r="V186" s="44"/>
    </row>
    <row r="187" spans="17:22" x14ac:dyDescent="0.25">
      <c r="Q187" s="51" t="str">
        <f t="shared" si="2"/>
        <v/>
      </c>
      <c r="R187" s="51" t="str">
        <f>IF(M187="","",IF(AND(M187&lt;&gt;'Tabelas auxiliares'!$B$236,M187&lt;&gt;'Tabelas auxiliares'!$B$237,M187&lt;&gt;'Tabelas auxiliares'!$C$236,M187&lt;&gt;'Tabelas auxiliares'!$C$237),"FOLHA DE PESSOAL",IF(Q187='Tabelas auxiliares'!$A$237,"CUSTEIO",IF(Q187='Tabelas auxiliares'!$A$236,"INVESTIMENTO","ERRO - VERIFICAR"))))</f>
        <v/>
      </c>
      <c r="S187" s="44"/>
      <c r="T187" s="44"/>
      <c r="V187" s="44"/>
    </row>
    <row r="188" spans="17:22" x14ac:dyDescent="0.25">
      <c r="Q188" s="51" t="str">
        <f t="shared" si="2"/>
        <v/>
      </c>
      <c r="R188" s="51" t="str">
        <f>IF(M188="","",IF(AND(M188&lt;&gt;'Tabelas auxiliares'!$B$236,M188&lt;&gt;'Tabelas auxiliares'!$B$237,M188&lt;&gt;'Tabelas auxiliares'!$C$236,M188&lt;&gt;'Tabelas auxiliares'!$C$237),"FOLHA DE PESSOAL",IF(Q188='Tabelas auxiliares'!$A$237,"CUSTEIO",IF(Q188='Tabelas auxiliares'!$A$236,"INVESTIMENTO","ERRO - VERIFICAR"))))</f>
        <v/>
      </c>
      <c r="S188" s="44"/>
      <c r="T188" s="44"/>
      <c r="V188" s="44"/>
    </row>
    <row r="189" spans="17:22" x14ac:dyDescent="0.25">
      <c r="Q189" s="51" t="str">
        <f t="shared" si="2"/>
        <v/>
      </c>
      <c r="R189" s="51" t="str">
        <f>IF(M189="","",IF(AND(M189&lt;&gt;'Tabelas auxiliares'!$B$236,M189&lt;&gt;'Tabelas auxiliares'!$B$237,M189&lt;&gt;'Tabelas auxiliares'!$C$236,M189&lt;&gt;'Tabelas auxiliares'!$C$237),"FOLHA DE PESSOAL",IF(Q189='Tabelas auxiliares'!$A$237,"CUSTEIO",IF(Q189='Tabelas auxiliares'!$A$236,"INVESTIMENTO","ERRO - VERIFICAR"))))</f>
        <v/>
      </c>
      <c r="S189" s="44"/>
      <c r="T189" s="44"/>
    </row>
    <row r="190" spans="17:22" x14ac:dyDescent="0.25">
      <c r="Q190" s="51" t="str">
        <f t="shared" si="2"/>
        <v/>
      </c>
      <c r="R190" s="51" t="str">
        <f>IF(M190="","",IF(AND(M190&lt;&gt;'Tabelas auxiliares'!$B$236,M190&lt;&gt;'Tabelas auxiliares'!$B$237,M190&lt;&gt;'Tabelas auxiliares'!$C$236,M190&lt;&gt;'Tabelas auxiliares'!$C$237),"FOLHA DE PESSOAL",IF(Q190='Tabelas auxiliares'!$A$237,"CUSTEIO",IF(Q190='Tabelas auxiliares'!$A$236,"INVESTIMENTO","ERRO - VERIFICAR"))))</f>
        <v/>
      </c>
      <c r="S190" s="44"/>
      <c r="V190" s="44"/>
    </row>
    <row r="191" spans="17:22" x14ac:dyDescent="0.25">
      <c r="Q191" s="51" t="str">
        <f t="shared" si="2"/>
        <v/>
      </c>
      <c r="R191" s="51" t="str">
        <f>IF(M191="","",IF(AND(M191&lt;&gt;'Tabelas auxiliares'!$B$236,M191&lt;&gt;'Tabelas auxiliares'!$B$237,M191&lt;&gt;'Tabelas auxiliares'!$C$236,M191&lt;&gt;'Tabelas auxiliares'!$C$237),"FOLHA DE PESSOAL",IF(Q191='Tabelas auxiliares'!$A$237,"CUSTEIO",IF(Q191='Tabelas auxiliares'!$A$236,"INVESTIMENTO","ERRO - VERIFICAR"))))</f>
        <v/>
      </c>
      <c r="S191" s="44"/>
      <c r="V191" s="44"/>
    </row>
    <row r="192" spans="17:22" x14ac:dyDescent="0.25">
      <c r="Q192" s="51" t="str">
        <f t="shared" si="2"/>
        <v/>
      </c>
      <c r="R192" s="51" t="str">
        <f>IF(M192="","",IF(AND(M192&lt;&gt;'Tabelas auxiliares'!$B$236,M192&lt;&gt;'Tabelas auxiliares'!$B$237,M192&lt;&gt;'Tabelas auxiliares'!$C$236,M192&lt;&gt;'Tabelas auxiliares'!$C$237),"FOLHA DE PESSOAL",IF(Q192='Tabelas auxiliares'!$A$237,"CUSTEIO",IF(Q192='Tabelas auxiliares'!$A$236,"INVESTIMENTO","ERRO - VERIFICAR"))))</f>
        <v/>
      </c>
      <c r="S192" s="44"/>
      <c r="T192" s="44"/>
      <c r="V192" s="44"/>
    </row>
    <row r="193" spans="17:22" x14ac:dyDescent="0.25">
      <c r="Q193" s="51" t="str">
        <f t="shared" si="2"/>
        <v/>
      </c>
      <c r="R193" s="51" t="str">
        <f>IF(M193="","",IF(AND(M193&lt;&gt;'Tabelas auxiliares'!$B$236,M193&lt;&gt;'Tabelas auxiliares'!$B$237,M193&lt;&gt;'Tabelas auxiliares'!$C$236,M193&lt;&gt;'Tabelas auxiliares'!$C$237),"FOLHA DE PESSOAL",IF(Q193='Tabelas auxiliares'!$A$237,"CUSTEIO",IF(Q193='Tabelas auxiliares'!$A$236,"INVESTIMENTO","ERRO - VERIFICAR"))))</f>
        <v/>
      </c>
      <c r="S193" s="44"/>
      <c r="V193" s="44"/>
    </row>
    <row r="194" spans="17:22" x14ac:dyDescent="0.25">
      <c r="Q194" s="51" t="str">
        <f t="shared" si="2"/>
        <v/>
      </c>
      <c r="R194" s="51" t="str">
        <f>IF(M194="","",IF(AND(M194&lt;&gt;'Tabelas auxiliares'!$B$236,M194&lt;&gt;'Tabelas auxiliares'!$B$237,M194&lt;&gt;'Tabelas auxiliares'!$C$236,M194&lt;&gt;'Tabelas auxiliares'!$C$237),"FOLHA DE PESSOAL",IF(Q194='Tabelas auxiliares'!$A$237,"CUSTEIO",IF(Q194='Tabelas auxiliares'!$A$236,"INVESTIMENTO","ERRO - VERIFICAR"))))</f>
        <v/>
      </c>
      <c r="S194" s="44"/>
      <c r="T194" s="44"/>
      <c r="V194" s="44"/>
    </row>
    <row r="195" spans="17:22" x14ac:dyDescent="0.25">
      <c r="Q195" s="51" t="str">
        <f t="shared" si="2"/>
        <v/>
      </c>
      <c r="R195" s="51" t="str">
        <f>IF(M195="","",IF(AND(M195&lt;&gt;'Tabelas auxiliares'!$B$236,M195&lt;&gt;'Tabelas auxiliares'!$B$237,M195&lt;&gt;'Tabelas auxiliares'!$C$236,M195&lt;&gt;'Tabelas auxiliares'!$C$237),"FOLHA DE PESSOAL",IF(Q195='Tabelas auxiliares'!$A$237,"CUSTEIO",IF(Q195='Tabelas auxiliares'!$A$236,"INVESTIMENTO","ERRO - VERIFICAR"))))</f>
        <v/>
      </c>
      <c r="S195" s="44"/>
      <c r="T195" s="44"/>
    </row>
    <row r="196" spans="17:22" x14ac:dyDescent="0.25">
      <c r="Q196" s="51" t="str">
        <f t="shared" si="2"/>
        <v/>
      </c>
      <c r="R196" s="51" t="str">
        <f>IF(M196="","",IF(AND(M196&lt;&gt;'Tabelas auxiliares'!$B$236,M196&lt;&gt;'Tabelas auxiliares'!$B$237,M196&lt;&gt;'Tabelas auxiliares'!$C$236,M196&lt;&gt;'Tabelas auxiliares'!$C$237),"FOLHA DE PESSOAL",IF(Q196='Tabelas auxiliares'!$A$237,"CUSTEIO",IF(Q196='Tabelas auxiliares'!$A$236,"INVESTIMENTO","ERRO - VERIFICAR"))))</f>
        <v/>
      </c>
      <c r="S196" s="44"/>
      <c r="V196" s="44"/>
    </row>
    <row r="197" spans="17:22" x14ac:dyDescent="0.25">
      <c r="Q197" s="51" t="str">
        <f t="shared" ref="Q197:Q260" si="3">LEFT(O197,1)</f>
        <v/>
      </c>
      <c r="R197" s="51" t="str">
        <f>IF(M197="","",IF(AND(M197&lt;&gt;'Tabelas auxiliares'!$B$236,M197&lt;&gt;'Tabelas auxiliares'!$B$237,M197&lt;&gt;'Tabelas auxiliares'!$C$236,M197&lt;&gt;'Tabelas auxiliares'!$C$237),"FOLHA DE PESSOAL",IF(Q197='Tabelas auxiliares'!$A$237,"CUSTEIO",IF(Q197='Tabelas auxiliares'!$A$236,"INVESTIMENTO","ERRO - VERIFICAR"))))</f>
        <v/>
      </c>
      <c r="S197" s="44"/>
      <c r="V197" s="44"/>
    </row>
    <row r="198" spans="17:22" x14ac:dyDescent="0.25">
      <c r="Q198" s="51" t="str">
        <f t="shared" si="3"/>
        <v/>
      </c>
      <c r="R198" s="51" t="str">
        <f>IF(M198="","",IF(AND(M198&lt;&gt;'Tabelas auxiliares'!$B$236,M198&lt;&gt;'Tabelas auxiliares'!$B$237,M198&lt;&gt;'Tabelas auxiliares'!$C$236,M198&lt;&gt;'Tabelas auxiliares'!$C$237),"FOLHA DE PESSOAL",IF(Q198='Tabelas auxiliares'!$A$237,"CUSTEIO",IF(Q198='Tabelas auxiliares'!$A$236,"INVESTIMENTO","ERRO - VERIFICAR"))))</f>
        <v/>
      </c>
      <c r="S198" s="44"/>
    </row>
    <row r="199" spans="17:22" x14ac:dyDescent="0.25">
      <c r="Q199" s="51" t="str">
        <f t="shared" si="3"/>
        <v/>
      </c>
      <c r="R199" s="51" t="str">
        <f>IF(M199="","",IF(AND(M199&lt;&gt;'Tabelas auxiliares'!$B$236,M199&lt;&gt;'Tabelas auxiliares'!$B$237,M199&lt;&gt;'Tabelas auxiliares'!$C$236,M199&lt;&gt;'Tabelas auxiliares'!$C$237),"FOLHA DE PESSOAL",IF(Q199='Tabelas auxiliares'!$A$237,"CUSTEIO",IF(Q199='Tabelas auxiliares'!$A$236,"INVESTIMENTO","ERRO - VERIFICAR"))))</f>
        <v/>
      </c>
      <c r="S199" s="44"/>
      <c r="V199" s="44"/>
    </row>
    <row r="200" spans="17:22" x14ac:dyDescent="0.25">
      <c r="Q200" s="51" t="str">
        <f t="shared" si="3"/>
        <v/>
      </c>
      <c r="R200" s="51" t="str">
        <f>IF(M200="","",IF(AND(M200&lt;&gt;'Tabelas auxiliares'!$B$236,M200&lt;&gt;'Tabelas auxiliares'!$B$237,M200&lt;&gt;'Tabelas auxiliares'!$C$236,M200&lt;&gt;'Tabelas auxiliares'!$C$237),"FOLHA DE PESSOAL",IF(Q200='Tabelas auxiliares'!$A$237,"CUSTEIO",IF(Q200='Tabelas auxiliares'!$A$236,"INVESTIMENTO","ERRO - VERIFICAR"))))</f>
        <v/>
      </c>
      <c r="S200" s="44"/>
      <c r="T200" s="44"/>
    </row>
    <row r="201" spans="17:22" x14ac:dyDescent="0.25">
      <c r="Q201" s="51" t="str">
        <f t="shared" si="3"/>
        <v/>
      </c>
      <c r="R201" s="51" t="str">
        <f>IF(M201="","",IF(AND(M201&lt;&gt;'Tabelas auxiliares'!$B$236,M201&lt;&gt;'Tabelas auxiliares'!$B$237,M201&lt;&gt;'Tabelas auxiliares'!$C$236,M201&lt;&gt;'Tabelas auxiliares'!$C$237),"FOLHA DE PESSOAL",IF(Q201='Tabelas auxiliares'!$A$237,"CUSTEIO",IF(Q201='Tabelas auxiliares'!$A$236,"INVESTIMENTO","ERRO - VERIFICAR"))))</f>
        <v/>
      </c>
      <c r="S201" s="44"/>
      <c r="V201" s="44"/>
    </row>
    <row r="202" spans="17:22" x14ac:dyDescent="0.25">
      <c r="Q202" s="51" t="str">
        <f t="shared" si="3"/>
        <v/>
      </c>
      <c r="R202" s="51" t="str">
        <f>IF(M202="","",IF(AND(M202&lt;&gt;'Tabelas auxiliares'!$B$236,M202&lt;&gt;'Tabelas auxiliares'!$B$237,M202&lt;&gt;'Tabelas auxiliares'!$C$236,M202&lt;&gt;'Tabelas auxiliares'!$C$237),"FOLHA DE PESSOAL",IF(Q202='Tabelas auxiliares'!$A$237,"CUSTEIO",IF(Q202='Tabelas auxiliares'!$A$236,"INVESTIMENTO","ERRO - VERIFICAR"))))</f>
        <v/>
      </c>
      <c r="S202" s="44"/>
      <c r="T202" s="44"/>
      <c r="V202" s="44"/>
    </row>
    <row r="203" spans="17:22" x14ac:dyDescent="0.25">
      <c r="Q203" s="51" t="str">
        <f t="shared" si="3"/>
        <v/>
      </c>
      <c r="R203" s="51" t="str">
        <f>IF(M203="","",IF(AND(M203&lt;&gt;'Tabelas auxiliares'!$B$236,M203&lt;&gt;'Tabelas auxiliares'!$B$237,M203&lt;&gt;'Tabelas auxiliares'!$C$236,M203&lt;&gt;'Tabelas auxiliares'!$C$237),"FOLHA DE PESSOAL",IF(Q203='Tabelas auxiliares'!$A$237,"CUSTEIO",IF(Q203='Tabelas auxiliares'!$A$236,"INVESTIMENTO","ERRO - VERIFICAR"))))</f>
        <v/>
      </c>
      <c r="S203" s="44"/>
      <c r="T203" s="44"/>
    </row>
    <row r="204" spans="17:22" x14ac:dyDescent="0.25">
      <c r="Q204" s="51" t="str">
        <f t="shared" si="3"/>
        <v/>
      </c>
      <c r="R204" s="51" t="str">
        <f>IF(M204="","",IF(AND(M204&lt;&gt;'Tabelas auxiliares'!$B$236,M204&lt;&gt;'Tabelas auxiliares'!$B$237,M204&lt;&gt;'Tabelas auxiliares'!$C$236,M204&lt;&gt;'Tabelas auxiliares'!$C$237),"FOLHA DE PESSOAL",IF(Q204='Tabelas auxiliares'!$A$237,"CUSTEIO",IF(Q204='Tabelas auxiliares'!$A$236,"INVESTIMENTO","ERRO - VERIFICAR"))))</f>
        <v/>
      </c>
      <c r="S204" s="44"/>
      <c r="T204" s="44"/>
    </row>
    <row r="205" spans="17:22" x14ac:dyDescent="0.25">
      <c r="Q205" s="51" t="str">
        <f t="shared" si="3"/>
        <v/>
      </c>
      <c r="R205" s="51" t="str">
        <f>IF(M205="","",IF(AND(M205&lt;&gt;'Tabelas auxiliares'!$B$236,M205&lt;&gt;'Tabelas auxiliares'!$B$237,M205&lt;&gt;'Tabelas auxiliares'!$C$236,M205&lt;&gt;'Tabelas auxiliares'!$C$237),"FOLHA DE PESSOAL",IF(Q205='Tabelas auxiliares'!$A$237,"CUSTEIO",IF(Q205='Tabelas auxiliares'!$A$236,"INVESTIMENTO","ERRO - VERIFICAR"))))</f>
        <v/>
      </c>
      <c r="S205" s="44"/>
      <c r="V205" s="44"/>
    </row>
    <row r="206" spans="17:22" x14ac:dyDescent="0.25">
      <c r="Q206" s="51" t="str">
        <f t="shared" si="3"/>
        <v/>
      </c>
      <c r="R206" s="51" t="str">
        <f>IF(M206="","",IF(AND(M206&lt;&gt;'Tabelas auxiliares'!$B$236,M206&lt;&gt;'Tabelas auxiliares'!$B$237,M206&lt;&gt;'Tabelas auxiliares'!$C$236,M206&lt;&gt;'Tabelas auxiliares'!$C$237),"FOLHA DE PESSOAL",IF(Q206='Tabelas auxiliares'!$A$237,"CUSTEIO",IF(Q206='Tabelas auxiliares'!$A$236,"INVESTIMENTO","ERRO - VERIFICAR"))))</f>
        <v/>
      </c>
      <c r="S206" s="44"/>
      <c r="T206" s="44"/>
    </row>
    <row r="207" spans="17:22" x14ac:dyDescent="0.25">
      <c r="Q207" s="51" t="str">
        <f t="shared" si="3"/>
        <v/>
      </c>
      <c r="R207" s="51" t="str">
        <f>IF(M207="","",IF(AND(M207&lt;&gt;'Tabelas auxiliares'!$B$236,M207&lt;&gt;'Tabelas auxiliares'!$B$237,M207&lt;&gt;'Tabelas auxiliares'!$C$236,M207&lt;&gt;'Tabelas auxiliares'!$C$237),"FOLHA DE PESSOAL",IF(Q207='Tabelas auxiliares'!$A$237,"CUSTEIO",IF(Q207='Tabelas auxiliares'!$A$236,"INVESTIMENTO","ERRO - VERIFICAR"))))</f>
        <v/>
      </c>
      <c r="S207" s="44"/>
      <c r="T207" s="44"/>
    </row>
    <row r="208" spans="17:22" x14ac:dyDescent="0.25">
      <c r="Q208" s="51" t="str">
        <f t="shared" si="3"/>
        <v/>
      </c>
      <c r="R208" s="51" t="str">
        <f>IF(M208="","",IF(AND(M208&lt;&gt;'Tabelas auxiliares'!$B$236,M208&lt;&gt;'Tabelas auxiliares'!$B$237,M208&lt;&gt;'Tabelas auxiliares'!$C$236,M208&lt;&gt;'Tabelas auxiliares'!$C$237),"FOLHA DE PESSOAL",IF(Q208='Tabelas auxiliares'!$A$237,"CUSTEIO",IF(Q208='Tabelas auxiliares'!$A$236,"INVESTIMENTO","ERRO - VERIFICAR"))))</f>
        <v/>
      </c>
      <c r="S208" s="44"/>
      <c r="T208" s="44"/>
    </row>
    <row r="209" spans="17:22" x14ac:dyDescent="0.25">
      <c r="Q209" s="51" t="str">
        <f t="shared" si="3"/>
        <v/>
      </c>
      <c r="R209" s="51" t="str">
        <f>IF(M209="","",IF(AND(M209&lt;&gt;'Tabelas auxiliares'!$B$236,M209&lt;&gt;'Tabelas auxiliares'!$B$237,M209&lt;&gt;'Tabelas auxiliares'!$C$236,M209&lt;&gt;'Tabelas auxiliares'!$C$237),"FOLHA DE PESSOAL",IF(Q209='Tabelas auxiliares'!$A$237,"CUSTEIO",IF(Q209='Tabelas auxiliares'!$A$236,"INVESTIMENTO","ERRO - VERIFICAR"))))</f>
        <v/>
      </c>
      <c r="S209" s="44"/>
      <c r="T209" s="44"/>
    </row>
    <row r="210" spans="17:22" x14ac:dyDescent="0.25">
      <c r="Q210" s="51" t="str">
        <f t="shared" si="3"/>
        <v/>
      </c>
      <c r="R210" s="51" t="str">
        <f>IF(M210="","",IF(AND(M210&lt;&gt;'Tabelas auxiliares'!$B$236,M210&lt;&gt;'Tabelas auxiliares'!$B$237,M210&lt;&gt;'Tabelas auxiliares'!$C$236,M210&lt;&gt;'Tabelas auxiliares'!$C$237),"FOLHA DE PESSOAL",IF(Q210='Tabelas auxiliares'!$A$237,"CUSTEIO",IF(Q210='Tabelas auxiliares'!$A$236,"INVESTIMENTO","ERRO - VERIFICAR"))))</f>
        <v/>
      </c>
      <c r="S210" s="44"/>
      <c r="T210" s="44"/>
    </row>
    <row r="211" spans="17:22" x14ac:dyDescent="0.25">
      <c r="Q211" s="51" t="str">
        <f t="shared" si="3"/>
        <v/>
      </c>
      <c r="R211" s="51" t="str">
        <f>IF(M211="","",IF(AND(M211&lt;&gt;'Tabelas auxiliares'!$B$236,M211&lt;&gt;'Tabelas auxiliares'!$B$237,M211&lt;&gt;'Tabelas auxiliares'!$C$236,M211&lt;&gt;'Tabelas auxiliares'!$C$237),"FOLHA DE PESSOAL",IF(Q211='Tabelas auxiliares'!$A$237,"CUSTEIO",IF(Q211='Tabelas auxiliares'!$A$236,"INVESTIMENTO","ERRO - VERIFICAR"))))</f>
        <v/>
      </c>
      <c r="S211" s="44"/>
      <c r="V211" s="44"/>
    </row>
    <row r="212" spans="17:22" x14ac:dyDescent="0.25">
      <c r="Q212" s="51" t="str">
        <f t="shared" si="3"/>
        <v/>
      </c>
      <c r="R212" s="51" t="str">
        <f>IF(M212="","",IF(AND(M212&lt;&gt;'Tabelas auxiliares'!$B$236,M212&lt;&gt;'Tabelas auxiliares'!$B$237,M212&lt;&gt;'Tabelas auxiliares'!$C$236,M212&lt;&gt;'Tabelas auxiliares'!$C$237),"FOLHA DE PESSOAL",IF(Q212='Tabelas auxiliares'!$A$237,"CUSTEIO",IF(Q212='Tabelas auxiliares'!$A$236,"INVESTIMENTO","ERRO - VERIFICAR"))))</f>
        <v/>
      </c>
      <c r="S212" s="44"/>
      <c r="T212" s="44"/>
    </row>
    <row r="213" spans="17:22" x14ac:dyDescent="0.25">
      <c r="Q213" s="51" t="str">
        <f t="shared" si="3"/>
        <v/>
      </c>
      <c r="R213" s="51" t="str">
        <f>IF(M213="","",IF(AND(M213&lt;&gt;'Tabelas auxiliares'!$B$236,M213&lt;&gt;'Tabelas auxiliares'!$B$237,M213&lt;&gt;'Tabelas auxiliares'!$C$236,M213&lt;&gt;'Tabelas auxiliares'!$C$237),"FOLHA DE PESSOAL",IF(Q213='Tabelas auxiliares'!$A$237,"CUSTEIO",IF(Q213='Tabelas auxiliares'!$A$236,"INVESTIMENTO","ERRO - VERIFICAR"))))</f>
        <v/>
      </c>
      <c r="S213" s="44"/>
      <c r="V213" s="44"/>
    </row>
    <row r="214" spans="17:22" x14ac:dyDescent="0.25">
      <c r="Q214" s="51" t="str">
        <f t="shared" si="3"/>
        <v/>
      </c>
      <c r="R214" s="51" t="str">
        <f>IF(M214="","",IF(AND(M214&lt;&gt;'Tabelas auxiliares'!$B$236,M214&lt;&gt;'Tabelas auxiliares'!$B$237,M214&lt;&gt;'Tabelas auxiliares'!$C$236,M214&lt;&gt;'Tabelas auxiliares'!$C$237),"FOLHA DE PESSOAL",IF(Q214='Tabelas auxiliares'!$A$237,"CUSTEIO",IF(Q214='Tabelas auxiliares'!$A$236,"INVESTIMENTO","ERRO - VERIFICAR"))))</f>
        <v/>
      </c>
      <c r="S214" s="44"/>
      <c r="T214" s="44"/>
      <c r="V214" s="44"/>
    </row>
    <row r="215" spans="17:22" x14ac:dyDescent="0.25">
      <c r="Q215" s="51" t="str">
        <f t="shared" si="3"/>
        <v/>
      </c>
      <c r="R215" s="51" t="str">
        <f>IF(M215="","",IF(AND(M215&lt;&gt;'Tabelas auxiliares'!$B$236,M215&lt;&gt;'Tabelas auxiliares'!$B$237,M215&lt;&gt;'Tabelas auxiliares'!$C$236,M215&lt;&gt;'Tabelas auxiliares'!$C$237),"FOLHA DE PESSOAL",IF(Q215='Tabelas auxiliares'!$A$237,"CUSTEIO",IF(Q215='Tabelas auxiliares'!$A$236,"INVESTIMENTO","ERRO - VERIFICAR"))))</f>
        <v/>
      </c>
      <c r="S215" s="44"/>
      <c r="V215" s="44"/>
    </row>
    <row r="216" spans="17:22" x14ac:dyDescent="0.25">
      <c r="Q216" s="51" t="str">
        <f t="shared" si="3"/>
        <v/>
      </c>
      <c r="R216" s="51" t="str">
        <f>IF(M216="","",IF(AND(M216&lt;&gt;'Tabelas auxiliares'!$B$236,M216&lt;&gt;'Tabelas auxiliares'!$B$237,M216&lt;&gt;'Tabelas auxiliares'!$C$236,M216&lt;&gt;'Tabelas auxiliares'!$C$237),"FOLHA DE PESSOAL",IF(Q216='Tabelas auxiliares'!$A$237,"CUSTEIO",IF(Q216='Tabelas auxiliares'!$A$236,"INVESTIMENTO","ERRO - VERIFICAR"))))</f>
        <v/>
      </c>
      <c r="S216" s="44"/>
      <c r="T216" s="44"/>
    </row>
    <row r="217" spans="17:22" x14ac:dyDescent="0.25">
      <c r="Q217" s="51" t="str">
        <f t="shared" si="3"/>
        <v/>
      </c>
      <c r="R217" s="51" t="str">
        <f>IF(M217="","",IF(AND(M217&lt;&gt;'Tabelas auxiliares'!$B$236,M217&lt;&gt;'Tabelas auxiliares'!$B$237,M217&lt;&gt;'Tabelas auxiliares'!$C$236,M217&lt;&gt;'Tabelas auxiliares'!$C$237),"FOLHA DE PESSOAL",IF(Q217='Tabelas auxiliares'!$A$237,"CUSTEIO",IF(Q217='Tabelas auxiliares'!$A$236,"INVESTIMENTO","ERRO - VERIFICAR"))))</f>
        <v/>
      </c>
      <c r="S217" s="44"/>
      <c r="T217" s="44"/>
    </row>
    <row r="218" spans="17:22" x14ac:dyDescent="0.25">
      <c r="Q218" s="51" t="str">
        <f t="shared" si="3"/>
        <v/>
      </c>
      <c r="R218" s="51" t="str">
        <f>IF(M218="","",IF(AND(M218&lt;&gt;'Tabelas auxiliares'!$B$236,M218&lt;&gt;'Tabelas auxiliares'!$B$237,M218&lt;&gt;'Tabelas auxiliares'!$C$236,M218&lt;&gt;'Tabelas auxiliares'!$C$237),"FOLHA DE PESSOAL",IF(Q218='Tabelas auxiliares'!$A$237,"CUSTEIO",IF(Q218='Tabelas auxiliares'!$A$236,"INVESTIMENTO","ERRO - VERIFICAR"))))</f>
        <v/>
      </c>
      <c r="S218" s="44"/>
      <c r="V218" s="44"/>
    </row>
    <row r="219" spans="17:22" x14ac:dyDescent="0.25">
      <c r="Q219" s="51" t="str">
        <f t="shared" si="3"/>
        <v/>
      </c>
      <c r="R219" s="51" t="str">
        <f>IF(M219="","",IF(AND(M219&lt;&gt;'Tabelas auxiliares'!$B$236,M219&lt;&gt;'Tabelas auxiliares'!$B$237,M219&lt;&gt;'Tabelas auxiliares'!$C$236,M219&lt;&gt;'Tabelas auxiliares'!$C$237),"FOLHA DE PESSOAL",IF(Q219='Tabelas auxiliares'!$A$237,"CUSTEIO",IF(Q219='Tabelas auxiliares'!$A$236,"INVESTIMENTO","ERRO - VERIFICAR"))))</f>
        <v/>
      </c>
      <c r="S219" s="44"/>
      <c r="T219" s="44"/>
      <c r="V219" s="44"/>
    </row>
    <row r="220" spans="17:22" x14ac:dyDescent="0.25">
      <c r="Q220" s="51" t="str">
        <f t="shared" si="3"/>
        <v/>
      </c>
      <c r="R220" s="51" t="str">
        <f>IF(M220="","",IF(AND(M220&lt;&gt;'Tabelas auxiliares'!$B$236,M220&lt;&gt;'Tabelas auxiliares'!$B$237,M220&lt;&gt;'Tabelas auxiliares'!$C$236,M220&lt;&gt;'Tabelas auxiliares'!$C$237),"FOLHA DE PESSOAL",IF(Q220='Tabelas auxiliares'!$A$237,"CUSTEIO",IF(Q220='Tabelas auxiliares'!$A$236,"INVESTIMENTO","ERRO - VERIFICAR"))))</f>
        <v/>
      </c>
      <c r="S220" s="44"/>
      <c r="V220" s="44"/>
    </row>
    <row r="221" spans="17:22" x14ac:dyDescent="0.25">
      <c r="Q221" s="51" t="str">
        <f t="shared" si="3"/>
        <v/>
      </c>
      <c r="R221" s="51" t="str">
        <f>IF(M221="","",IF(AND(M221&lt;&gt;'Tabelas auxiliares'!$B$236,M221&lt;&gt;'Tabelas auxiliares'!$B$237,M221&lt;&gt;'Tabelas auxiliares'!$C$236,M221&lt;&gt;'Tabelas auxiliares'!$C$237),"FOLHA DE PESSOAL",IF(Q221='Tabelas auxiliares'!$A$237,"CUSTEIO",IF(Q221='Tabelas auxiliares'!$A$236,"INVESTIMENTO","ERRO - VERIFICAR"))))</f>
        <v/>
      </c>
      <c r="S221" s="44"/>
      <c r="T221" s="44"/>
    </row>
    <row r="222" spans="17:22" x14ac:dyDescent="0.25">
      <c r="Q222" s="51" t="str">
        <f t="shared" si="3"/>
        <v/>
      </c>
      <c r="R222" s="51" t="str">
        <f>IF(M222="","",IF(AND(M222&lt;&gt;'Tabelas auxiliares'!$B$236,M222&lt;&gt;'Tabelas auxiliares'!$B$237,M222&lt;&gt;'Tabelas auxiliares'!$C$236,M222&lt;&gt;'Tabelas auxiliares'!$C$237),"FOLHA DE PESSOAL",IF(Q222='Tabelas auxiliares'!$A$237,"CUSTEIO",IF(Q222='Tabelas auxiliares'!$A$236,"INVESTIMENTO","ERRO - VERIFICAR"))))</f>
        <v/>
      </c>
      <c r="S222" s="44"/>
      <c r="V222" s="44"/>
    </row>
    <row r="223" spans="17:22" x14ac:dyDescent="0.25">
      <c r="Q223" s="51" t="str">
        <f t="shared" si="3"/>
        <v/>
      </c>
      <c r="R223" s="51" t="str">
        <f>IF(M223="","",IF(AND(M223&lt;&gt;'Tabelas auxiliares'!$B$236,M223&lt;&gt;'Tabelas auxiliares'!$B$237,M223&lt;&gt;'Tabelas auxiliares'!$C$236,M223&lt;&gt;'Tabelas auxiliares'!$C$237),"FOLHA DE PESSOAL",IF(Q223='Tabelas auxiliares'!$A$237,"CUSTEIO",IF(Q223='Tabelas auxiliares'!$A$236,"INVESTIMENTO","ERRO - VERIFICAR"))))</f>
        <v/>
      </c>
      <c r="S223" s="44"/>
      <c r="V223" s="44"/>
    </row>
    <row r="224" spans="17:22" x14ac:dyDescent="0.25">
      <c r="Q224" s="51" t="str">
        <f t="shared" si="3"/>
        <v/>
      </c>
      <c r="R224" s="51" t="str">
        <f>IF(M224="","",IF(AND(M224&lt;&gt;'Tabelas auxiliares'!$B$236,M224&lt;&gt;'Tabelas auxiliares'!$B$237,M224&lt;&gt;'Tabelas auxiliares'!$C$236,M224&lt;&gt;'Tabelas auxiliares'!$C$237),"FOLHA DE PESSOAL",IF(Q224='Tabelas auxiliares'!$A$237,"CUSTEIO",IF(Q224='Tabelas auxiliares'!$A$236,"INVESTIMENTO","ERRO - VERIFICAR"))))</f>
        <v/>
      </c>
      <c r="S224" s="44"/>
      <c r="U224" s="44"/>
      <c r="V224" s="44"/>
    </row>
    <row r="225" spans="17:22" x14ac:dyDescent="0.25">
      <c r="Q225" s="51" t="str">
        <f t="shared" si="3"/>
        <v/>
      </c>
      <c r="R225" s="51" t="str">
        <f>IF(M225="","",IF(AND(M225&lt;&gt;'Tabelas auxiliares'!$B$236,M225&lt;&gt;'Tabelas auxiliares'!$B$237,M225&lt;&gt;'Tabelas auxiliares'!$C$236,M225&lt;&gt;'Tabelas auxiliares'!$C$237),"FOLHA DE PESSOAL",IF(Q225='Tabelas auxiliares'!$A$237,"CUSTEIO",IF(Q225='Tabelas auxiliares'!$A$236,"INVESTIMENTO","ERRO - VERIFICAR"))))</f>
        <v/>
      </c>
      <c r="S225" s="44"/>
      <c r="T225" s="44"/>
      <c r="V225" s="44"/>
    </row>
    <row r="226" spans="17:22" x14ac:dyDescent="0.25">
      <c r="Q226" s="51" t="str">
        <f t="shared" si="3"/>
        <v/>
      </c>
      <c r="R226" s="51" t="str">
        <f>IF(M226="","",IF(AND(M226&lt;&gt;'Tabelas auxiliares'!$B$236,M226&lt;&gt;'Tabelas auxiliares'!$B$237,M226&lt;&gt;'Tabelas auxiliares'!$C$236,M226&lt;&gt;'Tabelas auxiliares'!$C$237),"FOLHA DE PESSOAL",IF(Q226='Tabelas auxiliares'!$A$237,"CUSTEIO",IF(Q226='Tabelas auxiliares'!$A$236,"INVESTIMENTO","ERRO - VERIFICAR"))))</f>
        <v/>
      </c>
      <c r="S226" s="44"/>
      <c r="T226" s="44"/>
      <c r="V226" s="44"/>
    </row>
    <row r="227" spans="17:22" x14ac:dyDescent="0.25">
      <c r="Q227" s="51" t="str">
        <f t="shared" si="3"/>
        <v/>
      </c>
      <c r="R227" s="51" t="str">
        <f>IF(M227="","",IF(AND(M227&lt;&gt;'Tabelas auxiliares'!$B$236,M227&lt;&gt;'Tabelas auxiliares'!$B$237,M227&lt;&gt;'Tabelas auxiliares'!$C$236,M227&lt;&gt;'Tabelas auxiliares'!$C$237),"FOLHA DE PESSOAL",IF(Q227='Tabelas auxiliares'!$A$237,"CUSTEIO",IF(Q227='Tabelas auxiliares'!$A$236,"INVESTIMENTO","ERRO - VERIFICAR"))))</f>
        <v/>
      </c>
      <c r="S227" s="44"/>
      <c r="T227" s="44"/>
      <c r="U227" s="44"/>
      <c r="V227" s="44"/>
    </row>
    <row r="228" spans="17:22" x14ac:dyDescent="0.25">
      <c r="Q228" s="51" t="str">
        <f t="shared" si="3"/>
        <v/>
      </c>
      <c r="R228" s="51" t="str">
        <f>IF(M228="","",IF(AND(M228&lt;&gt;'Tabelas auxiliares'!$B$236,M228&lt;&gt;'Tabelas auxiliares'!$B$237,M228&lt;&gt;'Tabelas auxiliares'!$C$236,M228&lt;&gt;'Tabelas auxiliares'!$C$237),"FOLHA DE PESSOAL",IF(Q228='Tabelas auxiliares'!$A$237,"CUSTEIO",IF(Q228='Tabelas auxiliares'!$A$236,"INVESTIMENTO","ERRO - VERIFICAR"))))</f>
        <v/>
      </c>
      <c r="S228" s="44"/>
      <c r="T228" s="44"/>
    </row>
    <row r="229" spans="17:22" x14ac:dyDescent="0.25">
      <c r="Q229" s="51" t="str">
        <f t="shared" si="3"/>
        <v/>
      </c>
      <c r="R229" s="51" t="str">
        <f>IF(M229="","",IF(AND(M229&lt;&gt;'Tabelas auxiliares'!$B$236,M229&lt;&gt;'Tabelas auxiliares'!$B$237,M229&lt;&gt;'Tabelas auxiliares'!$C$236,M229&lt;&gt;'Tabelas auxiliares'!$C$237),"FOLHA DE PESSOAL",IF(Q229='Tabelas auxiliares'!$A$237,"CUSTEIO",IF(Q229='Tabelas auxiliares'!$A$236,"INVESTIMENTO","ERRO - VERIFICAR"))))</f>
        <v/>
      </c>
      <c r="S229" s="44"/>
      <c r="T229" s="44"/>
      <c r="V229" s="44"/>
    </row>
    <row r="230" spans="17:22" x14ac:dyDescent="0.25">
      <c r="Q230" s="51" t="str">
        <f t="shared" si="3"/>
        <v/>
      </c>
      <c r="R230" s="51" t="str">
        <f>IF(M230="","",IF(AND(M230&lt;&gt;'Tabelas auxiliares'!$B$236,M230&lt;&gt;'Tabelas auxiliares'!$B$237,M230&lt;&gt;'Tabelas auxiliares'!$C$236,M230&lt;&gt;'Tabelas auxiliares'!$C$237),"FOLHA DE PESSOAL",IF(Q230='Tabelas auxiliares'!$A$237,"CUSTEIO",IF(Q230='Tabelas auxiliares'!$A$236,"INVESTIMENTO","ERRO - VERIFICAR"))))</f>
        <v/>
      </c>
      <c r="S230" s="44"/>
      <c r="T230" s="44"/>
      <c r="V230" s="44"/>
    </row>
    <row r="231" spans="17:22" x14ac:dyDescent="0.25">
      <c r="Q231" s="51" t="str">
        <f t="shared" si="3"/>
        <v/>
      </c>
      <c r="R231" s="51" t="str">
        <f>IF(M231="","",IF(AND(M231&lt;&gt;'Tabelas auxiliares'!$B$236,M231&lt;&gt;'Tabelas auxiliares'!$B$237,M231&lt;&gt;'Tabelas auxiliares'!$C$236,M231&lt;&gt;'Tabelas auxiliares'!$C$237),"FOLHA DE PESSOAL",IF(Q231='Tabelas auxiliares'!$A$237,"CUSTEIO",IF(Q231='Tabelas auxiliares'!$A$236,"INVESTIMENTO","ERRO - VERIFICAR"))))</f>
        <v/>
      </c>
      <c r="S231" s="44"/>
      <c r="T231" s="44"/>
      <c r="V231" s="44"/>
    </row>
    <row r="232" spans="17:22" x14ac:dyDescent="0.25">
      <c r="Q232" s="51" t="str">
        <f t="shared" si="3"/>
        <v/>
      </c>
      <c r="R232" s="51" t="str">
        <f>IF(M232="","",IF(AND(M232&lt;&gt;'Tabelas auxiliares'!$B$236,M232&lt;&gt;'Tabelas auxiliares'!$B$237,M232&lt;&gt;'Tabelas auxiliares'!$C$236,M232&lt;&gt;'Tabelas auxiliares'!$C$237),"FOLHA DE PESSOAL",IF(Q232='Tabelas auxiliares'!$A$237,"CUSTEIO",IF(Q232='Tabelas auxiliares'!$A$236,"INVESTIMENTO","ERRO - VERIFICAR"))))</f>
        <v/>
      </c>
      <c r="S232" s="44"/>
      <c r="T232" s="44"/>
      <c r="V232" s="44"/>
    </row>
    <row r="233" spans="17:22" x14ac:dyDescent="0.25">
      <c r="Q233" s="51" t="str">
        <f t="shared" si="3"/>
        <v/>
      </c>
      <c r="R233" s="51" t="str">
        <f>IF(M233="","",IF(AND(M233&lt;&gt;'Tabelas auxiliares'!$B$236,M233&lt;&gt;'Tabelas auxiliares'!$B$237,M233&lt;&gt;'Tabelas auxiliares'!$C$236,M233&lt;&gt;'Tabelas auxiliares'!$C$237),"FOLHA DE PESSOAL",IF(Q233='Tabelas auxiliares'!$A$237,"CUSTEIO",IF(Q233='Tabelas auxiliares'!$A$236,"INVESTIMENTO","ERRO - VERIFICAR"))))</f>
        <v/>
      </c>
      <c r="S233" s="44"/>
      <c r="V233" s="44"/>
    </row>
    <row r="234" spans="17:22" x14ac:dyDescent="0.25">
      <c r="Q234" s="51" t="str">
        <f t="shared" si="3"/>
        <v/>
      </c>
      <c r="R234" s="51" t="str">
        <f>IF(M234="","",IF(AND(M234&lt;&gt;'Tabelas auxiliares'!$B$236,M234&lt;&gt;'Tabelas auxiliares'!$B$237,M234&lt;&gt;'Tabelas auxiliares'!$C$236,M234&lt;&gt;'Tabelas auxiliares'!$C$237),"FOLHA DE PESSOAL",IF(Q234='Tabelas auxiliares'!$A$237,"CUSTEIO",IF(Q234='Tabelas auxiliares'!$A$236,"INVESTIMENTO","ERRO - VERIFICAR"))))</f>
        <v/>
      </c>
      <c r="S234" s="44"/>
      <c r="T234" s="44"/>
      <c r="V234" s="44"/>
    </row>
    <row r="235" spans="17:22" x14ac:dyDescent="0.25">
      <c r="Q235" s="51" t="str">
        <f t="shared" si="3"/>
        <v/>
      </c>
      <c r="R235" s="51" t="str">
        <f>IF(M235="","",IF(AND(M235&lt;&gt;'Tabelas auxiliares'!$B$236,M235&lt;&gt;'Tabelas auxiliares'!$B$237,M235&lt;&gt;'Tabelas auxiliares'!$C$236,M235&lt;&gt;'Tabelas auxiliares'!$C$237),"FOLHA DE PESSOAL",IF(Q235='Tabelas auxiliares'!$A$237,"CUSTEIO",IF(Q235='Tabelas auxiliares'!$A$236,"INVESTIMENTO","ERRO - VERIFICAR"))))</f>
        <v/>
      </c>
      <c r="S235" s="44"/>
      <c r="V235" s="44"/>
    </row>
    <row r="236" spans="17:22" x14ac:dyDescent="0.25">
      <c r="Q236" s="51" t="str">
        <f t="shared" si="3"/>
        <v/>
      </c>
      <c r="R236" s="51" t="str">
        <f>IF(M236="","",IF(AND(M236&lt;&gt;'Tabelas auxiliares'!$B$236,M236&lt;&gt;'Tabelas auxiliares'!$B$237,M236&lt;&gt;'Tabelas auxiliares'!$C$236,M236&lt;&gt;'Tabelas auxiliares'!$C$237),"FOLHA DE PESSOAL",IF(Q236='Tabelas auxiliares'!$A$237,"CUSTEIO",IF(Q236='Tabelas auxiliares'!$A$236,"INVESTIMENTO","ERRO - VERIFICAR"))))</f>
        <v/>
      </c>
      <c r="S236" s="44"/>
      <c r="V236" s="44"/>
    </row>
    <row r="237" spans="17:22" x14ac:dyDescent="0.25">
      <c r="Q237" s="51" t="str">
        <f t="shared" si="3"/>
        <v/>
      </c>
      <c r="R237" s="51" t="str">
        <f>IF(M237="","",IF(AND(M237&lt;&gt;'Tabelas auxiliares'!$B$236,M237&lt;&gt;'Tabelas auxiliares'!$B$237,M237&lt;&gt;'Tabelas auxiliares'!$C$236,M237&lt;&gt;'Tabelas auxiliares'!$C$237),"FOLHA DE PESSOAL",IF(Q237='Tabelas auxiliares'!$A$237,"CUSTEIO",IF(Q237='Tabelas auxiliares'!$A$236,"INVESTIMENTO","ERRO - VERIFICAR"))))</f>
        <v/>
      </c>
      <c r="S237" s="44"/>
      <c r="V237" s="44"/>
    </row>
    <row r="238" spans="17:22" x14ac:dyDescent="0.25">
      <c r="Q238" s="51" t="str">
        <f t="shared" si="3"/>
        <v/>
      </c>
      <c r="R238" s="51" t="str">
        <f>IF(M238="","",IF(AND(M238&lt;&gt;'Tabelas auxiliares'!$B$236,M238&lt;&gt;'Tabelas auxiliares'!$B$237,M238&lt;&gt;'Tabelas auxiliares'!$C$236,M238&lt;&gt;'Tabelas auxiliares'!$C$237),"FOLHA DE PESSOAL",IF(Q238='Tabelas auxiliares'!$A$237,"CUSTEIO",IF(Q238='Tabelas auxiliares'!$A$236,"INVESTIMENTO","ERRO - VERIFICAR"))))</f>
        <v/>
      </c>
      <c r="S238" s="44"/>
      <c r="T238" s="44"/>
      <c r="V238" s="44"/>
    </row>
    <row r="239" spans="17:22" x14ac:dyDescent="0.25">
      <c r="Q239" s="51" t="str">
        <f t="shared" si="3"/>
        <v/>
      </c>
      <c r="R239" s="51" t="str">
        <f>IF(M239="","",IF(AND(M239&lt;&gt;'Tabelas auxiliares'!$B$236,M239&lt;&gt;'Tabelas auxiliares'!$B$237,M239&lt;&gt;'Tabelas auxiliares'!$C$236,M239&lt;&gt;'Tabelas auxiliares'!$C$237),"FOLHA DE PESSOAL",IF(Q239='Tabelas auxiliares'!$A$237,"CUSTEIO",IF(Q239='Tabelas auxiliares'!$A$236,"INVESTIMENTO","ERRO - VERIFICAR"))))</f>
        <v/>
      </c>
      <c r="S239" s="44"/>
      <c r="T239" s="44"/>
    </row>
    <row r="240" spans="17:22" x14ac:dyDescent="0.25">
      <c r="Q240" s="51" t="str">
        <f t="shared" si="3"/>
        <v/>
      </c>
      <c r="R240" s="51" t="str">
        <f>IF(M240="","",IF(AND(M240&lt;&gt;'Tabelas auxiliares'!$B$236,M240&lt;&gt;'Tabelas auxiliares'!$B$237,M240&lt;&gt;'Tabelas auxiliares'!$C$236,M240&lt;&gt;'Tabelas auxiliares'!$C$237),"FOLHA DE PESSOAL",IF(Q240='Tabelas auxiliares'!$A$237,"CUSTEIO",IF(Q240='Tabelas auxiliares'!$A$236,"INVESTIMENTO","ERRO - VERIFICAR"))))</f>
        <v/>
      </c>
      <c r="S240" s="44"/>
      <c r="T240" s="44"/>
      <c r="V240" s="44"/>
    </row>
    <row r="241" spans="17:22" x14ac:dyDescent="0.25">
      <c r="Q241" s="51" t="str">
        <f t="shared" si="3"/>
        <v/>
      </c>
      <c r="R241" s="51" t="str">
        <f>IF(M241="","",IF(AND(M241&lt;&gt;'Tabelas auxiliares'!$B$236,M241&lt;&gt;'Tabelas auxiliares'!$B$237,M241&lt;&gt;'Tabelas auxiliares'!$C$236,M241&lt;&gt;'Tabelas auxiliares'!$C$237),"FOLHA DE PESSOAL",IF(Q241='Tabelas auxiliares'!$A$237,"CUSTEIO",IF(Q241='Tabelas auxiliares'!$A$236,"INVESTIMENTO","ERRO - VERIFICAR"))))</f>
        <v/>
      </c>
      <c r="S241" s="44"/>
      <c r="V241" s="44"/>
    </row>
    <row r="242" spans="17:22" x14ac:dyDescent="0.25">
      <c r="Q242" s="51" t="str">
        <f t="shared" si="3"/>
        <v/>
      </c>
      <c r="R242" s="51" t="str">
        <f>IF(M242="","",IF(AND(M242&lt;&gt;'Tabelas auxiliares'!$B$236,M242&lt;&gt;'Tabelas auxiliares'!$B$237,M242&lt;&gt;'Tabelas auxiliares'!$C$236,M242&lt;&gt;'Tabelas auxiliares'!$C$237),"FOLHA DE PESSOAL",IF(Q242='Tabelas auxiliares'!$A$237,"CUSTEIO",IF(Q242='Tabelas auxiliares'!$A$236,"INVESTIMENTO","ERRO - VERIFICAR"))))</f>
        <v/>
      </c>
      <c r="S242" s="44"/>
      <c r="T242" s="44"/>
    </row>
    <row r="243" spans="17:22" x14ac:dyDescent="0.25">
      <c r="Q243" s="51" t="str">
        <f t="shared" si="3"/>
        <v/>
      </c>
      <c r="R243" s="51" t="str">
        <f>IF(M243="","",IF(AND(M243&lt;&gt;'Tabelas auxiliares'!$B$236,M243&lt;&gt;'Tabelas auxiliares'!$B$237,M243&lt;&gt;'Tabelas auxiliares'!$C$236,M243&lt;&gt;'Tabelas auxiliares'!$C$237),"FOLHA DE PESSOAL",IF(Q243='Tabelas auxiliares'!$A$237,"CUSTEIO",IF(Q243='Tabelas auxiliares'!$A$236,"INVESTIMENTO","ERRO - VERIFICAR"))))</f>
        <v/>
      </c>
      <c r="S243" s="44"/>
      <c r="V243" s="44"/>
    </row>
    <row r="244" spans="17:22" x14ac:dyDescent="0.25">
      <c r="Q244" s="51" t="str">
        <f t="shared" si="3"/>
        <v/>
      </c>
      <c r="R244" s="51" t="str">
        <f>IF(M244="","",IF(AND(M244&lt;&gt;'Tabelas auxiliares'!$B$236,M244&lt;&gt;'Tabelas auxiliares'!$B$237,M244&lt;&gt;'Tabelas auxiliares'!$C$236,M244&lt;&gt;'Tabelas auxiliares'!$C$237),"FOLHA DE PESSOAL",IF(Q244='Tabelas auxiliares'!$A$237,"CUSTEIO",IF(Q244='Tabelas auxiliares'!$A$236,"INVESTIMENTO","ERRO - VERIFICAR"))))</f>
        <v/>
      </c>
      <c r="S244" s="44"/>
      <c r="V244" s="44"/>
    </row>
    <row r="245" spans="17:22" x14ac:dyDescent="0.25">
      <c r="Q245" s="51" t="str">
        <f t="shared" si="3"/>
        <v/>
      </c>
      <c r="R245" s="51" t="str">
        <f>IF(M245="","",IF(AND(M245&lt;&gt;'Tabelas auxiliares'!$B$236,M245&lt;&gt;'Tabelas auxiliares'!$B$237,M245&lt;&gt;'Tabelas auxiliares'!$C$236,M245&lt;&gt;'Tabelas auxiliares'!$C$237),"FOLHA DE PESSOAL",IF(Q245='Tabelas auxiliares'!$A$237,"CUSTEIO",IF(Q245='Tabelas auxiliares'!$A$236,"INVESTIMENTO","ERRO - VERIFICAR"))))</f>
        <v/>
      </c>
      <c r="S245" s="44"/>
    </row>
    <row r="246" spans="17:22" x14ac:dyDescent="0.25">
      <c r="Q246" s="51" t="str">
        <f t="shared" si="3"/>
        <v/>
      </c>
      <c r="R246" s="51" t="str">
        <f>IF(M246="","",IF(AND(M246&lt;&gt;'Tabelas auxiliares'!$B$236,M246&lt;&gt;'Tabelas auxiliares'!$B$237,M246&lt;&gt;'Tabelas auxiliares'!$C$236,M246&lt;&gt;'Tabelas auxiliares'!$C$237),"FOLHA DE PESSOAL",IF(Q246='Tabelas auxiliares'!$A$237,"CUSTEIO",IF(Q246='Tabelas auxiliares'!$A$236,"INVESTIMENTO","ERRO - VERIFICAR"))))</f>
        <v/>
      </c>
      <c r="S246" s="44"/>
    </row>
    <row r="247" spans="17:22" x14ac:dyDescent="0.25">
      <c r="Q247" s="51" t="str">
        <f t="shared" si="3"/>
        <v/>
      </c>
      <c r="R247" s="51" t="str">
        <f>IF(M247="","",IF(AND(M247&lt;&gt;'Tabelas auxiliares'!$B$236,M247&lt;&gt;'Tabelas auxiliares'!$B$237,M247&lt;&gt;'Tabelas auxiliares'!$C$236,M247&lt;&gt;'Tabelas auxiliares'!$C$237),"FOLHA DE PESSOAL",IF(Q247='Tabelas auxiliares'!$A$237,"CUSTEIO",IF(Q247='Tabelas auxiliares'!$A$236,"INVESTIMENTO","ERRO - VERIFICAR"))))</f>
        <v/>
      </c>
      <c r="S247" s="44"/>
      <c r="V247" s="44"/>
    </row>
    <row r="248" spans="17:22" x14ac:dyDescent="0.25">
      <c r="Q248" s="51" t="str">
        <f t="shared" si="3"/>
        <v/>
      </c>
      <c r="R248" s="51" t="str">
        <f>IF(M248="","",IF(AND(M248&lt;&gt;'Tabelas auxiliares'!$B$236,M248&lt;&gt;'Tabelas auxiliares'!$B$237,M248&lt;&gt;'Tabelas auxiliares'!$C$236,M248&lt;&gt;'Tabelas auxiliares'!$C$237),"FOLHA DE PESSOAL",IF(Q248='Tabelas auxiliares'!$A$237,"CUSTEIO",IF(Q248='Tabelas auxiliares'!$A$236,"INVESTIMENTO","ERRO - VERIFICAR"))))</f>
        <v/>
      </c>
      <c r="S248" s="44"/>
    </row>
    <row r="249" spans="17:22" x14ac:dyDescent="0.25">
      <c r="Q249" s="51" t="str">
        <f t="shared" si="3"/>
        <v/>
      </c>
      <c r="R249" s="51" t="str">
        <f>IF(M249="","",IF(AND(M249&lt;&gt;'Tabelas auxiliares'!$B$236,M249&lt;&gt;'Tabelas auxiliares'!$B$237,M249&lt;&gt;'Tabelas auxiliares'!$C$236,M249&lt;&gt;'Tabelas auxiliares'!$C$237),"FOLHA DE PESSOAL",IF(Q249='Tabelas auxiliares'!$A$237,"CUSTEIO",IF(Q249='Tabelas auxiliares'!$A$236,"INVESTIMENTO","ERRO - VERIFICAR"))))</f>
        <v/>
      </c>
      <c r="S249" s="44"/>
    </row>
    <row r="250" spans="17:22" x14ac:dyDescent="0.25">
      <c r="Q250" s="51" t="str">
        <f t="shared" si="3"/>
        <v/>
      </c>
      <c r="R250" s="51" t="str">
        <f>IF(M250="","",IF(AND(M250&lt;&gt;'Tabelas auxiliares'!$B$236,M250&lt;&gt;'Tabelas auxiliares'!$B$237,M250&lt;&gt;'Tabelas auxiliares'!$C$236,M250&lt;&gt;'Tabelas auxiliares'!$C$237),"FOLHA DE PESSOAL",IF(Q250='Tabelas auxiliares'!$A$237,"CUSTEIO",IF(Q250='Tabelas auxiliares'!$A$236,"INVESTIMENTO","ERRO - VERIFICAR"))))</f>
        <v/>
      </c>
      <c r="S250" s="44"/>
      <c r="V250" s="44"/>
    </row>
    <row r="251" spans="17:22" x14ac:dyDescent="0.25">
      <c r="Q251" s="51" t="str">
        <f t="shared" si="3"/>
        <v/>
      </c>
      <c r="R251" s="51" t="str">
        <f>IF(M251="","",IF(AND(M251&lt;&gt;'Tabelas auxiliares'!$B$236,M251&lt;&gt;'Tabelas auxiliares'!$B$237,M251&lt;&gt;'Tabelas auxiliares'!$C$236,M251&lt;&gt;'Tabelas auxiliares'!$C$237),"FOLHA DE PESSOAL",IF(Q251='Tabelas auxiliares'!$A$237,"CUSTEIO",IF(Q251='Tabelas auxiliares'!$A$236,"INVESTIMENTO","ERRO - VERIFICAR"))))</f>
        <v/>
      </c>
      <c r="S251" s="44"/>
    </row>
    <row r="252" spans="17:22" x14ac:dyDescent="0.25">
      <c r="Q252" s="51" t="str">
        <f t="shared" si="3"/>
        <v/>
      </c>
      <c r="R252" s="51" t="str">
        <f>IF(M252="","",IF(AND(M252&lt;&gt;'Tabelas auxiliares'!$B$236,M252&lt;&gt;'Tabelas auxiliares'!$B$237,M252&lt;&gt;'Tabelas auxiliares'!$C$236,M252&lt;&gt;'Tabelas auxiliares'!$C$237),"FOLHA DE PESSOAL",IF(Q252='Tabelas auxiliares'!$A$237,"CUSTEIO",IF(Q252='Tabelas auxiliares'!$A$236,"INVESTIMENTO","ERRO - VERIFICAR"))))</f>
        <v/>
      </c>
      <c r="S252" s="44"/>
      <c r="T252" s="44"/>
      <c r="V252" s="44"/>
    </row>
    <row r="253" spans="17:22" x14ac:dyDescent="0.25">
      <c r="Q253" s="51" t="str">
        <f t="shared" si="3"/>
        <v/>
      </c>
      <c r="R253" s="51" t="str">
        <f>IF(M253="","",IF(AND(M253&lt;&gt;'Tabelas auxiliares'!$B$236,M253&lt;&gt;'Tabelas auxiliares'!$B$237,M253&lt;&gt;'Tabelas auxiliares'!$C$236,M253&lt;&gt;'Tabelas auxiliares'!$C$237),"FOLHA DE PESSOAL",IF(Q253='Tabelas auxiliares'!$A$237,"CUSTEIO",IF(Q253='Tabelas auxiliares'!$A$236,"INVESTIMENTO","ERRO - VERIFICAR"))))</f>
        <v/>
      </c>
      <c r="S253" s="44"/>
      <c r="T253" s="44"/>
      <c r="V253" s="44"/>
    </row>
    <row r="254" spans="17:22" x14ac:dyDescent="0.25">
      <c r="Q254" s="51" t="str">
        <f t="shared" si="3"/>
        <v/>
      </c>
      <c r="R254" s="51" t="str">
        <f>IF(M254="","",IF(AND(M254&lt;&gt;'Tabelas auxiliares'!$B$236,M254&lt;&gt;'Tabelas auxiliares'!$B$237,M254&lt;&gt;'Tabelas auxiliares'!$C$236,M254&lt;&gt;'Tabelas auxiliares'!$C$237),"FOLHA DE PESSOAL",IF(Q254='Tabelas auxiliares'!$A$237,"CUSTEIO",IF(Q254='Tabelas auxiliares'!$A$236,"INVESTIMENTO","ERRO - VERIFICAR"))))</f>
        <v/>
      </c>
      <c r="S254" s="44"/>
      <c r="T254" s="44"/>
    </row>
    <row r="255" spans="17:22" x14ac:dyDescent="0.25">
      <c r="Q255" s="51" t="str">
        <f t="shared" si="3"/>
        <v/>
      </c>
      <c r="R255" s="51" t="str">
        <f>IF(M255="","",IF(AND(M255&lt;&gt;'Tabelas auxiliares'!$B$236,M255&lt;&gt;'Tabelas auxiliares'!$B$237,M255&lt;&gt;'Tabelas auxiliares'!$C$236,M255&lt;&gt;'Tabelas auxiliares'!$C$237),"FOLHA DE PESSOAL",IF(Q255='Tabelas auxiliares'!$A$237,"CUSTEIO",IF(Q255='Tabelas auxiliares'!$A$236,"INVESTIMENTO","ERRO - VERIFICAR"))))</f>
        <v/>
      </c>
      <c r="S255" s="44"/>
      <c r="T255" s="44"/>
      <c r="V255" s="44"/>
    </row>
    <row r="256" spans="17:22" x14ac:dyDescent="0.25">
      <c r="Q256" s="51" t="str">
        <f t="shared" si="3"/>
        <v/>
      </c>
      <c r="R256" s="51" t="str">
        <f>IF(M256="","",IF(AND(M256&lt;&gt;'Tabelas auxiliares'!$B$236,M256&lt;&gt;'Tabelas auxiliares'!$B$237,M256&lt;&gt;'Tabelas auxiliares'!$C$236,M256&lt;&gt;'Tabelas auxiliares'!$C$237),"FOLHA DE PESSOAL",IF(Q256='Tabelas auxiliares'!$A$237,"CUSTEIO",IF(Q256='Tabelas auxiliares'!$A$236,"INVESTIMENTO","ERRO - VERIFICAR"))))</f>
        <v/>
      </c>
      <c r="S256" s="44"/>
      <c r="T256" s="44"/>
    </row>
    <row r="257" spans="17:22" x14ac:dyDescent="0.25">
      <c r="Q257" s="51" t="str">
        <f t="shared" si="3"/>
        <v/>
      </c>
      <c r="R257" s="51" t="str">
        <f>IF(M257="","",IF(AND(M257&lt;&gt;'Tabelas auxiliares'!$B$236,M257&lt;&gt;'Tabelas auxiliares'!$B$237,M257&lt;&gt;'Tabelas auxiliares'!$C$236,M257&lt;&gt;'Tabelas auxiliares'!$C$237),"FOLHA DE PESSOAL",IF(Q257='Tabelas auxiliares'!$A$237,"CUSTEIO",IF(Q257='Tabelas auxiliares'!$A$236,"INVESTIMENTO","ERRO - VERIFICAR"))))</f>
        <v/>
      </c>
      <c r="S257" s="44"/>
      <c r="T257" s="44"/>
      <c r="V257" s="44"/>
    </row>
    <row r="258" spans="17:22" x14ac:dyDescent="0.25">
      <c r="Q258" s="51" t="str">
        <f t="shared" si="3"/>
        <v/>
      </c>
      <c r="R258" s="51" t="str">
        <f>IF(M258="","",IF(AND(M258&lt;&gt;'Tabelas auxiliares'!$B$236,M258&lt;&gt;'Tabelas auxiliares'!$B$237,M258&lt;&gt;'Tabelas auxiliares'!$C$236,M258&lt;&gt;'Tabelas auxiliares'!$C$237),"FOLHA DE PESSOAL",IF(Q258='Tabelas auxiliares'!$A$237,"CUSTEIO",IF(Q258='Tabelas auxiliares'!$A$236,"INVESTIMENTO","ERRO - VERIFICAR"))))</f>
        <v/>
      </c>
      <c r="S258" s="44"/>
      <c r="V258" s="44"/>
    </row>
    <row r="259" spans="17:22" x14ac:dyDescent="0.25">
      <c r="Q259" s="51" t="str">
        <f t="shared" si="3"/>
        <v/>
      </c>
      <c r="R259" s="51" t="str">
        <f>IF(M259="","",IF(AND(M259&lt;&gt;'Tabelas auxiliares'!$B$236,M259&lt;&gt;'Tabelas auxiliares'!$B$237,M259&lt;&gt;'Tabelas auxiliares'!$C$236,M259&lt;&gt;'Tabelas auxiliares'!$C$237),"FOLHA DE PESSOAL",IF(Q259='Tabelas auxiliares'!$A$237,"CUSTEIO",IF(Q259='Tabelas auxiliares'!$A$236,"INVESTIMENTO","ERRO - VERIFICAR"))))</f>
        <v/>
      </c>
      <c r="S259" s="44"/>
      <c r="V259" s="44"/>
    </row>
    <row r="260" spans="17:22" x14ac:dyDescent="0.25">
      <c r="Q260" s="51" t="str">
        <f t="shared" si="3"/>
        <v/>
      </c>
      <c r="R260" s="51" t="str">
        <f>IF(M260="","",IF(AND(M260&lt;&gt;'Tabelas auxiliares'!$B$236,M260&lt;&gt;'Tabelas auxiliares'!$B$237,M260&lt;&gt;'Tabelas auxiliares'!$C$236,M260&lt;&gt;'Tabelas auxiliares'!$C$237),"FOLHA DE PESSOAL",IF(Q260='Tabelas auxiliares'!$A$237,"CUSTEIO",IF(Q260='Tabelas auxiliares'!$A$236,"INVESTIMENTO","ERRO - VERIFICAR"))))</f>
        <v/>
      </c>
      <c r="S260" s="44"/>
      <c r="T260" s="44"/>
      <c r="V260" s="44"/>
    </row>
    <row r="261" spans="17:22" x14ac:dyDescent="0.25">
      <c r="Q261" s="51" t="str">
        <f t="shared" ref="Q261:Q324" si="4">LEFT(O261,1)</f>
        <v/>
      </c>
      <c r="R261" s="51" t="str">
        <f>IF(M261="","",IF(AND(M261&lt;&gt;'Tabelas auxiliares'!$B$236,M261&lt;&gt;'Tabelas auxiliares'!$B$237,M261&lt;&gt;'Tabelas auxiliares'!$C$236,M261&lt;&gt;'Tabelas auxiliares'!$C$237),"FOLHA DE PESSOAL",IF(Q261='Tabelas auxiliares'!$A$237,"CUSTEIO",IF(Q261='Tabelas auxiliares'!$A$236,"INVESTIMENTO","ERRO - VERIFICAR"))))</f>
        <v/>
      </c>
      <c r="S261" s="44"/>
      <c r="V261" s="44"/>
    </row>
    <row r="262" spans="17:22" x14ac:dyDescent="0.25">
      <c r="Q262" s="51" t="str">
        <f t="shared" si="4"/>
        <v/>
      </c>
      <c r="R262" s="51" t="str">
        <f>IF(M262="","",IF(AND(M262&lt;&gt;'Tabelas auxiliares'!$B$236,M262&lt;&gt;'Tabelas auxiliares'!$B$237,M262&lt;&gt;'Tabelas auxiliares'!$C$236,M262&lt;&gt;'Tabelas auxiliares'!$C$237),"FOLHA DE PESSOAL",IF(Q262='Tabelas auxiliares'!$A$237,"CUSTEIO",IF(Q262='Tabelas auxiliares'!$A$236,"INVESTIMENTO","ERRO - VERIFICAR"))))</f>
        <v/>
      </c>
      <c r="S262" s="44"/>
      <c r="T262" s="44"/>
    </row>
    <row r="263" spans="17:22" x14ac:dyDescent="0.25">
      <c r="Q263" s="51" t="str">
        <f t="shared" si="4"/>
        <v/>
      </c>
      <c r="R263" s="51" t="str">
        <f>IF(M263="","",IF(AND(M263&lt;&gt;'Tabelas auxiliares'!$B$236,M263&lt;&gt;'Tabelas auxiliares'!$B$237,M263&lt;&gt;'Tabelas auxiliares'!$C$236,M263&lt;&gt;'Tabelas auxiliares'!$C$237),"FOLHA DE PESSOAL",IF(Q263='Tabelas auxiliares'!$A$237,"CUSTEIO",IF(Q263='Tabelas auxiliares'!$A$236,"INVESTIMENTO","ERRO - VERIFICAR"))))</f>
        <v/>
      </c>
      <c r="S263" s="44"/>
      <c r="T263" s="44"/>
    </row>
    <row r="264" spans="17:22" x14ac:dyDescent="0.25">
      <c r="Q264" s="51" t="str">
        <f t="shared" si="4"/>
        <v/>
      </c>
      <c r="R264" s="51" t="str">
        <f>IF(M264="","",IF(AND(M264&lt;&gt;'Tabelas auxiliares'!$B$236,M264&lt;&gt;'Tabelas auxiliares'!$B$237,M264&lt;&gt;'Tabelas auxiliares'!$C$236,M264&lt;&gt;'Tabelas auxiliares'!$C$237),"FOLHA DE PESSOAL",IF(Q264='Tabelas auxiliares'!$A$237,"CUSTEIO",IF(Q264='Tabelas auxiliares'!$A$236,"INVESTIMENTO","ERRO - VERIFICAR"))))</f>
        <v/>
      </c>
      <c r="S264" s="44"/>
      <c r="V264" s="44"/>
    </row>
    <row r="265" spans="17:22" x14ac:dyDescent="0.25">
      <c r="Q265" s="51" t="str">
        <f t="shared" si="4"/>
        <v/>
      </c>
      <c r="R265" s="51" t="str">
        <f>IF(M265="","",IF(AND(M265&lt;&gt;'Tabelas auxiliares'!$B$236,M265&lt;&gt;'Tabelas auxiliares'!$B$237,M265&lt;&gt;'Tabelas auxiliares'!$C$236,M265&lt;&gt;'Tabelas auxiliares'!$C$237),"FOLHA DE PESSOAL",IF(Q265='Tabelas auxiliares'!$A$237,"CUSTEIO",IF(Q265='Tabelas auxiliares'!$A$236,"INVESTIMENTO","ERRO - VERIFICAR"))))</f>
        <v/>
      </c>
      <c r="S265" s="44"/>
      <c r="V265" s="44"/>
    </row>
    <row r="266" spans="17:22" x14ac:dyDescent="0.25">
      <c r="Q266" s="51" t="str">
        <f t="shared" si="4"/>
        <v/>
      </c>
      <c r="R266" s="51" t="str">
        <f>IF(M266="","",IF(AND(M266&lt;&gt;'Tabelas auxiliares'!$B$236,M266&lt;&gt;'Tabelas auxiliares'!$B$237,M266&lt;&gt;'Tabelas auxiliares'!$C$236,M266&lt;&gt;'Tabelas auxiliares'!$C$237),"FOLHA DE PESSOAL",IF(Q266='Tabelas auxiliares'!$A$237,"CUSTEIO",IF(Q266='Tabelas auxiliares'!$A$236,"INVESTIMENTO","ERRO - VERIFICAR"))))</f>
        <v/>
      </c>
      <c r="S266" s="44"/>
    </row>
    <row r="267" spans="17:22" x14ac:dyDescent="0.25">
      <c r="Q267" s="51" t="str">
        <f t="shared" si="4"/>
        <v/>
      </c>
      <c r="R267" s="51" t="str">
        <f>IF(M267="","",IF(AND(M267&lt;&gt;'Tabelas auxiliares'!$B$236,M267&lt;&gt;'Tabelas auxiliares'!$B$237,M267&lt;&gt;'Tabelas auxiliares'!$C$236,M267&lt;&gt;'Tabelas auxiliares'!$C$237),"FOLHA DE PESSOAL",IF(Q267='Tabelas auxiliares'!$A$237,"CUSTEIO",IF(Q267='Tabelas auxiliares'!$A$236,"INVESTIMENTO","ERRO - VERIFICAR"))))</f>
        <v/>
      </c>
      <c r="S267" s="44"/>
      <c r="V267" s="44"/>
    </row>
    <row r="268" spans="17:22" x14ac:dyDescent="0.25">
      <c r="Q268" s="51" t="str">
        <f t="shared" si="4"/>
        <v/>
      </c>
      <c r="R268" s="51" t="str">
        <f>IF(M268="","",IF(AND(M268&lt;&gt;'Tabelas auxiliares'!$B$236,M268&lt;&gt;'Tabelas auxiliares'!$B$237,M268&lt;&gt;'Tabelas auxiliares'!$C$236,M268&lt;&gt;'Tabelas auxiliares'!$C$237),"FOLHA DE PESSOAL",IF(Q268='Tabelas auxiliares'!$A$237,"CUSTEIO",IF(Q268='Tabelas auxiliares'!$A$236,"INVESTIMENTO","ERRO - VERIFICAR"))))</f>
        <v/>
      </c>
      <c r="S268" s="44"/>
      <c r="V268" s="44"/>
    </row>
    <row r="269" spans="17:22" x14ac:dyDescent="0.25">
      <c r="Q269" s="51" t="str">
        <f t="shared" si="4"/>
        <v/>
      </c>
      <c r="R269" s="51" t="str">
        <f>IF(M269="","",IF(AND(M269&lt;&gt;'Tabelas auxiliares'!$B$236,M269&lt;&gt;'Tabelas auxiliares'!$B$237,M269&lt;&gt;'Tabelas auxiliares'!$C$236,M269&lt;&gt;'Tabelas auxiliares'!$C$237),"FOLHA DE PESSOAL",IF(Q269='Tabelas auxiliares'!$A$237,"CUSTEIO",IF(Q269='Tabelas auxiliares'!$A$236,"INVESTIMENTO","ERRO - VERIFICAR"))))</f>
        <v/>
      </c>
      <c r="S269" s="44"/>
      <c r="T269" s="44"/>
      <c r="V269" s="44"/>
    </row>
    <row r="270" spans="17:22" x14ac:dyDescent="0.25">
      <c r="Q270" s="51" t="str">
        <f t="shared" si="4"/>
        <v/>
      </c>
      <c r="R270" s="51" t="str">
        <f>IF(M270="","",IF(AND(M270&lt;&gt;'Tabelas auxiliares'!$B$236,M270&lt;&gt;'Tabelas auxiliares'!$B$237,M270&lt;&gt;'Tabelas auxiliares'!$C$236,M270&lt;&gt;'Tabelas auxiliares'!$C$237),"FOLHA DE PESSOAL",IF(Q270='Tabelas auxiliares'!$A$237,"CUSTEIO",IF(Q270='Tabelas auxiliares'!$A$236,"INVESTIMENTO","ERRO - VERIFICAR"))))</f>
        <v/>
      </c>
      <c r="S270" s="44"/>
      <c r="T270" s="44"/>
      <c r="V270" s="44"/>
    </row>
    <row r="271" spans="17:22" x14ac:dyDescent="0.25">
      <c r="Q271" s="51" t="str">
        <f t="shared" si="4"/>
        <v/>
      </c>
      <c r="R271" s="51" t="str">
        <f>IF(M271="","",IF(AND(M271&lt;&gt;'Tabelas auxiliares'!$B$236,M271&lt;&gt;'Tabelas auxiliares'!$B$237,M271&lt;&gt;'Tabelas auxiliares'!$C$236,M271&lt;&gt;'Tabelas auxiliares'!$C$237),"FOLHA DE PESSOAL",IF(Q271='Tabelas auxiliares'!$A$237,"CUSTEIO",IF(Q271='Tabelas auxiliares'!$A$236,"INVESTIMENTO","ERRO - VERIFICAR"))))</f>
        <v/>
      </c>
      <c r="S271" s="44"/>
      <c r="V271" s="44"/>
    </row>
    <row r="272" spans="17:22" x14ac:dyDescent="0.25">
      <c r="Q272" s="51" t="str">
        <f t="shared" si="4"/>
        <v/>
      </c>
      <c r="R272" s="51" t="str">
        <f>IF(M272="","",IF(AND(M272&lt;&gt;'Tabelas auxiliares'!$B$236,M272&lt;&gt;'Tabelas auxiliares'!$B$237,M272&lt;&gt;'Tabelas auxiliares'!$C$236,M272&lt;&gt;'Tabelas auxiliares'!$C$237),"FOLHA DE PESSOAL",IF(Q272='Tabelas auxiliares'!$A$237,"CUSTEIO",IF(Q272='Tabelas auxiliares'!$A$236,"INVESTIMENTO","ERRO - VERIFICAR"))))</f>
        <v/>
      </c>
      <c r="S272" s="44"/>
      <c r="V272" s="44"/>
    </row>
    <row r="273" spans="17:22" x14ac:dyDescent="0.25">
      <c r="Q273" s="51" t="str">
        <f t="shared" si="4"/>
        <v/>
      </c>
      <c r="R273" s="51" t="str">
        <f>IF(M273="","",IF(AND(M273&lt;&gt;'Tabelas auxiliares'!$B$236,M273&lt;&gt;'Tabelas auxiliares'!$B$237,M273&lt;&gt;'Tabelas auxiliares'!$C$236,M273&lt;&gt;'Tabelas auxiliares'!$C$237),"FOLHA DE PESSOAL",IF(Q273='Tabelas auxiliares'!$A$237,"CUSTEIO",IF(Q273='Tabelas auxiliares'!$A$236,"INVESTIMENTO","ERRO - VERIFICAR"))))</f>
        <v/>
      </c>
      <c r="S273" s="44"/>
    </row>
    <row r="274" spans="17:22" x14ac:dyDescent="0.25">
      <c r="Q274" s="51" t="str">
        <f t="shared" si="4"/>
        <v/>
      </c>
      <c r="R274" s="51" t="str">
        <f>IF(M274="","",IF(AND(M274&lt;&gt;'Tabelas auxiliares'!$B$236,M274&lt;&gt;'Tabelas auxiliares'!$B$237,M274&lt;&gt;'Tabelas auxiliares'!$C$236,M274&lt;&gt;'Tabelas auxiliares'!$C$237),"FOLHA DE PESSOAL",IF(Q274='Tabelas auxiliares'!$A$237,"CUSTEIO",IF(Q274='Tabelas auxiliares'!$A$236,"INVESTIMENTO","ERRO - VERIFICAR"))))</f>
        <v/>
      </c>
      <c r="S274" s="44"/>
      <c r="V274" s="44"/>
    </row>
    <row r="275" spans="17:22" x14ac:dyDescent="0.25">
      <c r="Q275" s="51" t="str">
        <f t="shared" si="4"/>
        <v/>
      </c>
      <c r="R275" s="51" t="str">
        <f>IF(M275="","",IF(AND(M275&lt;&gt;'Tabelas auxiliares'!$B$236,M275&lt;&gt;'Tabelas auxiliares'!$B$237,M275&lt;&gt;'Tabelas auxiliares'!$C$236,M275&lt;&gt;'Tabelas auxiliares'!$C$237),"FOLHA DE PESSOAL",IF(Q275='Tabelas auxiliares'!$A$237,"CUSTEIO",IF(Q275='Tabelas auxiliares'!$A$236,"INVESTIMENTO","ERRO - VERIFICAR"))))</f>
        <v/>
      </c>
      <c r="S275" s="44"/>
      <c r="T275" s="44"/>
    </row>
    <row r="276" spans="17:22" x14ac:dyDescent="0.25">
      <c r="Q276" s="51" t="str">
        <f t="shared" si="4"/>
        <v/>
      </c>
      <c r="R276" s="51" t="str">
        <f>IF(M276="","",IF(AND(M276&lt;&gt;'Tabelas auxiliares'!$B$236,M276&lt;&gt;'Tabelas auxiliares'!$B$237,M276&lt;&gt;'Tabelas auxiliares'!$C$236,M276&lt;&gt;'Tabelas auxiliares'!$C$237),"FOLHA DE PESSOAL",IF(Q276='Tabelas auxiliares'!$A$237,"CUSTEIO",IF(Q276='Tabelas auxiliares'!$A$236,"INVESTIMENTO","ERRO - VERIFICAR"))))</f>
        <v/>
      </c>
      <c r="S276" s="44"/>
      <c r="V276" s="44"/>
    </row>
    <row r="277" spans="17:22" x14ac:dyDescent="0.25">
      <c r="Q277" s="51" t="str">
        <f t="shared" si="4"/>
        <v/>
      </c>
      <c r="R277" s="51" t="str">
        <f>IF(M277="","",IF(AND(M277&lt;&gt;'Tabelas auxiliares'!$B$236,M277&lt;&gt;'Tabelas auxiliares'!$B$237,M277&lt;&gt;'Tabelas auxiliares'!$C$236,M277&lt;&gt;'Tabelas auxiliares'!$C$237),"FOLHA DE PESSOAL",IF(Q277='Tabelas auxiliares'!$A$237,"CUSTEIO",IF(Q277='Tabelas auxiliares'!$A$236,"INVESTIMENTO","ERRO - VERIFICAR"))))</f>
        <v/>
      </c>
      <c r="S277" s="44"/>
    </row>
    <row r="278" spans="17:22" x14ac:dyDescent="0.25">
      <c r="Q278" s="51" t="str">
        <f t="shared" si="4"/>
        <v/>
      </c>
      <c r="R278" s="51" t="str">
        <f>IF(M278="","",IF(AND(M278&lt;&gt;'Tabelas auxiliares'!$B$236,M278&lt;&gt;'Tabelas auxiliares'!$B$237,M278&lt;&gt;'Tabelas auxiliares'!$C$236,M278&lt;&gt;'Tabelas auxiliares'!$C$237),"FOLHA DE PESSOAL",IF(Q278='Tabelas auxiliares'!$A$237,"CUSTEIO",IF(Q278='Tabelas auxiliares'!$A$236,"INVESTIMENTO","ERRO - VERIFICAR"))))</f>
        <v/>
      </c>
      <c r="S278" s="44"/>
      <c r="V278" s="44"/>
    </row>
    <row r="279" spans="17:22" x14ac:dyDescent="0.25">
      <c r="Q279" s="51" t="str">
        <f t="shared" si="4"/>
        <v/>
      </c>
      <c r="R279" s="51" t="str">
        <f>IF(M279="","",IF(AND(M279&lt;&gt;'Tabelas auxiliares'!$B$236,M279&lt;&gt;'Tabelas auxiliares'!$B$237,M279&lt;&gt;'Tabelas auxiliares'!$C$236,M279&lt;&gt;'Tabelas auxiliares'!$C$237),"FOLHA DE PESSOAL",IF(Q279='Tabelas auxiliares'!$A$237,"CUSTEIO",IF(Q279='Tabelas auxiliares'!$A$236,"INVESTIMENTO","ERRO - VERIFICAR"))))</f>
        <v/>
      </c>
      <c r="S279" s="44"/>
      <c r="V279" s="44"/>
    </row>
    <row r="280" spans="17:22" x14ac:dyDescent="0.25">
      <c r="Q280" s="51" t="str">
        <f t="shared" si="4"/>
        <v/>
      </c>
      <c r="R280" s="51" t="str">
        <f>IF(M280="","",IF(AND(M280&lt;&gt;'Tabelas auxiliares'!$B$236,M280&lt;&gt;'Tabelas auxiliares'!$B$237,M280&lt;&gt;'Tabelas auxiliares'!$C$236,M280&lt;&gt;'Tabelas auxiliares'!$C$237),"FOLHA DE PESSOAL",IF(Q280='Tabelas auxiliares'!$A$237,"CUSTEIO",IF(Q280='Tabelas auxiliares'!$A$236,"INVESTIMENTO","ERRO - VERIFICAR"))))</f>
        <v/>
      </c>
      <c r="S280" s="44"/>
      <c r="T280" s="44"/>
    </row>
    <row r="281" spans="17:22" x14ac:dyDescent="0.25">
      <c r="Q281" s="51" t="str">
        <f t="shared" si="4"/>
        <v/>
      </c>
      <c r="R281" s="51" t="str">
        <f>IF(M281="","",IF(AND(M281&lt;&gt;'Tabelas auxiliares'!$B$236,M281&lt;&gt;'Tabelas auxiliares'!$B$237,M281&lt;&gt;'Tabelas auxiliares'!$C$236,M281&lt;&gt;'Tabelas auxiliares'!$C$237),"FOLHA DE PESSOAL",IF(Q281='Tabelas auxiliares'!$A$237,"CUSTEIO",IF(Q281='Tabelas auxiliares'!$A$236,"INVESTIMENTO","ERRO - VERIFICAR"))))</f>
        <v/>
      </c>
      <c r="S281" s="44"/>
      <c r="T281" s="44"/>
      <c r="V281" s="44"/>
    </row>
    <row r="282" spans="17:22" x14ac:dyDescent="0.25">
      <c r="Q282" s="51" t="str">
        <f t="shared" si="4"/>
        <v/>
      </c>
      <c r="R282" s="51" t="str">
        <f>IF(M282="","",IF(AND(M282&lt;&gt;'Tabelas auxiliares'!$B$236,M282&lt;&gt;'Tabelas auxiliares'!$B$237,M282&lt;&gt;'Tabelas auxiliares'!$C$236,M282&lt;&gt;'Tabelas auxiliares'!$C$237),"FOLHA DE PESSOAL",IF(Q282='Tabelas auxiliares'!$A$237,"CUSTEIO",IF(Q282='Tabelas auxiliares'!$A$236,"INVESTIMENTO","ERRO - VERIFICAR"))))</f>
        <v/>
      </c>
      <c r="S282" s="44"/>
      <c r="T282" s="44"/>
      <c r="V282" s="44"/>
    </row>
    <row r="283" spans="17:22" x14ac:dyDescent="0.25">
      <c r="Q283" s="51" t="str">
        <f t="shared" si="4"/>
        <v/>
      </c>
      <c r="R283" s="51" t="str">
        <f>IF(M283="","",IF(AND(M283&lt;&gt;'Tabelas auxiliares'!$B$236,M283&lt;&gt;'Tabelas auxiliares'!$B$237,M283&lt;&gt;'Tabelas auxiliares'!$C$236,M283&lt;&gt;'Tabelas auxiliares'!$C$237),"FOLHA DE PESSOAL",IF(Q283='Tabelas auxiliares'!$A$237,"CUSTEIO",IF(Q283='Tabelas auxiliares'!$A$236,"INVESTIMENTO","ERRO - VERIFICAR"))))</f>
        <v/>
      </c>
      <c r="S283" s="44"/>
      <c r="T283" s="44"/>
      <c r="V283" s="44"/>
    </row>
    <row r="284" spans="17:22" x14ac:dyDescent="0.25">
      <c r="Q284" s="51" t="str">
        <f t="shared" si="4"/>
        <v/>
      </c>
      <c r="R284" s="51" t="str">
        <f>IF(M284="","",IF(AND(M284&lt;&gt;'Tabelas auxiliares'!$B$236,M284&lt;&gt;'Tabelas auxiliares'!$B$237,M284&lt;&gt;'Tabelas auxiliares'!$C$236,M284&lt;&gt;'Tabelas auxiliares'!$C$237),"FOLHA DE PESSOAL",IF(Q284='Tabelas auxiliares'!$A$237,"CUSTEIO",IF(Q284='Tabelas auxiliares'!$A$236,"INVESTIMENTO","ERRO - VERIFICAR"))))</f>
        <v/>
      </c>
      <c r="S284" s="44"/>
      <c r="T284" s="44"/>
      <c r="V284" s="44"/>
    </row>
    <row r="285" spans="17:22" x14ac:dyDescent="0.25">
      <c r="Q285" s="51" t="str">
        <f t="shared" si="4"/>
        <v/>
      </c>
      <c r="R285" s="51" t="str">
        <f>IF(M285="","",IF(AND(M285&lt;&gt;'Tabelas auxiliares'!$B$236,M285&lt;&gt;'Tabelas auxiliares'!$B$237,M285&lt;&gt;'Tabelas auxiliares'!$C$236,M285&lt;&gt;'Tabelas auxiliares'!$C$237),"FOLHA DE PESSOAL",IF(Q285='Tabelas auxiliares'!$A$237,"CUSTEIO",IF(Q285='Tabelas auxiliares'!$A$236,"INVESTIMENTO","ERRO - VERIFICAR"))))</f>
        <v/>
      </c>
      <c r="S285" s="44"/>
      <c r="V285" s="44"/>
    </row>
    <row r="286" spans="17:22" x14ac:dyDescent="0.25">
      <c r="Q286" s="51" t="str">
        <f t="shared" si="4"/>
        <v/>
      </c>
      <c r="R286" s="51" t="str">
        <f>IF(M286="","",IF(AND(M286&lt;&gt;'Tabelas auxiliares'!$B$236,M286&lt;&gt;'Tabelas auxiliares'!$B$237,M286&lt;&gt;'Tabelas auxiliares'!$C$236,M286&lt;&gt;'Tabelas auxiliares'!$C$237),"FOLHA DE PESSOAL",IF(Q286='Tabelas auxiliares'!$A$237,"CUSTEIO",IF(Q286='Tabelas auxiliares'!$A$236,"INVESTIMENTO","ERRO - VERIFICAR"))))</f>
        <v/>
      </c>
      <c r="S286" s="44"/>
    </row>
    <row r="287" spans="17:22" x14ac:dyDescent="0.25">
      <c r="Q287" s="51" t="str">
        <f t="shared" si="4"/>
        <v/>
      </c>
      <c r="R287" s="51" t="str">
        <f>IF(M287="","",IF(AND(M287&lt;&gt;'Tabelas auxiliares'!$B$236,M287&lt;&gt;'Tabelas auxiliares'!$B$237,M287&lt;&gt;'Tabelas auxiliares'!$C$236,M287&lt;&gt;'Tabelas auxiliares'!$C$237),"FOLHA DE PESSOAL",IF(Q287='Tabelas auxiliares'!$A$237,"CUSTEIO",IF(Q287='Tabelas auxiliares'!$A$236,"INVESTIMENTO","ERRO - VERIFICAR"))))</f>
        <v/>
      </c>
      <c r="S287" s="44"/>
      <c r="V287" s="44"/>
    </row>
    <row r="288" spans="17:22" x14ac:dyDescent="0.25">
      <c r="Q288" s="51" t="str">
        <f t="shared" si="4"/>
        <v/>
      </c>
      <c r="R288" s="51" t="str">
        <f>IF(M288="","",IF(AND(M288&lt;&gt;'Tabelas auxiliares'!$B$236,M288&lt;&gt;'Tabelas auxiliares'!$B$237,M288&lt;&gt;'Tabelas auxiliares'!$C$236,M288&lt;&gt;'Tabelas auxiliares'!$C$237),"FOLHA DE PESSOAL",IF(Q288='Tabelas auxiliares'!$A$237,"CUSTEIO",IF(Q288='Tabelas auxiliares'!$A$236,"INVESTIMENTO","ERRO - VERIFICAR"))))</f>
        <v/>
      </c>
      <c r="S288" s="44"/>
      <c r="V288" s="44"/>
    </row>
    <row r="289" spans="17:22" x14ac:dyDescent="0.25">
      <c r="Q289" s="51" t="str">
        <f t="shared" si="4"/>
        <v/>
      </c>
      <c r="R289" s="51" t="str">
        <f>IF(M289="","",IF(AND(M289&lt;&gt;'Tabelas auxiliares'!$B$236,M289&lt;&gt;'Tabelas auxiliares'!$B$237,M289&lt;&gt;'Tabelas auxiliares'!$C$236,M289&lt;&gt;'Tabelas auxiliares'!$C$237),"FOLHA DE PESSOAL",IF(Q289='Tabelas auxiliares'!$A$237,"CUSTEIO",IF(Q289='Tabelas auxiliares'!$A$236,"INVESTIMENTO","ERRO - VERIFICAR"))))</f>
        <v/>
      </c>
      <c r="S289" s="44"/>
      <c r="V289" s="44"/>
    </row>
    <row r="290" spans="17:22" x14ac:dyDescent="0.25">
      <c r="Q290" s="51" t="str">
        <f t="shared" si="4"/>
        <v/>
      </c>
      <c r="R290" s="51" t="str">
        <f>IF(M290="","",IF(AND(M290&lt;&gt;'Tabelas auxiliares'!$B$236,M290&lt;&gt;'Tabelas auxiliares'!$B$237,M290&lt;&gt;'Tabelas auxiliares'!$C$236,M290&lt;&gt;'Tabelas auxiliares'!$C$237),"FOLHA DE PESSOAL",IF(Q290='Tabelas auxiliares'!$A$237,"CUSTEIO",IF(Q290='Tabelas auxiliares'!$A$236,"INVESTIMENTO","ERRO - VERIFICAR"))))</f>
        <v/>
      </c>
      <c r="S290" s="44"/>
      <c r="T290" s="44"/>
      <c r="V290" s="44"/>
    </row>
    <row r="291" spans="17:22" x14ac:dyDescent="0.25">
      <c r="Q291" s="51" t="str">
        <f t="shared" si="4"/>
        <v/>
      </c>
      <c r="R291" s="51" t="str">
        <f>IF(M291="","",IF(AND(M291&lt;&gt;'Tabelas auxiliares'!$B$236,M291&lt;&gt;'Tabelas auxiliares'!$B$237,M291&lt;&gt;'Tabelas auxiliares'!$C$236,M291&lt;&gt;'Tabelas auxiliares'!$C$237),"FOLHA DE PESSOAL",IF(Q291='Tabelas auxiliares'!$A$237,"CUSTEIO",IF(Q291='Tabelas auxiliares'!$A$236,"INVESTIMENTO","ERRO - VERIFICAR"))))</f>
        <v/>
      </c>
      <c r="S291" s="44"/>
      <c r="V291" s="44"/>
    </row>
    <row r="292" spans="17:22" x14ac:dyDescent="0.25">
      <c r="Q292" s="51" t="str">
        <f t="shared" si="4"/>
        <v/>
      </c>
      <c r="R292" s="51" t="str">
        <f>IF(M292="","",IF(AND(M292&lt;&gt;'Tabelas auxiliares'!$B$236,M292&lt;&gt;'Tabelas auxiliares'!$B$237,M292&lt;&gt;'Tabelas auxiliares'!$C$236,M292&lt;&gt;'Tabelas auxiliares'!$C$237),"FOLHA DE PESSOAL",IF(Q292='Tabelas auxiliares'!$A$237,"CUSTEIO",IF(Q292='Tabelas auxiliares'!$A$236,"INVESTIMENTO","ERRO - VERIFICAR"))))</f>
        <v/>
      </c>
      <c r="S292" s="44"/>
      <c r="T292" s="44"/>
    </row>
    <row r="293" spans="17:22" x14ac:dyDescent="0.25">
      <c r="Q293" s="51" t="str">
        <f t="shared" si="4"/>
        <v/>
      </c>
      <c r="R293" s="51" t="str">
        <f>IF(M293="","",IF(AND(M293&lt;&gt;'Tabelas auxiliares'!$B$236,M293&lt;&gt;'Tabelas auxiliares'!$B$237,M293&lt;&gt;'Tabelas auxiliares'!$C$236,M293&lt;&gt;'Tabelas auxiliares'!$C$237),"FOLHA DE PESSOAL",IF(Q293='Tabelas auxiliares'!$A$237,"CUSTEIO",IF(Q293='Tabelas auxiliares'!$A$236,"INVESTIMENTO","ERRO - VERIFICAR"))))</f>
        <v/>
      </c>
      <c r="S293" s="44"/>
    </row>
    <row r="294" spans="17:22" x14ac:dyDescent="0.25">
      <c r="Q294" s="51" t="str">
        <f t="shared" si="4"/>
        <v/>
      </c>
      <c r="R294" s="51" t="str">
        <f>IF(M294="","",IF(AND(M294&lt;&gt;'Tabelas auxiliares'!$B$236,M294&lt;&gt;'Tabelas auxiliares'!$B$237,M294&lt;&gt;'Tabelas auxiliares'!$C$236,M294&lt;&gt;'Tabelas auxiliares'!$C$237),"FOLHA DE PESSOAL",IF(Q294='Tabelas auxiliares'!$A$237,"CUSTEIO",IF(Q294='Tabelas auxiliares'!$A$236,"INVESTIMENTO","ERRO - VERIFICAR"))))</f>
        <v/>
      </c>
      <c r="S294" s="44"/>
      <c r="V294" s="44"/>
    </row>
    <row r="295" spans="17:22" x14ac:dyDescent="0.25">
      <c r="Q295" s="51" t="str">
        <f t="shared" si="4"/>
        <v/>
      </c>
      <c r="R295" s="51" t="str">
        <f>IF(M295="","",IF(AND(M295&lt;&gt;'Tabelas auxiliares'!$B$236,M295&lt;&gt;'Tabelas auxiliares'!$B$237,M295&lt;&gt;'Tabelas auxiliares'!$C$236,M295&lt;&gt;'Tabelas auxiliares'!$C$237),"FOLHA DE PESSOAL",IF(Q295='Tabelas auxiliares'!$A$237,"CUSTEIO",IF(Q295='Tabelas auxiliares'!$A$236,"INVESTIMENTO","ERRO - VERIFICAR"))))</f>
        <v/>
      </c>
      <c r="S295" s="44"/>
      <c r="T295" s="44"/>
      <c r="V295" s="44"/>
    </row>
    <row r="296" spans="17:22" x14ac:dyDescent="0.25">
      <c r="Q296" s="51" t="str">
        <f t="shared" si="4"/>
        <v/>
      </c>
      <c r="R296" s="51" t="str">
        <f>IF(M296="","",IF(AND(M296&lt;&gt;'Tabelas auxiliares'!$B$236,M296&lt;&gt;'Tabelas auxiliares'!$B$237,M296&lt;&gt;'Tabelas auxiliares'!$C$236,M296&lt;&gt;'Tabelas auxiliares'!$C$237),"FOLHA DE PESSOAL",IF(Q296='Tabelas auxiliares'!$A$237,"CUSTEIO",IF(Q296='Tabelas auxiliares'!$A$236,"INVESTIMENTO","ERRO - VERIFICAR"))))</f>
        <v/>
      </c>
      <c r="S296" s="44"/>
      <c r="T296" s="44"/>
    </row>
    <row r="297" spans="17:22" x14ac:dyDescent="0.25">
      <c r="Q297" s="51" t="str">
        <f t="shared" si="4"/>
        <v/>
      </c>
      <c r="R297" s="51" t="str">
        <f>IF(M297="","",IF(AND(M297&lt;&gt;'Tabelas auxiliares'!$B$236,M297&lt;&gt;'Tabelas auxiliares'!$B$237,M297&lt;&gt;'Tabelas auxiliares'!$C$236,M297&lt;&gt;'Tabelas auxiliares'!$C$237),"FOLHA DE PESSOAL",IF(Q297='Tabelas auxiliares'!$A$237,"CUSTEIO",IF(Q297='Tabelas auxiliares'!$A$236,"INVESTIMENTO","ERRO - VERIFICAR"))))</f>
        <v/>
      </c>
      <c r="S297" s="44"/>
      <c r="T297" s="44"/>
    </row>
    <row r="298" spans="17:22" x14ac:dyDescent="0.25">
      <c r="Q298" s="51" t="str">
        <f t="shared" si="4"/>
        <v/>
      </c>
      <c r="R298" s="51" t="str">
        <f>IF(M298="","",IF(AND(M298&lt;&gt;'Tabelas auxiliares'!$B$236,M298&lt;&gt;'Tabelas auxiliares'!$B$237,M298&lt;&gt;'Tabelas auxiliares'!$C$236,M298&lt;&gt;'Tabelas auxiliares'!$C$237),"FOLHA DE PESSOAL",IF(Q298='Tabelas auxiliares'!$A$237,"CUSTEIO",IF(Q298='Tabelas auxiliares'!$A$236,"INVESTIMENTO","ERRO - VERIFICAR"))))</f>
        <v/>
      </c>
      <c r="S298" s="44"/>
      <c r="V298" s="44"/>
    </row>
    <row r="299" spans="17:22" x14ac:dyDescent="0.25">
      <c r="Q299" s="51" t="str">
        <f t="shared" si="4"/>
        <v/>
      </c>
      <c r="R299" s="51" t="str">
        <f>IF(M299="","",IF(AND(M299&lt;&gt;'Tabelas auxiliares'!$B$236,M299&lt;&gt;'Tabelas auxiliares'!$B$237,M299&lt;&gt;'Tabelas auxiliares'!$C$236,M299&lt;&gt;'Tabelas auxiliares'!$C$237),"FOLHA DE PESSOAL",IF(Q299='Tabelas auxiliares'!$A$237,"CUSTEIO",IF(Q299='Tabelas auxiliares'!$A$236,"INVESTIMENTO","ERRO - VERIFICAR"))))</f>
        <v/>
      </c>
      <c r="S299" s="44"/>
      <c r="V299" s="44"/>
    </row>
    <row r="300" spans="17:22" x14ac:dyDescent="0.25">
      <c r="Q300" s="51" t="str">
        <f t="shared" si="4"/>
        <v/>
      </c>
      <c r="R300" s="51" t="str">
        <f>IF(M300="","",IF(AND(M300&lt;&gt;'Tabelas auxiliares'!$B$236,M300&lt;&gt;'Tabelas auxiliares'!$B$237,M300&lt;&gt;'Tabelas auxiliares'!$C$236,M300&lt;&gt;'Tabelas auxiliares'!$C$237),"FOLHA DE PESSOAL",IF(Q300='Tabelas auxiliares'!$A$237,"CUSTEIO",IF(Q300='Tabelas auxiliares'!$A$236,"INVESTIMENTO","ERRO - VERIFICAR"))))</f>
        <v/>
      </c>
      <c r="S300" s="44"/>
      <c r="V300" s="44"/>
    </row>
    <row r="301" spans="17:22" x14ac:dyDescent="0.25">
      <c r="Q301" s="51" t="str">
        <f t="shared" si="4"/>
        <v/>
      </c>
      <c r="R301" s="51" t="str">
        <f>IF(M301="","",IF(AND(M301&lt;&gt;'Tabelas auxiliares'!$B$236,M301&lt;&gt;'Tabelas auxiliares'!$B$237,M301&lt;&gt;'Tabelas auxiliares'!$C$236,M301&lt;&gt;'Tabelas auxiliares'!$C$237),"FOLHA DE PESSOAL",IF(Q301='Tabelas auxiliares'!$A$237,"CUSTEIO",IF(Q301='Tabelas auxiliares'!$A$236,"INVESTIMENTO","ERRO - VERIFICAR"))))</f>
        <v/>
      </c>
      <c r="S301" s="44"/>
      <c r="V301" s="44"/>
    </row>
    <row r="302" spans="17:22" x14ac:dyDescent="0.25">
      <c r="Q302" s="51" t="str">
        <f t="shared" si="4"/>
        <v/>
      </c>
      <c r="R302" s="51" t="str">
        <f>IF(M302="","",IF(AND(M302&lt;&gt;'Tabelas auxiliares'!$B$236,M302&lt;&gt;'Tabelas auxiliares'!$B$237,M302&lt;&gt;'Tabelas auxiliares'!$C$236,M302&lt;&gt;'Tabelas auxiliares'!$C$237),"FOLHA DE PESSOAL",IF(Q302='Tabelas auxiliares'!$A$237,"CUSTEIO",IF(Q302='Tabelas auxiliares'!$A$236,"INVESTIMENTO","ERRO - VERIFICAR"))))</f>
        <v/>
      </c>
      <c r="S302" s="44"/>
      <c r="V302" s="44"/>
    </row>
    <row r="303" spans="17:22" x14ac:dyDescent="0.25">
      <c r="Q303" s="51" t="str">
        <f t="shared" si="4"/>
        <v/>
      </c>
      <c r="R303" s="51" t="str">
        <f>IF(M303="","",IF(AND(M303&lt;&gt;'Tabelas auxiliares'!$B$236,M303&lt;&gt;'Tabelas auxiliares'!$B$237,M303&lt;&gt;'Tabelas auxiliares'!$C$236,M303&lt;&gt;'Tabelas auxiliares'!$C$237),"FOLHA DE PESSOAL",IF(Q303='Tabelas auxiliares'!$A$237,"CUSTEIO",IF(Q303='Tabelas auxiliares'!$A$236,"INVESTIMENTO","ERRO - VERIFICAR"))))</f>
        <v/>
      </c>
      <c r="S303" s="44"/>
      <c r="V303" s="44"/>
    </row>
    <row r="304" spans="17:22" x14ac:dyDescent="0.25">
      <c r="Q304" s="51" t="str">
        <f t="shared" si="4"/>
        <v/>
      </c>
      <c r="R304" s="51" t="str">
        <f>IF(M304="","",IF(AND(M304&lt;&gt;'Tabelas auxiliares'!$B$236,M304&lt;&gt;'Tabelas auxiliares'!$B$237,M304&lt;&gt;'Tabelas auxiliares'!$C$236,M304&lt;&gt;'Tabelas auxiliares'!$C$237),"FOLHA DE PESSOAL",IF(Q304='Tabelas auxiliares'!$A$237,"CUSTEIO",IF(Q304='Tabelas auxiliares'!$A$236,"INVESTIMENTO","ERRO - VERIFICAR"))))</f>
        <v/>
      </c>
      <c r="S304" s="44"/>
      <c r="V304" s="44"/>
    </row>
    <row r="305" spans="17:22" x14ac:dyDescent="0.25">
      <c r="Q305" s="51" t="str">
        <f t="shared" si="4"/>
        <v/>
      </c>
      <c r="R305" s="51" t="str">
        <f>IF(M305="","",IF(AND(M305&lt;&gt;'Tabelas auxiliares'!$B$236,M305&lt;&gt;'Tabelas auxiliares'!$B$237,M305&lt;&gt;'Tabelas auxiliares'!$C$236,M305&lt;&gt;'Tabelas auxiliares'!$C$237),"FOLHA DE PESSOAL",IF(Q305='Tabelas auxiliares'!$A$237,"CUSTEIO",IF(Q305='Tabelas auxiliares'!$A$236,"INVESTIMENTO","ERRO - VERIFICAR"))))</f>
        <v/>
      </c>
      <c r="S305" s="44"/>
      <c r="V305" s="44"/>
    </row>
    <row r="306" spans="17:22" x14ac:dyDescent="0.25">
      <c r="Q306" s="51" t="str">
        <f t="shared" si="4"/>
        <v/>
      </c>
      <c r="R306" s="51" t="str">
        <f>IF(M306="","",IF(AND(M306&lt;&gt;'Tabelas auxiliares'!$B$236,M306&lt;&gt;'Tabelas auxiliares'!$B$237,M306&lt;&gt;'Tabelas auxiliares'!$C$236,M306&lt;&gt;'Tabelas auxiliares'!$C$237),"FOLHA DE PESSOAL",IF(Q306='Tabelas auxiliares'!$A$237,"CUSTEIO",IF(Q306='Tabelas auxiliares'!$A$236,"INVESTIMENTO","ERRO - VERIFICAR"))))</f>
        <v/>
      </c>
      <c r="S306" s="44"/>
      <c r="V306" s="44"/>
    </row>
    <row r="307" spans="17:22" x14ac:dyDescent="0.25">
      <c r="Q307" s="51" t="str">
        <f t="shared" si="4"/>
        <v/>
      </c>
      <c r="R307" s="51" t="str">
        <f>IF(M307="","",IF(AND(M307&lt;&gt;'Tabelas auxiliares'!$B$236,M307&lt;&gt;'Tabelas auxiliares'!$B$237,M307&lt;&gt;'Tabelas auxiliares'!$C$236,M307&lt;&gt;'Tabelas auxiliares'!$C$237),"FOLHA DE PESSOAL",IF(Q307='Tabelas auxiliares'!$A$237,"CUSTEIO",IF(Q307='Tabelas auxiliares'!$A$236,"INVESTIMENTO","ERRO - VERIFICAR"))))</f>
        <v/>
      </c>
      <c r="S307" s="44"/>
      <c r="V307" s="44"/>
    </row>
    <row r="308" spans="17:22" x14ac:dyDescent="0.25">
      <c r="Q308" s="51" t="str">
        <f t="shared" si="4"/>
        <v/>
      </c>
      <c r="R308" s="51" t="str">
        <f>IF(M308="","",IF(AND(M308&lt;&gt;'Tabelas auxiliares'!$B$236,M308&lt;&gt;'Tabelas auxiliares'!$B$237,M308&lt;&gt;'Tabelas auxiliares'!$C$236,M308&lt;&gt;'Tabelas auxiliares'!$C$237),"FOLHA DE PESSOAL",IF(Q308='Tabelas auxiliares'!$A$237,"CUSTEIO",IF(Q308='Tabelas auxiliares'!$A$236,"INVESTIMENTO","ERRO - VERIFICAR"))))</f>
        <v/>
      </c>
      <c r="S308" s="44"/>
    </row>
    <row r="309" spans="17:22" x14ac:dyDescent="0.25">
      <c r="Q309" s="51" t="str">
        <f t="shared" si="4"/>
        <v/>
      </c>
      <c r="R309" s="51" t="str">
        <f>IF(M309="","",IF(AND(M309&lt;&gt;'Tabelas auxiliares'!$B$236,M309&lt;&gt;'Tabelas auxiliares'!$B$237,M309&lt;&gt;'Tabelas auxiliares'!$C$236,M309&lt;&gt;'Tabelas auxiliares'!$C$237),"FOLHA DE PESSOAL",IF(Q309='Tabelas auxiliares'!$A$237,"CUSTEIO",IF(Q309='Tabelas auxiliares'!$A$236,"INVESTIMENTO","ERRO - VERIFICAR"))))</f>
        <v/>
      </c>
      <c r="S309" s="44"/>
      <c r="T309" s="44"/>
      <c r="V309" s="44"/>
    </row>
    <row r="310" spans="17:22" x14ac:dyDescent="0.25">
      <c r="Q310" s="51" t="str">
        <f t="shared" si="4"/>
        <v/>
      </c>
      <c r="R310" s="51" t="str">
        <f>IF(M310="","",IF(AND(M310&lt;&gt;'Tabelas auxiliares'!$B$236,M310&lt;&gt;'Tabelas auxiliares'!$B$237,M310&lt;&gt;'Tabelas auxiliares'!$C$236,M310&lt;&gt;'Tabelas auxiliares'!$C$237),"FOLHA DE PESSOAL",IF(Q310='Tabelas auxiliares'!$A$237,"CUSTEIO",IF(Q310='Tabelas auxiliares'!$A$236,"INVESTIMENTO","ERRO - VERIFICAR"))))</f>
        <v/>
      </c>
      <c r="S310" s="44"/>
      <c r="V310" s="44"/>
    </row>
    <row r="311" spans="17:22" x14ac:dyDescent="0.25">
      <c r="Q311" s="51" t="str">
        <f t="shared" si="4"/>
        <v/>
      </c>
      <c r="R311" s="51" t="str">
        <f>IF(M311="","",IF(AND(M311&lt;&gt;'Tabelas auxiliares'!$B$236,M311&lt;&gt;'Tabelas auxiliares'!$B$237,M311&lt;&gt;'Tabelas auxiliares'!$C$236,M311&lt;&gt;'Tabelas auxiliares'!$C$237),"FOLHA DE PESSOAL",IF(Q311='Tabelas auxiliares'!$A$237,"CUSTEIO",IF(Q311='Tabelas auxiliares'!$A$236,"INVESTIMENTO","ERRO - VERIFICAR"))))</f>
        <v/>
      </c>
      <c r="S311" s="44"/>
      <c r="V311" s="44"/>
    </row>
    <row r="312" spans="17:22" x14ac:dyDescent="0.25">
      <c r="Q312" s="51" t="str">
        <f t="shared" si="4"/>
        <v/>
      </c>
      <c r="R312" s="51" t="str">
        <f>IF(M312="","",IF(AND(M312&lt;&gt;'Tabelas auxiliares'!$B$236,M312&lt;&gt;'Tabelas auxiliares'!$B$237,M312&lt;&gt;'Tabelas auxiliares'!$C$236,M312&lt;&gt;'Tabelas auxiliares'!$C$237),"FOLHA DE PESSOAL",IF(Q312='Tabelas auxiliares'!$A$237,"CUSTEIO",IF(Q312='Tabelas auxiliares'!$A$236,"INVESTIMENTO","ERRO - VERIFICAR"))))</f>
        <v/>
      </c>
      <c r="S312" s="44"/>
      <c r="T312" s="44"/>
      <c r="V312" s="44"/>
    </row>
    <row r="313" spans="17:22" x14ac:dyDescent="0.25">
      <c r="Q313" s="51" t="str">
        <f t="shared" si="4"/>
        <v/>
      </c>
      <c r="R313" s="51" t="str">
        <f>IF(M313="","",IF(AND(M313&lt;&gt;'Tabelas auxiliares'!$B$236,M313&lt;&gt;'Tabelas auxiliares'!$B$237,M313&lt;&gt;'Tabelas auxiliares'!$C$236,M313&lt;&gt;'Tabelas auxiliares'!$C$237),"FOLHA DE PESSOAL",IF(Q313='Tabelas auxiliares'!$A$237,"CUSTEIO",IF(Q313='Tabelas auxiliares'!$A$236,"INVESTIMENTO","ERRO - VERIFICAR"))))</f>
        <v/>
      </c>
      <c r="S313" s="44"/>
      <c r="V313" s="44"/>
    </row>
    <row r="314" spans="17:22" x14ac:dyDescent="0.25">
      <c r="Q314" s="51" t="str">
        <f t="shared" si="4"/>
        <v/>
      </c>
      <c r="R314" s="51" t="str">
        <f>IF(M314="","",IF(AND(M314&lt;&gt;'Tabelas auxiliares'!$B$236,M314&lt;&gt;'Tabelas auxiliares'!$B$237,M314&lt;&gt;'Tabelas auxiliares'!$C$236,M314&lt;&gt;'Tabelas auxiliares'!$C$237),"FOLHA DE PESSOAL",IF(Q314='Tabelas auxiliares'!$A$237,"CUSTEIO",IF(Q314='Tabelas auxiliares'!$A$236,"INVESTIMENTO","ERRO - VERIFICAR"))))</f>
        <v/>
      </c>
      <c r="S314" s="44"/>
      <c r="V314" s="44"/>
    </row>
    <row r="315" spans="17:22" x14ac:dyDescent="0.25">
      <c r="Q315" s="51" t="str">
        <f t="shared" si="4"/>
        <v/>
      </c>
      <c r="R315" s="51" t="str">
        <f>IF(M315="","",IF(AND(M315&lt;&gt;'Tabelas auxiliares'!$B$236,M315&lt;&gt;'Tabelas auxiliares'!$B$237,M315&lt;&gt;'Tabelas auxiliares'!$C$236,M315&lt;&gt;'Tabelas auxiliares'!$C$237),"FOLHA DE PESSOAL",IF(Q315='Tabelas auxiliares'!$A$237,"CUSTEIO",IF(Q315='Tabelas auxiliares'!$A$236,"INVESTIMENTO","ERRO - VERIFICAR"))))</f>
        <v/>
      </c>
      <c r="S315" s="44"/>
      <c r="T315" s="44"/>
    </row>
    <row r="316" spans="17:22" x14ac:dyDescent="0.25">
      <c r="Q316" s="51" t="str">
        <f t="shared" si="4"/>
        <v/>
      </c>
      <c r="R316" s="51" t="str">
        <f>IF(M316="","",IF(AND(M316&lt;&gt;'Tabelas auxiliares'!$B$236,M316&lt;&gt;'Tabelas auxiliares'!$B$237,M316&lt;&gt;'Tabelas auxiliares'!$C$236,M316&lt;&gt;'Tabelas auxiliares'!$C$237),"FOLHA DE PESSOAL",IF(Q316='Tabelas auxiliares'!$A$237,"CUSTEIO",IF(Q316='Tabelas auxiliares'!$A$236,"INVESTIMENTO","ERRO - VERIFICAR"))))</f>
        <v/>
      </c>
      <c r="S316" s="44"/>
      <c r="T316" s="44"/>
      <c r="V316" s="44"/>
    </row>
    <row r="317" spans="17:22" x14ac:dyDescent="0.25">
      <c r="Q317" s="51" t="str">
        <f t="shared" si="4"/>
        <v/>
      </c>
      <c r="R317" s="51" t="str">
        <f>IF(M317="","",IF(AND(M317&lt;&gt;'Tabelas auxiliares'!$B$236,M317&lt;&gt;'Tabelas auxiliares'!$B$237,M317&lt;&gt;'Tabelas auxiliares'!$C$236,M317&lt;&gt;'Tabelas auxiliares'!$C$237),"FOLHA DE PESSOAL",IF(Q317='Tabelas auxiliares'!$A$237,"CUSTEIO",IF(Q317='Tabelas auxiliares'!$A$236,"INVESTIMENTO","ERRO - VERIFICAR"))))</f>
        <v/>
      </c>
      <c r="S317" s="44"/>
      <c r="V317" s="44"/>
    </row>
    <row r="318" spans="17:22" x14ac:dyDescent="0.25">
      <c r="Q318" s="51" t="str">
        <f t="shared" si="4"/>
        <v/>
      </c>
      <c r="R318" s="51" t="str">
        <f>IF(M318="","",IF(AND(M318&lt;&gt;'Tabelas auxiliares'!$B$236,M318&lt;&gt;'Tabelas auxiliares'!$B$237,M318&lt;&gt;'Tabelas auxiliares'!$C$236,M318&lt;&gt;'Tabelas auxiliares'!$C$237),"FOLHA DE PESSOAL",IF(Q318='Tabelas auxiliares'!$A$237,"CUSTEIO",IF(Q318='Tabelas auxiliares'!$A$236,"INVESTIMENTO","ERRO - VERIFICAR"))))</f>
        <v/>
      </c>
      <c r="S318" s="44"/>
      <c r="V318" s="44"/>
    </row>
    <row r="319" spans="17:22" x14ac:dyDescent="0.25">
      <c r="Q319" s="51" t="str">
        <f t="shared" si="4"/>
        <v/>
      </c>
      <c r="R319" s="51" t="str">
        <f>IF(M319="","",IF(AND(M319&lt;&gt;'Tabelas auxiliares'!$B$236,M319&lt;&gt;'Tabelas auxiliares'!$B$237,M319&lt;&gt;'Tabelas auxiliares'!$C$236,M319&lt;&gt;'Tabelas auxiliares'!$C$237),"FOLHA DE PESSOAL",IF(Q319='Tabelas auxiliares'!$A$237,"CUSTEIO",IF(Q319='Tabelas auxiliares'!$A$236,"INVESTIMENTO","ERRO - VERIFICAR"))))</f>
        <v/>
      </c>
      <c r="S319" s="44"/>
      <c r="V319" s="44"/>
    </row>
    <row r="320" spans="17:22" x14ac:dyDescent="0.25">
      <c r="Q320" s="51" t="str">
        <f t="shared" si="4"/>
        <v/>
      </c>
      <c r="R320" s="51" t="str">
        <f>IF(M320="","",IF(AND(M320&lt;&gt;'Tabelas auxiliares'!$B$236,M320&lt;&gt;'Tabelas auxiliares'!$B$237,M320&lt;&gt;'Tabelas auxiliares'!$C$236,M320&lt;&gt;'Tabelas auxiliares'!$C$237),"FOLHA DE PESSOAL",IF(Q320='Tabelas auxiliares'!$A$237,"CUSTEIO",IF(Q320='Tabelas auxiliares'!$A$236,"INVESTIMENTO","ERRO - VERIFICAR"))))</f>
        <v/>
      </c>
      <c r="S320" s="44"/>
    </row>
    <row r="321" spans="17:22" x14ac:dyDescent="0.25">
      <c r="Q321" s="51" t="str">
        <f t="shared" si="4"/>
        <v/>
      </c>
      <c r="R321" s="51" t="str">
        <f>IF(M321="","",IF(AND(M321&lt;&gt;'Tabelas auxiliares'!$B$236,M321&lt;&gt;'Tabelas auxiliares'!$B$237,M321&lt;&gt;'Tabelas auxiliares'!$C$236,M321&lt;&gt;'Tabelas auxiliares'!$C$237),"FOLHA DE PESSOAL",IF(Q321='Tabelas auxiliares'!$A$237,"CUSTEIO",IF(Q321='Tabelas auxiliares'!$A$236,"INVESTIMENTO","ERRO - VERIFICAR"))))</f>
        <v/>
      </c>
      <c r="S321" s="44"/>
      <c r="V321" s="44"/>
    </row>
    <row r="322" spans="17:22" x14ac:dyDescent="0.25">
      <c r="Q322" s="51" t="str">
        <f t="shared" si="4"/>
        <v/>
      </c>
      <c r="R322" s="51" t="str">
        <f>IF(M322="","",IF(AND(M322&lt;&gt;'Tabelas auxiliares'!$B$236,M322&lt;&gt;'Tabelas auxiliares'!$B$237,M322&lt;&gt;'Tabelas auxiliares'!$C$236,M322&lt;&gt;'Tabelas auxiliares'!$C$237),"FOLHA DE PESSOAL",IF(Q322='Tabelas auxiliares'!$A$237,"CUSTEIO",IF(Q322='Tabelas auxiliares'!$A$236,"INVESTIMENTO","ERRO - VERIFICAR"))))</f>
        <v/>
      </c>
      <c r="S322" s="44"/>
      <c r="V322" s="44"/>
    </row>
    <row r="323" spans="17:22" x14ac:dyDescent="0.25">
      <c r="Q323" s="51" t="str">
        <f t="shared" si="4"/>
        <v/>
      </c>
      <c r="R323" s="51" t="str">
        <f>IF(M323="","",IF(AND(M323&lt;&gt;'Tabelas auxiliares'!$B$236,M323&lt;&gt;'Tabelas auxiliares'!$B$237,M323&lt;&gt;'Tabelas auxiliares'!$C$236,M323&lt;&gt;'Tabelas auxiliares'!$C$237),"FOLHA DE PESSOAL",IF(Q323='Tabelas auxiliares'!$A$237,"CUSTEIO",IF(Q323='Tabelas auxiliares'!$A$236,"INVESTIMENTO","ERRO - VERIFICAR"))))</f>
        <v/>
      </c>
      <c r="S323" s="44"/>
      <c r="V323" s="44"/>
    </row>
    <row r="324" spans="17:22" x14ac:dyDescent="0.25">
      <c r="Q324" s="51" t="str">
        <f t="shared" si="4"/>
        <v/>
      </c>
      <c r="R324" s="51" t="str">
        <f>IF(M324="","",IF(AND(M324&lt;&gt;'Tabelas auxiliares'!$B$236,M324&lt;&gt;'Tabelas auxiliares'!$B$237,M324&lt;&gt;'Tabelas auxiliares'!$C$236,M324&lt;&gt;'Tabelas auxiliares'!$C$237),"FOLHA DE PESSOAL",IF(Q324='Tabelas auxiliares'!$A$237,"CUSTEIO",IF(Q324='Tabelas auxiliares'!$A$236,"INVESTIMENTO","ERRO - VERIFICAR"))))</f>
        <v/>
      </c>
      <c r="S324" s="44"/>
    </row>
    <row r="325" spans="17:22" x14ac:dyDescent="0.25">
      <c r="Q325" s="51" t="str">
        <f t="shared" ref="Q325:Q388" si="5">LEFT(O325,1)</f>
        <v/>
      </c>
      <c r="R325" s="51" t="str">
        <f>IF(M325="","",IF(AND(M325&lt;&gt;'Tabelas auxiliares'!$B$236,M325&lt;&gt;'Tabelas auxiliares'!$B$237,M325&lt;&gt;'Tabelas auxiliares'!$C$236,M325&lt;&gt;'Tabelas auxiliares'!$C$237),"FOLHA DE PESSOAL",IF(Q325='Tabelas auxiliares'!$A$237,"CUSTEIO",IF(Q325='Tabelas auxiliares'!$A$236,"INVESTIMENTO","ERRO - VERIFICAR"))))</f>
        <v/>
      </c>
      <c r="S325" s="44"/>
      <c r="V325" s="44"/>
    </row>
    <row r="326" spans="17:22" x14ac:dyDescent="0.25">
      <c r="Q326" s="51" t="str">
        <f t="shared" si="5"/>
        <v/>
      </c>
      <c r="R326" s="51" t="str">
        <f>IF(M326="","",IF(AND(M326&lt;&gt;'Tabelas auxiliares'!$B$236,M326&lt;&gt;'Tabelas auxiliares'!$B$237,M326&lt;&gt;'Tabelas auxiliares'!$C$236,M326&lt;&gt;'Tabelas auxiliares'!$C$237),"FOLHA DE PESSOAL",IF(Q326='Tabelas auxiliares'!$A$237,"CUSTEIO",IF(Q326='Tabelas auxiliares'!$A$236,"INVESTIMENTO","ERRO - VERIFICAR"))))</f>
        <v/>
      </c>
      <c r="S326" s="44"/>
      <c r="T326" s="44"/>
    </row>
    <row r="327" spans="17:22" x14ac:dyDescent="0.25">
      <c r="Q327" s="51" t="str">
        <f t="shared" si="5"/>
        <v/>
      </c>
      <c r="R327" s="51" t="str">
        <f>IF(M327="","",IF(AND(M327&lt;&gt;'Tabelas auxiliares'!$B$236,M327&lt;&gt;'Tabelas auxiliares'!$B$237,M327&lt;&gt;'Tabelas auxiliares'!$C$236,M327&lt;&gt;'Tabelas auxiliares'!$C$237),"FOLHA DE PESSOAL",IF(Q327='Tabelas auxiliares'!$A$237,"CUSTEIO",IF(Q327='Tabelas auxiliares'!$A$236,"INVESTIMENTO","ERRO - VERIFICAR"))))</f>
        <v/>
      </c>
      <c r="S327" s="44"/>
      <c r="T327" s="44"/>
    </row>
    <row r="328" spans="17:22" x14ac:dyDescent="0.25">
      <c r="Q328" s="51" t="str">
        <f t="shared" si="5"/>
        <v/>
      </c>
      <c r="R328" s="51" t="str">
        <f>IF(M328="","",IF(AND(M328&lt;&gt;'Tabelas auxiliares'!$B$236,M328&lt;&gt;'Tabelas auxiliares'!$B$237,M328&lt;&gt;'Tabelas auxiliares'!$C$236,M328&lt;&gt;'Tabelas auxiliares'!$C$237),"FOLHA DE PESSOAL",IF(Q328='Tabelas auxiliares'!$A$237,"CUSTEIO",IF(Q328='Tabelas auxiliares'!$A$236,"INVESTIMENTO","ERRO - VERIFICAR"))))</f>
        <v/>
      </c>
      <c r="S328" s="44"/>
      <c r="V328" s="44"/>
    </row>
    <row r="329" spans="17:22" x14ac:dyDescent="0.25">
      <c r="Q329" s="51" t="str">
        <f t="shared" si="5"/>
        <v/>
      </c>
      <c r="R329" s="51" t="str">
        <f>IF(M329="","",IF(AND(M329&lt;&gt;'Tabelas auxiliares'!$B$236,M329&lt;&gt;'Tabelas auxiliares'!$B$237,M329&lt;&gt;'Tabelas auxiliares'!$C$236,M329&lt;&gt;'Tabelas auxiliares'!$C$237),"FOLHA DE PESSOAL",IF(Q329='Tabelas auxiliares'!$A$237,"CUSTEIO",IF(Q329='Tabelas auxiliares'!$A$236,"INVESTIMENTO","ERRO - VERIFICAR"))))</f>
        <v/>
      </c>
      <c r="S329" s="44"/>
      <c r="V329" s="44"/>
    </row>
    <row r="330" spans="17:22" x14ac:dyDescent="0.25">
      <c r="Q330" s="51" t="str">
        <f t="shared" si="5"/>
        <v/>
      </c>
      <c r="R330" s="51" t="str">
        <f>IF(M330="","",IF(AND(M330&lt;&gt;'Tabelas auxiliares'!$B$236,M330&lt;&gt;'Tabelas auxiliares'!$B$237,M330&lt;&gt;'Tabelas auxiliares'!$C$236,M330&lt;&gt;'Tabelas auxiliares'!$C$237),"FOLHA DE PESSOAL",IF(Q330='Tabelas auxiliares'!$A$237,"CUSTEIO",IF(Q330='Tabelas auxiliares'!$A$236,"INVESTIMENTO","ERRO - VERIFICAR"))))</f>
        <v/>
      </c>
      <c r="S330" s="44"/>
      <c r="V330" s="44"/>
    </row>
    <row r="331" spans="17:22" x14ac:dyDescent="0.25">
      <c r="Q331" s="51" t="str">
        <f t="shared" si="5"/>
        <v/>
      </c>
      <c r="R331" s="51" t="str">
        <f>IF(M331="","",IF(AND(M331&lt;&gt;'Tabelas auxiliares'!$B$236,M331&lt;&gt;'Tabelas auxiliares'!$B$237,M331&lt;&gt;'Tabelas auxiliares'!$C$236,M331&lt;&gt;'Tabelas auxiliares'!$C$237),"FOLHA DE PESSOAL",IF(Q331='Tabelas auxiliares'!$A$237,"CUSTEIO",IF(Q331='Tabelas auxiliares'!$A$236,"INVESTIMENTO","ERRO - VERIFICAR"))))</f>
        <v/>
      </c>
      <c r="S331" s="44"/>
      <c r="V331" s="44"/>
    </row>
    <row r="332" spans="17:22" x14ac:dyDescent="0.25">
      <c r="Q332" s="51" t="str">
        <f t="shared" si="5"/>
        <v/>
      </c>
      <c r="R332" s="51" t="str">
        <f>IF(M332="","",IF(AND(M332&lt;&gt;'Tabelas auxiliares'!$B$236,M332&lt;&gt;'Tabelas auxiliares'!$B$237,M332&lt;&gt;'Tabelas auxiliares'!$C$236,M332&lt;&gt;'Tabelas auxiliares'!$C$237),"FOLHA DE PESSOAL",IF(Q332='Tabelas auxiliares'!$A$237,"CUSTEIO",IF(Q332='Tabelas auxiliares'!$A$236,"INVESTIMENTO","ERRO - VERIFICAR"))))</f>
        <v/>
      </c>
      <c r="S332" s="44"/>
    </row>
    <row r="333" spans="17:22" x14ac:dyDescent="0.25">
      <c r="Q333" s="51" t="str">
        <f t="shared" si="5"/>
        <v/>
      </c>
      <c r="R333" s="51" t="str">
        <f>IF(M333="","",IF(AND(M333&lt;&gt;'Tabelas auxiliares'!$B$236,M333&lt;&gt;'Tabelas auxiliares'!$B$237,M333&lt;&gt;'Tabelas auxiliares'!$C$236,M333&lt;&gt;'Tabelas auxiliares'!$C$237),"FOLHA DE PESSOAL",IF(Q333='Tabelas auxiliares'!$A$237,"CUSTEIO",IF(Q333='Tabelas auxiliares'!$A$236,"INVESTIMENTO","ERRO - VERIFICAR"))))</f>
        <v/>
      </c>
      <c r="S333" s="44"/>
    </row>
    <row r="334" spans="17:22" x14ac:dyDescent="0.25">
      <c r="Q334" s="51" t="str">
        <f t="shared" si="5"/>
        <v/>
      </c>
      <c r="R334" s="51" t="str">
        <f>IF(M334="","",IF(AND(M334&lt;&gt;'Tabelas auxiliares'!$B$236,M334&lt;&gt;'Tabelas auxiliares'!$B$237,M334&lt;&gt;'Tabelas auxiliares'!$C$236,M334&lt;&gt;'Tabelas auxiliares'!$C$237),"FOLHA DE PESSOAL",IF(Q334='Tabelas auxiliares'!$A$237,"CUSTEIO",IF(Q334='Tabelas auxiliares'!$A$236,"INVESTIMENTO","ERRO - VERIFICAR"))))</f>
        <v/>
      </c>
      <c r="S334" s="44"/>
      <c r="V334" s="44"/>
    </row>
    <row r="335" spans="17:22" x14ac:dyDescent="0.25">
      <c r="Q335" s="51" t="str">
        <f t="shared" si="5"/>
        <v/>
      </c>
      <c r="R335" s="51" t="str">
        <f>IF(M335="","",IF(AND(M335&lt;&gt;'Tabelas auxiliares'!$B$236,M335&lt;&gt;'Tabelas auxiliares'!$B$237,M335&lt;&gt;'Tabelas auxiliares'!$C$236,M335&lt;&gt;'Tabelas auxiliares'!$C$237),"FOLHA DE PESSOAL",IF(Q335='Tabelas auxiliares'!$A$237,"CUSTEIO",IF(Q335='Tabelas auxiliares'!$A$236,"INVESTIMENTO","ERRO - VERIFICAR"))))</f>
        <v/>
      </c>
      <c r="S335" s="44"/>
      <c r="V335" s="44"/>
    </row>
    <row r="336" spans="17:22" x14ac:dyDescent="0.25">
      <c r="Q336" s="51" t="str">
        <f t="shared" si="5"/>
        <v/>
      </c>
      <c r="R336" s="51" t="str">
        <f>IF(M336="","",IF(AND(M336&lt;&gt;'Tabelas auxiliares'!$B$236,M336&lt;&gt;'Tabelas auxiliares'!$B$237,M336&lt;&gt;'Tabelas auxiliares'!$C$236,M336&lt;&gt;'Tabelas auxiliares'!$C$237),"FOLHA DE PESSOAL",IF(Q336='Tabelas auxiliares'!$A$237,"CUSTEIO",IF(Q336='Tabelas auxiliares'!$A$236,"INVESTIMENTO","ERRO - VERIFICAR"))))</f>
        <v/>
      </c>
      <c r="S336" s="44"/>
      <c r="T336" s="44"/>
      <c r="V336" s="44"/>
    </row>
    <row r="337" spans="17:22" x14ac:dyDescent="0.25">
      <c r="Q337" s="51" t="str">
        <f t="shared" si="5"/>
        <v/>
      </c>
      <c r="R337" s="51" t="str">
        <f>IF(M337="","",IF(AND(M337&lt;&gt;'Tabelas auxiliares'!$B$236,M337&lt;&gt;'Tabelas auxiliares'!$B$237,M337&lt;&gt;'Tabelas auxiliares'!$C$236,M337&lt;&gt;'Tabelas auxiliares'!$C$237),"FOLHA DE PESSOAL",IF(Q337='Tabelas auxiliares'!$A$237,"CUSTEIO",IF(Q337='Tabelas auxiliares'!$A$236,"INVESTIMENTO","ERRO - VERIFICAR"))))</f>
        <v/>
      </c>
      <c r="S337" s="44"/>
      <c r="V337" s="44"/>
    </row>
    <row r="338" spans="17:22" x14ac:dyDescent="0.25">
      <c r="Q338" s="51" t="str">
        <f t="shared" si="5"/>
        <v/>
      </c>
      <c r="R338" s="51" t="str">
        <f>IF(M338="","",IF(AND(M338&lt;&gt;'Tabelas auxiliares'!$B$236,M338&lt;&gt;'Tabelas auxiliares'!$B$237,M338&lt;&gt;'Tabelas auxiliares'!$C$236,M338&lt;&gt;'Tabelas auxiliares'!$C$237),"FOLHA DE PESSOAL",IF(Q338='Tabelas auxiliares'!$A$237,"CUSTEIO",IF(Q338='Tabelas auxiliares'!$A$236,"INVESTIMENTO","ERRO - VERIFICAR"))))</f>
        <v/>
      </c>
      <c r="S338" s="44"/>
      <c r="V338" s="44"/>
    </row>
    <row r="339" spans="17:22" x14ac:dyDescent="0.25">
      <c r="Q339" s="51" t="str">
        <f t="shared" si="5"/>
        <v/>
      </c>
      <c r="R339" s="51" t="str">
        <f>IF(M339="","",IF(AND(M339&lt;&gt;'Tabelas auxiliares'!$B$236,M339&lt;&gt;'Tabelas auxiliares'!$B$237,M339&lt;&gt;'Tabelas auxiliares'!$C$236,M339&lt;&gt;'Tabelas auxiliares'!$C$237),"FOLHA DE PESSOAL",IF(Q339='Tabelas auxiliares'!$A$237,"CUSTEIO",IF(Q339='Tabelas auxiliares'!$A$236,"INVESTIMENTO","ERRO - VERIFICAR"))))</f>
        <v/>
      </c>
      <c r="S339" s="44"/>
      <c r="V339" s="44"/>
    </row>
    <row r="340" spans="17:22" x14ac:dyDescent="0.25">
      <c r="Q340" s="51" t="str">
        <f t="shared" si="5"/>
        <v/>
      </c>
      <c r="R340" s="51" t="str">
        <f>IF(M340="","",IF(AND(M340&lt;&gt;'Tabelas auxiliares'!$B$236,M340&lt;&gt;'Tabelas auxiliares'!$B$237,M340&lt;&gt;'Tabelas auxiliares'!$C$236,M340&lt;&gt;'Tabelas auxiliares'!$C$237),"FOLHA DE PESSOAL",IF(Q340='Tabelas auxiliares'!$A$237,"CUSTEIO",IF(Q340='Tabelas auxiliares'!$A$236,"INVESTIMENTO","ERRO - VERIFICAR"))))</f>
        <v/>
      </c>
      <c r="S340" s="44"/>
      <c r="T340" s="44"/>
      <c r="V340" s="44"/>
    </row>
    <row r="341" spans="17:22" x14ac:dyDescent="0.25">
      <c r="Q341" s="51" t="str">
        <f t="shared" si="5"/>
        <v/>
      </c>
      <c r="R341" s="51" t="str">
        <f>IF(M341="","",IF(AND(M341&lt;&gt;'Tabelas auxiliares'!$B$236,M341&lt;&gt;'Tabelas auxiliares'!$B$237,M341&lt;&gt;'Tabelas auxiliares'!$C$236,M341&lt;&gt;'Tabelas auxiliares'!$C$237),"FOLHA DE PESSOAL",IF(Q341='Tabelas auxiliares'!$A$237,"CUSTEIO",IF(Q341='Tabelas auxiliares'!$A$236,"INVESTIMENTO","ERRO - VERIFICAR"))))</f>
        <v/>
      </c>
      <c r="S341" s="44"/>
      <c r="V341" s="44"/>
    </row>
    <row r="342" spans="17:22" x14ac:dyDescent="0.25">
      <c r="Q342" s="51" t="str">
        <f t="shared" si="5"/>
        <v/>
      </c>
      <c r="R342" s="51" t="str">
        <f>IF(M342="","",IF(AND(M342&lt;&gt;'Tabelas auxiliares'!$B$236,M342&lt;&gt;'Tabelas auxiliares'!$B$237,M342&lt;&gt;'Tabelas auxiliares'!$C$236,M342&lt;&gt;'Tabelas auxiliares'!$C$237),"FOLHA DE PESSOAL",IF(Q342='Tabelas auxiliares'!$A$237,"CUSTEIO",IF(Q342='Tabelas auxiliares'!$A$236,"INVESTIMENTO","ERRO - VERIFICAR"))))</f>
        <v/>
      </c>
      <c r="S342" s="44"/>
      <c r="T342" s="44"/>
      <c r="V342" s="44"/>
    </row>
    <row r="343" spans="17:22" x14ac:dyDescent="0.25">
      <c r="Q343" s="51" t="str">
        <f t="shared" si="5"/>
        <v/>
      </c>
      <c r="R343" s="51" t="str">
        <f>IF(M343="","",IF(AND(M343&lt;&gt;'Tabelas auxiliares'!$B$236,M343&lt;&gt;'Tabelas auxiliares'!$B$237,M343&lt;&gt;'Tabelas auxiliares'!$C$236,M343&lt;&gt;'Tabelas auxiliares'!$C$237),"FOLHA DE PESSOAL",IF(Q343='Tabelas auxiliares'!$A$237,"CUSTEIO",IF(Q343='Tabelas auxiliares'!$A$236,"INVESTIMENTO","ERRO - VERIFICAR"))))</f>
        <v/>
      </c>
      <c r="S343" s="44"/>
      <c r="T343" s="44"/>
      <c r="V343" s="44"/>
    </row>
    <row r="344" spans="17:22" x14ac:dyDescent="0.25">
      <c r="Q344" s="51" t="str">
        <f t="shared" si="5"/>
        <v/>
      </c>
      <c r="R344" s="51" t="str">
        <f>IF(M344="","",IF(AND(M344&lt;&gt;'Tabelas auxiliares'!$B$236,M344&lt;&gt;'Tabelas auxiliares'!$B$237,M344&lt;&gt;'Tabelas auxiliares'!$C$236,M344&lt;&gt;'Tabelas auxiliares'!$C$237),"FOLHA DE PESSOAL",IF(Q344='Tabelas auxiliares'!$A$237,"CUSTEIO",IF(Q344='Tabelas auxiliares'!$A$236,"INVESTIMENTO","ERRO - VERIFICAR"))))</f>
        <v/>
      </c>
      <c r="S344" s="44"/>
      <c r="V344" s="44"/>
    </row>
    <row r="345" spans="17:22" x14ac:dyDescent="0.25">
      <c r="Q345" s="51" t="str">
        <f t="shared" si="5"/>
        <v/>
      </c>
      <c r="R345" s="51" t="str">
        <f>IF(M345="","",IF(AND(M345&lt;&gt;'Tabelas auxiliares'!$B$236,M345&lt;&gt;'Tabelas auxiliares'!$B$237,M345&lt;&gt;'Tabelas auxiliares'!$C$236,M345&lt;&gt;'Tabelas auxiliares'!$C$237),"FOLHA DE PESSOAL",IF(Q345='Tabelas auxiliares'!$A$237,"CUSTEIO",IF(Q345='Tabelas auxiliares'!$A$236,"INVESTIMENTO","ERRO - VERIFICAR"))))</f>
        <v/>
      </c>
      <c r="S345" s="44"/>
      <c r="V345" s="44"/>
    </row>
    <row r="346" spans="17:22" x14ac:dyDescent="0.25">
      <c r="Q346" s="51" t="str">
        <f t="shared" si="5"/>
        <v/>
      </c>
      <c r="R346" s="51" t="str">
        <f>IF(M346="","",IF(AND(M346&lt;&gt;'Tabelas auxiliares'!$B$236,M346&lt;&gt;'Tabelas auxiliares'!$B$237,M346&lt;&gt;'Tabelas auxiliares'!$C$236,M346&lt;&gt;'Tabelas auxiliares'!$C$237),"FOLHA DE PESSOAL",IF(Q346='Tabelas auxiliares'!$A$237,"CUSTEIO",IF(Q346='Tabelas auxiliares'!$A$236,"INVESTIMENTO","ERRO - VERIFICAR"))))</f>
        <v/>
      </c>
      <c r="S346" s="44"/>
      <c r="V346" s="44"/>
    </row>
    <row r="347" spans="17:22" x14ac:dyDescent="0.25">
      <c r="Q347" s="51" t="str">
        <f t="shared" si="5"/>
        <v/>
      </c>
      <c r="R347" s="51" t="str">
        <f>IF(M347="","",IF(AND(M347&lt;&gt;'Tabelas auxiliares'!$B$236,M347&lt;&gt;'Tabelas auxiliares'!$B$237,M347&lt;&gt;'Tabelas auxiliares'!$C$236,M347&lt;&gt;'Tabelas auxiliares'!$C$237),"FOLHA DE PESSOAL",IF(Q347='Tabelas auxiliares'!$A$237,"CUSTEIO",IF(Q347='Tabelas auxiliares'!$A$236,"INVESTIMENTO","ERRO - VERIFICAR"))))</f>
        <v/>
      </c>
      <c r="S347" s="44"/>
      <c r="V347" s="44"/>
    </row>
    <row r="348" spans="17:22" x14ac:dyDescent="0.25">
      <c r="Q348" s="51" t="str">
        <f t="shared" si="5"/>
        <v/>
      </c>
      <c r="R348" s="51" t="str">
        <f>IF(M348="","",IF(AND(M348&lt;&gt;'Tabelas auxiliares'!$B$236,M348&lt;&gt;'Tabelas auxiliares'!$B$237,M348&lt;&gt;'Tabelas auxiliares'!$C$236,M348&lt;&gt;'Tabelas auxiliares'!$C$237),"FOLHA DE PESSOAL",IF(Q348='Tabelas auxiliares'!$A$237,"CUSTEIO",IF(Q348='Tabelas auxiliares'!$A$236,"INVESTIMENTO","ERRO - VERIFICAR"))))</f>
        <v/>
      </c>
      <c r="S348" s="44"/>
      <c r="V348" s="44"/>
    </row>
    <row r="349" spans="17:22" x14ac:dyDescent="0.25">
      <c r="Q349" s="51" t="str">
        <f t="shared" si="5"/>
        <v/>
      </c>
      <c r="R349" s="51" t="str">
        <f>IF(M349="","",IF(AND(M349&lt;&gt;'Tabelas auxiliares'!$B$236,M349&lt;&gt;'Tabelas auxiliares'!$B$237,M349&lt;&gt;'Tabelas auxiliares'!$C$236,M349&lt;&gt;'Tabelas auxiliares'!$C$237),"FOLHA DE PESSOAL",IF(Q349='Tabelas auxiliares'!$A$237,"CUSTEIO",IF(Q349='Tabelas auxiliares'!$A$236,"INVESTIMENTO","ERRO - VERIFICAR"))))</f>
        <v/>
      </c>
      <c r="S349" s="44"/>
      <c r="V349" s="44"/>
    </row>
    <row r="350" spans="17:22" x14ac:dyDescent="0.25">
      <c r="Q350" s="51" t="str">
        <f t="shared" si="5"/>
        <v/>
      </c>
      <c r="R350" s="51" t="str">
        <f>IF(M350="","",IF(AND(M350&lt;&gt;'Tabelas auxiliares'!$B$236,M350&lt;&gt;'Tabelas auxiliares'!$B$237,M350&lt;&gt;'Tabelas auxiliares'!$C$236,M350&lt;&gt;'Tabelas auxiliares'!$C$237),"FOLHA DE PESSOAL",IF(Q350='Tabelas auxiliares'!$A$237,"CUSTEIO",IF(Q350='Tabelas auxiliares'!$A$236,"INVESTIMENTO","ERRO - VERIFICAR"))))</f>
        <v/>
      </c>
      <c r="S350" s="44"/>
      <c r="V350" s="44"/>
    </row>
    <row r="351" spans="17:22" x14ac:dyDescent="0.25">
      <c r="Q351" s="51" t="str">
        <f t="shared" si="5"/>
        <v/>
      </c>
      <c r="R351" s="51" t="str">
        <f>IF(M351="","",IF(AND(M351&lt;&gt;'Tabelas auxiliares'!$B$236,M351&lt;&gt;'Tabelas auxiliares'!$B$237,M351&lt;&gt;'Tabelas auxiliares'!$C$236,M351&lt;&gt;'Tabelas auxiliares'!$C$237),"FOLHA DE PESSOAL",IF(Q351='Tabelas auxiliares'!$A$237,"CUSTEIO",IF(Q351='Tabelas auxiliares'!$A$236,"INVESTIMENTO","ERRO - VERIFICAR"))))</f>
        <v/>
      </c>
      <c r="S351" s="44"/>
      <c r="V351" s="44"/>
    </row>
    <row r="352" spans="17:22" x14ac:dyDescent="0.25">
      <c r="Q352" s="51" t="str">
        <f t="shared" si="5"/>
        <v/>
      </c>
      <c r="R352" s="51" t="str">
        <f>IF(M352="","",IF(AND(M352&lt;&gt;'Tabelas auxiliares'!$B$236,M352&lt;&gt;'Tabelas auxiliares'!$B$237,M352&lt;&gt;'Tabelas auxiliares'!$C$236,M352&lt;&gt;'Tabelas auxiliares'!$C$237),"FOLHA DE PESSOAL",IF(Q352='Tabelas auxiliares'!$A$237,"CUSTEIO",IF(Q352='Tabelas auxiliares'!$A$236,"INVESTIMENTO","ERRO - VERIFICAR"))))</f>
        <v/>
      </c>
      <c r="S352" s="44"/>
      <c r="V352" s="44"/>
    </row>
    <row r="353" spans="17:22" x14ac:dyDescent="0.25">
      <c r="Q353" s="51" t="str">
        <f t="shared" si="5"/>
        <v/>
      </c>
      <c r="R353" s="51" t="str">
        <f>IF(M353="","",IF(AND(M353&lt;&gt;'Tabelas auxiliares'!$B$236,M353&lt;&gt;'Tabelas auxiliares'!$B$237,M353&lt;&gt;'Tabelas auxiliares'!$C$236,M353&lt;&gt;'Tabelas auxiliares'!$C$237),"FOLHA DE PESSOAL",IF(Q353='Tabelas auxiliares'!$A$237,"CUSTEIO",IF(Q353='Tabelas auxiliares'!$A$236,"INVESTIMENTO","ERRO - VERIFICAR"))))</f>
        <v/>
      </c>
      <c r="S353" s="44"/>
      <c r="V353" s="44"/>
    </row>
    <row r="354" spans="17:22" x14ac:dyDescent="0.25">
      <c r="Q354" s="51" t="str">
        <f t="shared" si="5"/>
        <v/>
      </c>
      <c r="R354" s="51" t="str">
        <f>IF(M354="","",IF(AND(M354&lt;&gt;'Tabelas auxiliares'!$B$236,M354&lt;&gt;'Tabelas auxiliares'!$B$237,M354&lt;&gt;'Tabelas auxiliares'!$C$236,M354&lt;&gt;'Tabelas auxiliares'!$C$237),"FOLHA DE PESSOAL",IF(Q354='Tabelas auxiliares'!$A$237,"CUSTEIO",IF(Q354='Tabelas auxiliares'!$A$236,"INVESTIMENTO","ERRO - VERIFICAR"))))</f>
        <v/>
      </c>
      <c r="S354" s="44"/>
      <c r="V354" s="44"/>
    </row>
    <row r="355" spans="17:22" x14ac:dyDescent="0.25">
      <c r="Q355" s="51" t="str">
        <f t="shared" si="5"/>
        <v/>
      </c>
      <c r="R355" s="51" t="str">
        <f>IF(M355="","",IF(AND(M355&lt;&gt;'Tabelas auxiliares'!$B$236,M355&lt;&gt;'Tabelas auxiliares'!$B$237,M355&lt;&gt;'Tabelas auxiliares'!$C$236,M355&lt;&gt;'Tabelas auxiliares'!$C$237),"FOLHA DE PESSOAL",IF(Q355='Tabelas auxiliares'!$A$237,"CUSTEIO",IF(Q355='Tabelas auxiliares'!$A$236,"INVESTIMENTO","ERRO - VERIFICAR"))))</f>
        <v/>
      </c>
      <c r="S355" s="44"/>
      <c r="T355" s="44"/>
      <c r="V355" s="44"/>
    </row>
    <row r="356" spans="17:22" x14ac:dyDescent="0.25">
      <c r="Q356" s="51" t="str">
        <f t="shared" si="5"/>
        <v/>
      </c>
      <c r="R356" s="51" t="str">
        <f>IF(M356="","",IF(AND(M356&lt;&gt;'Tabelas auxiliares'!$B$236,M356&lt;&gt;'Tabelas auxiliares'!$B$237,M356&lt;&gt;'Tabelas auxiliares'!$C$236,M356&lt;&gt;'Tabelas auxiliares'!$C$237),"FOLHA DE PESSOAL",IF(Q356='Tabelas auxiliares'!$A$237,"CUSTEIO",IF(Q356='Tabelas auxiliares'!$A$236,"INVESTIMENTO","ERRO - VERIFICAR"))))</f>
        <v/>
      </c>
      <c r="S356" s="44"/>
      <c r="T356" s="44"/>
      <c r="V356" s="44"/>
    </row>
    <row r="357" spans="17:22" x14ac:dyDescent="0.25">
      <c r="Q357" s="51" t="str">
        <f t="shared" si="5"/>
        <v/>
      </c>
      <c r="R357" s="51" t="str">
        <f>IF(M357="","",IF(AND(M357&lt;&gt;'Tabelas auxiliares'!$B$236,M357&lt;&gt;'Tabelas auxiliares'!$B$237,M357&lt;&gt;'Tabelas auxiliares'!$C$236,M357&lt;&gt;'Tabelas auxiliares'!$C$237),"FOLHA DE PESSOAL",IF(Q357='Tabelas auxiliares'!$A$237,"CUSTEIO",IF(Q357='Tabelas auxiliares'!$A$236,"INVESTIMENTO","ERRO - VERIFICAR"))))</f>
        <v/>
      </c>
      <c r="S357" s="44"/>
      <c r="V357" s="44"/>
    </row>
    <row r="358" spans="17:22" x14ac:dyDescent="0.25">
      <c r="Q358" s="51" t="str">
        <f t="shared" si="5"/>
        <v/>
      </c>
      <c r="R358" s="51" t="str">
        <f>IF(M358="","",IF(AND(M358&lt;&gt;'Tabelas auxiliares'!$B$236,M358&lt;&gt;'Tabelas auxiliares'!$B$237,M358&lt;&gt;'Tabelas auxiliares'!$C$236,M358&lt;&gt;'Tabelas auxiliares'!$C$237),"FOLHA DE PESSOAL",IF(Q358='Tabelas auxiliares'!$A$237,"CUSTEIO",IF(Q358='Tabelas auxiliares'!$A$236,"INVESTIMENTO","ERRO - VERIFICAR"))))</f>
        <v/>
      </c>
      <c r="S358" s="44"/>
      <c r="V358" s="44"/>
    </row>
    <row r="359" spans="17:22" x14ac:dyDescent="0.25">
      <c r="Q359" s="51" t="str">
        <f t="shared" si="5"/>
        <v/>
      </c>
      <c r="R359" s="51" t="str">
        <f>IF(M359="","",IF(AND(M359&lt;&gt;'Tabelas auxiliares'!$B$236,M359&lt;&gt;'Tabelas auxiliares'!$B$237,M359&lt;&gt;'Tabelas auxiliares'!$C$236,M359&lt;&gt;'Tabelas auxiliares'!$C$237),"FOLHA DE PESSOAL",IF(Q359='Tabelas auxiliares'!$A$237,"CUSTEIO",IF(Q359='Tabelas auxiliares'!$A$236,"INVESTIMENTO","ERRO - VERIFICAR"))))</f>
        <v/>
      </c>
      <c r="S359" s="44"/>
      <c r="V359" s="44"/>
    </row>
    <row r="360" spans="17:22" x14ac:dyDescent="0.25">
      <c r="Q360" s="51" t="str">
        <f t="shared" si="5"/>
        <v/>
      </c>
      <c r="R360" s="51" t="str">
        <f>IF(M360="","",IF(AND(M360&lt;&gt;'Tabelas auxiliares'!$B$236,M360&lt;&gt;'Tabelas auxiliares'!$B$237,M360&lt;&gt;'Tabelas auxiliares'!$C$236,M360&lt;&gt;'Tabelas auxiliares'!$C$237),"FOLHA DE PESSOAL",IF(Q360='Tabelas auxiliares'!$A$237,"CUSTEIO",IF(Q360='Tabelas auxiliares'!$A$236,"INVESTIMENTO","ERRO - VERIFICAR"))))</f>
        <v/>
      </c>
      <c r="S360" s="44"/>
      <c r="V360" s="44"/>
    </row>
    <row r="361" spans="17:22" x14ac:dyDescent="0.25">
      <c r="Q361" s="51" t="str">
        <f t="shared" si="5"/>
        <v/>
      </c>
      <c r="R361" s="51" t="str">
        <f>IF(M361="","",IF(AND(M361&lt;&gt;'Tabelas auxiliares'!$B$236,M361&lt;&gt;'Tabelas auxiliares'!$B$237,M361&lt;&gt;'Tabelas auxiliares'!$C$236,M361&lt;&gt;'Tabelas auxiliares'!$C$237),"FOLHA DE PESSOAL",IF(Q361='Tabelas auxiliares'!$A$237,"CUSTEIO",IF(Q361='Tabelas auxiliares'!$A$236,"INVESTIMENTO","ERRO - VERIFICAR"))))</f>
        <v/>
      </c>
      <c r="S361" s="44"/>
      <c r="V361" s="44"/>
    </row>
    <row r="362" spans="17:22" x14ac:dyDescent="0.25">
      <c r="Q362" s="51" t="str">
        <f t="shared" si="5"/>
        <v/>
      </c>
      <c r="R362" s="51" t="str">
        <f>IF(M362="","",IF(AND(M362&lt;&gt;'Tabelas auxiliares'!$B$236,M362&lt;&gt;'Tabelas auxiliares'!$B$237,M362&lt;&gt;'Tabelas auxiliares'!$C$236,M362&lt;&gt;'Tabelas auxiliares'!$C$237),"FOLHA DE PESSOAL",IF(Q362='Tabelas auxiliares'!$A$237,"CUSTEIO",IF(Q362='Tabelas auxiliares'!$A$236,"INVESTIMENTO","ERRO - VERIFICAR"))))</f>
        <v/>
      </c>
      <c r="S362" s="44"/>
      <c r="V362" s="44"/>
    </row>
    <row r="363" spans="17:22" x14ac:dyDescent="0.25">
      <c r="Q363" s="51" t="str">
        <f t="shared" si="5"/>
        <v/>
      </c>
      <c r="R363" s="51" t="str">
        <f>IF(M363="","",IF(AND(M363&lt;&gt;'Tabelas auxiliares'!$B$236,M363&lt;&gt;'Tabelas auxiliares'!$B$237,M363&lt;&gt;'Tabelas auxiliares'!$C$236,M363&lt;&gt;'Tabelas auxiliares'!$C$237),"FOLHA DE PESSOAL",IF(Q363='Tabelas auxiliares'!$A$237,"CUSTEIO",IF(Q363='Tabelas auxiliares'!$A$236,"INVESTIMENTO","ERRO - VERIFICAR"))))</f>
        <v/>
      </c>
      <c r="S363" s="44"/>
      <c r="T363" s="44"/>
      <c r="V363" s="44"/>
    </row>
    <row r="364" spans="17:22" x14ac:dyDescent="0.25">
      <c r="Q364" s="51" t="str">
        <f t="shared" si="5"/>
        <v/>
      </c>
      <c r="R364" s="51" t="str">
        <f>IF(M364="","",IF(AND(M364&lt;&gt;'Tabelas auxiliares'!$B$236,M364&lt;&gt;'Tabelas auxiliares'!$B$237,M364&lt;&gt;'Tabelas auxiliares'!$C$236,M364&lt;&gt;'Tabelas auxiliares'!$C$237),"FOLHA DE PESSOAL",IF(Q364='Tabelas auxiliares'!$A$237,"CUSTEIO",IF(Q364='Tabelas auxiliares'!$A$236,"INVESTIMENTO","ERRO - VERIFICAR"))))</f>
        <v/>
      </c>
      <c r="S364" s="44"/>
      <c r="T364" s="44"/>
    </row>
    <row r="365" spans="17:22" x14ac:dyDescent="0.25">
      <c r="Q365" s="51" t="str">
        <f t="shared" si="5"/>
        <v/>
      </c>
      <c r="R365" s="51" t="str">
        <f>IF(M365="","",IF(AND(M365&lt;&gt;'Tabelas auxiliares'!$B$236,M365&lt;&gt;'Tabelas auxiliares'!$B$237,M365&lt;&gt;'Tabelas auxiliares'!$C$236,M365&lt;&gt;'Tabelas auxiliares'!$C$237),"FOLHA DE PESSOAL",IF(Q365='Tabelas auxiliares'!$A$237,"CUSTEIO",IF(Q365='Tabelas auxiliares'!$A$236,"INVESTIMENTO","ERRO - VERIFICAR"))))</f>
        <v/>
      </c>
      <c r="S365" s="44"/>
      <c r="V365" s="44"/>
    </row>
    <row r="366" spans="17:22" x14ac:dyDescent="0.25">
      <c r="Q366" s="51" t="str">
        <f t="shared" si="5"/>
        <v/>
      </c>
      <c r="R366" s="51" t="str">
        <f>IF(M366="","",IF(AND(M366&lt;&gt;'Tabelas auxiliares'!$B$236,M366&lt;&gt;'Tabelas auxiliares'!$B$237,M366&lt;&gt;'Tabelas auxiliares'!$C$236,M366&lt;&gt;'Tabelas auxiliares'!$C$237),"FOLHA DE PESSOAL",IF(Q366='Tabelas auxiliares'!$A$237,"CUSTEIO",IF(Q366='Tabelas auxiliares'!$A$236,"INVESTIMENTO","ERRO - VERIFICAR"))))</f>
        <v/>
      </c>
      <c r="S366" s="44"/>
      <c r="V366" s="44"/>
    </row>
    <row r="367" spans="17:22" x14ac:dyDescent="0.25">
      <c r="Q367" s="51" t="str">
        <f t="shared" si="5"/>
        <v/>
      </c>
      <c r="R367" s="51" t="str">
        <f>IF(M367="","",IF(AND(M367&lt;&gt;'Tabelas auxiliares'!$B$236,M367&lt;&gt;'Tabelas auxiliares'!$B$237,M367&lt;&gt;'Tabelas auxiliares'!$C$236,M367&lt;&gt;'Tabelas auxiliares'!$C$237),"FOLHA DE PESSOAL",IF(Q367='Tabelas auxiliares'!$A$237,"CUSTEIO",IF(Q367='Tabelas auxiliares'!$A$236,"INVESTIMENTO","ERRO - VERIFICAR"))))</f>
        <v/>
      </c>
      <c r="S367" s="44"/>
      <c r="V367" s="44"/>
    </row>
    <row r="368" spans="17:22" x14ac:dyDescent="0.25">
      <c r="Q368" s="51" t="str">
        <f t="shared" si="5"/>
        <v/>
      </c>
      <c r="R368" s="51" t="str">
        <f>IF(M368="","",IF(AND(M368&lt;&gt;'Tabelas auxiliares'!$B$236,M368&lt;&gt;'Tabelas auxiliares'!$B$237,M368&lt;&gt;'Tabelas auxiliares'!$C$236,M368&lt;&gt;'Tabelas auxiliares'!$C$237),"FOLHA DE PESSOAL",IF(Q368='Tabelas auxiliares'!$A$237,"CUSTEIO",IF(Q368='Tabelas auxiliares'!$A$236,"INVESTIMENTO","ERRO - VERIFICAR"))))</f>
        <v/>
      </c>
      <c r="S368" s="44"/>
      <c r="V368" s="44"/>
    </row>
    <row r="369" spans="17:22" x14ac:dyDescent="0.25">
      <c r="Q369" s="51" t="str">
        <f t="shared" si="5"/>
        <v/>
      </c>
      <c r="R369" s="51" t="str">
        <f>IF(M369="","",IF(AND(M369&lt;&gt;'Tabelas auxiliares'!$B$236,M369&lt;&gt;'Tabelas auxiliares'!$B$237,M369&lt;&gt;'Tabelas auxiliares'!$C$236,M369&lt;&gt;'Tabelas auxiliares'!$C$237),"FOLHA DE PESSOAL",IF(Q369='Tabelas auxiliares'!$A$237,"CUSTEIO",IF(Q369='Tabelas auxiliares'!$A$236,"INVESTIMENTO","ERRO - VERIFICAR"))))</f>
        <v/>
      </c>
      <c r="S369" s="44"/>
      <c r="V369" s="44"/>
    </row>
    <row r="370" spans="17:22" x14ac:dyDescent="0.25">
      <c r="Q370" s="51" t="str">
        <f t="shared" si="5"/>
        <v/>
      </c>
      <c r="R370" s="51" t="str">
        <f>IF(M370="","",IF(AND(M370&lt;&gt;'Tabelas auxiliares'!$B$236,M370&lt;&gt;'Tabelas auxiliares'!$B$237,M370&lt;&gt;'Tabelas auxiliares'!$C$236,M370&lt;&gt;'Tabelas auxiliares'!$C$237),"FOLHA DE PESSOAL",IF(Q370='Tabelas auxiliares'!$A$237,"CUSTEIO",IF(Q370='Tabelas auxiliares'!$A$236,"INVESTIMENTO","ERRO - VERIFICAR"))))</f>
        <v/>
      </c>
      <c r="S370" s="44"/>
      <c r="V370" s="44"/>
    </row>
    <row r="371" spans="17:22" x14ac:dyDescent="0.25">
      <c r="Q371" s="51" t="str">
        <f t="shared" si="5"/>
        <v/>
      </c>
      <c r="R371" s="51" t="str">
        <f>IF(M371="","",IF(AND(M371&lt;&gt;'Tabelas auxiliares'!$B$236,M371&lt;&gt;'Tabelas auxiliares'!$B$237,M371&lt;&gt;'Tabelas auxiliares'!$C$236,M371&lt;&gt;'Tabelas auxiliares'!$C$237),"FOLHA DE PESSOAL",IF(Q371='Tabelas auxiliares'!$A$237,"CUSTEIO",IF(Q371='Tabelas auxiliares'!$A$236,"INVESTIMENTO","ERRO - VERIFICAR"))))</f>
        <v/>
      </c>
      <c r="S371" s="44"/>
      <c r="V371" s="44"/>
    </row>
    <row r="372" spans="17:22" x14ac:dyDescent="0.25">
      <c r="Q372" s="51" t="str">
        <f t="shared" si="5"/>
        <v/>
      </c>
      <c r="R372" s="51" t="str">
        <f>IF(M372="","",IF(AND(M372&lt;&gt;'Tabelas auxiliares'!$B$236,M372&lt;&gt;'Tabelas auxiliares'!$B$237,M372&lt;&gt;'Tabelas auxiliares'!$C$236,M372&lt;&gt;'Tabelas auxiliares'!$C$237),"FOLHA DE PESSOAL",IF(Q372='Tabelas auxiliares'!$A$237,"CUSTEIO",IF(Q372='Tabelas auxiliares'!$A$236,"INVESTIMENTO","ERRO - VERIFICAR"))))</f>
        <v/>
      </c>
      <c r="S372" s="44"/>
      <c r="V372" s="44"/>
    </row>
    <row r="373" spans="17:22" x14ac:dyDescent="0.25">
      <c r="Q373" s="51" t="str">
        <f t="shared" si="5"/>
        <v/>
      </c>
      <c r="R373" s="51" t="str">
        <f>IF(M373="","",IF(AND(M373&lt;&gt;'Tabelas auxiliares'!$B$236,M373&lt;&gt;'Tabelas auxiliares'!$B$237,M373&lt;&gt;'Tabelas auxiliares'!$C$236,M373&lt;&gt;'Tabelas auxiliares'!$C$237),"FOLHA DE PESSOAL",IF(Q373='Tabelas auxiliares'!$A$237,"CUSTEIO",IF(Q373='Tabelas auxiliares'!$A$236,"INVESTIMENTO","ERRO - VERIFICAR"))))</f>
        <v/>
      </c>
      <c r="S373" s="44"/>
      <c r="V373" s="44"/>
    </row>
    <row r="374" spans="17:22" x14ac:dyDescent="0.25">
      <c r="Q374" s="51" t="str">
        <f t="shared" si="5"/>
        <v/>
      </c>
      <c r="R374" s="51" t="str">
        <f>IF(M374="","",IF(AND(M374&lt;&gt;'Tabelas auxiliares'!$B$236,M374&lt;&gt;'Tabelas auxiliares'!$B$237,M374&lt;&gt;'Tabelas auxiliares'!$C$236,M374&lt;&gt;'Tabelas auxiliares'!$C$237),"FOLHA DE PESSOAL",IF(Q374='Tabelas auxiliares'!$A$237,"CUSTEIO",IF(Q374='Tabelas auxiliares'!$A$236,"INVESTIMENTO","ERRO - VERIFICAR"))))</f>
        <v/>
      </c>
      <c r="S374" s="44"/>
      <c r="V374" s="44"/>
    </row>
    <row r="375" spans="17:22" x14ac:dyDescent="0.25">
      <c r="Q375" s="51" t="str">
        <f t="shared" si="5"/>
        <v/>
      </c>
      <c r="R375" s="51" t="str">
        <f>IF(M375="","",IF(AND(M375&lt;&gt;'Tabelas auxiliares'!$B$236,M375&lt;&gt;'Tabelas auxiliares'!$B$237,M375&lt;&gt;'Tabelas auxiliares'!$C$236,M375&lt;&gt;'Tabelas auxiliares'!$C$237),"FOLHA DE PESSOAL",IF(Q375='Tabelas auxiliares'!$A$237,"CUSTEIO",IF(Q375='Tabelas auxiliares'!$A$236,"INVESTIMENTO","ERRO - VERIFICAR"))))</f>
        <v/>
      </c>
      <c r="S375" s="44"/>
      <c r="V375" s="44"/>
    </row>
    <row r="376" spans="17:22" x14ac:dyDescent="0.25">
      <c r="Q376" s="51" t="str">
        <f t="shared" si="5"/>
        <v/>
      </c>
      <c r="R376" s="51" t="str">
        <f>IF(M376="","",IF(AND(M376&lt;&gt;'Tabelas auxiliares'!$B$236,M376&lt;&gt;'Tabelas auxiliares'!$B$237,M376&lt;&gt;'Tabelas auxiliares'!$C$236,M376&lt;&gt;'Tabelas auxiliares'!$C$237),"FOLHA DE PESSOAL",IF(Q376='Tabelas auxiliares'!$A$237,"CUSTEIO",IF(Q376='Tabelas auxiliares'!$A$236,"INVESTIMENTO","ERRO - VERIFICAR"))))</f>
        <v/>
      </c>
      <c r="S376" s="44"/>
      <c r="V376" s="44"/>
    </row>
    <row r="377" spans="17:22" x14ac:dyDescent="0.25">
      <c r="Q377" s="51" t="str">
        <f t="shared" si="5"/>
        <v/>
      </c>
      <c r="R377" s="51" t="str">
        <f>IF(M377="","",IF(AND(M377&lt;&gt;'Tabelas auxiliares'!$B$236,M377&lt;&gt;'Tabelas auxiliares'!$B$237,M377&lt;&gt;'Tabelas auxiliares'!$C$236,M377&lt;&gt;'Tabelas auxiliares'!$C$237),"FOLHA DE PESSOAL",IF(Q377='Tabelas auxiliares'!$A$237,"CUSTEIO",IF(Q377='Tabelas auxiliares'!$A$236,"INVESTIMENTO","ERRO - VERIFICAR"))))</f>
        <v/>
      </c>
      <c r="S377" s="44"/>
      <c r="V377" s="44"/>
    </row>
    <row r="378" spans="17:22" x14ac:dyDescent="0.25">
      <c r="Q378" s="51" t="str">
        <f t="shared" si="5"/>
        <v/>
      </c>
      <c r="R378" s="51" t="str">
        <f>IF(M378="","",IF(AND(M378&lt;&gt;'Tabelas auxiliares'!$B$236,M378&lt;&gt;'Tabelas auxiliares'!$B$237,M378&lt;&gt;'Tabelas auxiliares'!$C$236,M378&lt;&gt;'Tabelas auxiliares'!$C$237),"FOLHA DE PESSOAL",IF(Q378='Tabelas auxiliares'!$A$237,"CUSTEIO",IF(Q378='Tabelas auxiliares'!$A$236,"INVESTIMENTO","ERRO - VERIFICAR"))))</f>
        <v/>
      </c>
      <c r="S378" s="44"/>
      <c r="V378" s="44"/>
    </row>
    <row r="379" spans="17:22" x14ac:dyDescent="0.25">
      <c r="Q379" s="51" t="str">
        <f t="shared" si="5"/>
        <v/>
      </c>
      <c r="R379" s="51" t="str">
        <f>IF(M379="","",IF(AND(M379&lt;&gt;'Tabelas auxiliares'!$B$236,M379&lt;&gt;'Tabelas auxiliares'!$B$237,M379&lt;&gt;'Tabelas auxiliares'!$C$236,M379&lt;&gt;'Tabelas auxiliares'!$C$237),"FOLHA DE PESSOAL",IF(Q379='Tabelas auxiliares'!$A$237,"CUSTEIO",IF(Q379='Tabelas auxiliares'!$A$236,"INVESTIMENTO","ERRO - VERIFICAR"))))</f>
        <v/>
      </c>
      <c r="S379" s="44"/>
      <c r="V379" s="44"/>
    </row>
    <row r="380" spans="17:22" x14ac:dyDescent="0.25">
      <c r="Q380" s="51" t="str">
        <f t="shared" si="5"/>
        <v/>
      </c>
      <c r="R380" s="51" t="str">
        <f>IF(M380="","",IF(AND(M380&lt;&gt;'Tabelas auxiliares'!$B$236,M380&lt;&gt;'Tabelas auxiliares'!$B$237,M380&lt;&gt;'Tabelas auxiliares'!$C$236,M380&lt;&gt;'Tabelas auxiliares'!$C$237),"FOLHA DE PESSOAL",IF(Q380='Tabelas auxiliares'!$A$237,"CUSTEIO",IF(Q380='Tabelas auxiliares'!$A$236,"INVESTIMENTO","ERRO - VERIFICAR"))))</f>
        <v/>
      </c>
      <c r="S380" s="44"/>
      <c r="V380" s="44"/>
    </row>
    <row r="381" spans="17:22" x14ac:dyDescent="0.25">
      <c r="Q381" s="51" t="str">
        <f t="shared" si="5"/>
        <v/>
      </c>
      <c r="R381" s="51" t="str">
        <f>IF(M381="","",IF(AND(M381&lt;&gt;'Tabelas auxiliares'!$B$236,M381&lt;&gt;'Tabelas auxiliares'!$B$237,M381&lt;&gt;'Tabelas auxiliares'!$C$236,M381&lt;&gt;'Tabelas auxiliares'!$C$237),"FOLHA DE PESSOAL",IF(Q381='Tabelas auxiliares'!$A$237,"CUSTEIO",IF(Q381='Tabelas auxiliares'!$A$236,"INVESTIMENTO","ERRO - VERIFICAR"))))</f>
        <v/>
      </c>
      <c r="S381" s="44"/>
      <c r="V381" s="44"/>
    </row>
    <row r="382" spans="17:22" x14ac:dyDescent="0.25">
      <c r="Q382" s="51" t="str">
        <f t="shared" si="5"/>
        <v/>
      </c>
      <c r="R382" s="51" t="str">
        <f>IF(M382="","",IF(AND(M382&lt;&gt;'Tabelas auxiliares'!$B$236,M382&lt;&gt;'Tabelas auxiliares'!$B$237,M382&lt;&gt;'Tabelas auxiliares'!$C$236,M382&lt;&gt;'Tabelas auxiliares'!$C$237),"FOLHA DE PESSOAL",IF(Q382='Tabelas auxiliares'!$A$237,"CUSTEIO",IF(Q382='Tabelas auxiliares'!$A$236,"INVESTIMENTO","ERRO - VERIFICAR"))))</f>
        <v/>
      </c>
      <c r="S382" s="44"/>
    </row>
    <row r="383" spans="17:22" x14ac:dyDescent="0.25">
      <c r="Q383" s="51" t="str">
        <f t="shared" si="5"/>
        <v/>
      </c>
      <c r="R383" s="51" t="str">
        <f>IF(M383="","",IF(AND(M383&lt;&gt;'Tabelas auxiliares'!$B$236,M383&lt;&gt;'Tabelas auxiliares'!$B$237,M383&lt;&gt;'Tabelas auxiliares'!$C$236,M383&lt;&gt;'Tabelas auxiliares'!$C$237),"FOLHA DE PESSOAL",IF(Q383='Tabelas auxiliares'!$A$237,"CUSTEIO",IF(Q383='Tabelas auxiliares'!$A$236,"INVESTIMENTO","ERRO - VERIFICAR"))))</f>
        <v/>
      </c>
      <c r="S383" s="44"/>
      <c r="V383" s="44"/>
    </row>
    <row r="384" spans="17:22" x14ac:dyDescent="0.25">
      <c r="Q384" s="51" t="str">
        <f t="shared" si="5"/>
        <v/>
      </c>
      <c r="R384" s="51" t="str">
        <f>IF(M384="","",IF(AND(M384&lt;&gt;'Tabelas auxiliares'!$B$236,M384&lt;&gt;'Tabelas auxiliares'!$B$237,M384&lt;&gt;'Tabelas auxiliares'!$C$236,M384&lt;&gt;'Tabelas auxiliares'!$C$237),"FOLHA DE PESSOAL",IF(Q384='Tabelas auxiliares'!$A$237,"CUSTEIO",IF(Q384='Tabelas auxiliares'!$A$236,"INVESTIMENTO","ERRO - VERIFICAR"))))</f>
        <v/>
      </c>
      <c r="S384" s="44"/>
      <c r="V384" s="44"/>
    </row>
    <row r="385" spans="17:22" x14ac:dyDescent="0.25">
      <c r="Q385" s="51" t="str">
        <f t="shared" si="5"/>
        <v/>
      </c>
      <c r="R385" s="51" t="str">
        <f>IF(M385="","",IF(AND(M385&lt;&gt;'Tabelas auxiliares'!$B$236,M385&lt;&gt;'Tabelas auxiliares'!$B$237,M385&lt;&gt;'Tabelas auxiliares'!$C$236,M385&lt;&gt;'Tabelas auxiliares'!$C$237),"FOLHA DE PESSOAL",IF(Q385='Tabelas auxiliares'!$A$237,"CUSTEIO",IF(Q385='Tabelas auxiliares'!$A$236,"INVESTIMENTO","ERRO - VERIFICAR"))))</f>
        <v/>
      </c>
      <c r="S385" s="44"/>
      <c r="T385" s="44"/>
      <c r="V385" s="44"/>
    </row>
    <row r="386" spans="17:22" x14ac:dyDescent="0.25">
      <c r="Q386" s="51" t="str">
        <f t="shared" si="5"/>
        <v/>
      </c>
      <c r="R386" s="51" t="str">
        <f>IF(M386="","",IF(AND(M386&lt;&gt;'Tabelas auxiliares'!$B$236,M386&lt;&gt;'Tabelas auxiliares'!$B$237,M386&lt;&gt;'Tabelas auxiliares'!$C$236,M386&lt;&gt;'Tabelas auxiliares'!$C$237),"FOLHA DE PESSOAL",IF(Q386='Tabelas auxiliares'!$A$237,"CUSTEIO",IF(Q386='Tabelas auxiliares'!$A$236,"INVESTIMENTO","ERRO - VERIFICAR"))))</f>
        <v/>
      </c>
      <c r="S386" s="44"/>
      <c r="V386" s="44"/>
    </row>
    <row r="387" spans="17:22" x14ac:dyDescent="0.25">
      <c r="Q387" s="51" t="str">
        <f t="shared" si="5"/>
        <v/>
      </c>
      <c r="R387" s="51" t="str">
        <f>IF(M387="","",IF(AND(M387&lt;&gt;'Tabelas auxiliares'!$B$236,M387&lt;&gt;'Tabelas auxiliares'!$B$237,M387&lt;&gt;'Tabelas auxiliares'!$C$236,M387&lt;&gt;'Tabelas auxiliares'!$C$237),"FOLHA DE PESSOAL",IF(Q387='Tabelas auxiliares'!$A$237,"CUSTEIO",IF(Q387='Tabelas auxiliares'!$A$236,"INVESTIMENTO","ERRO - VERIFICAR"))))</f>
        <v/>
      </c>
      <c r="S387" s="44"/>
      <c r="V387" s="44"/>
    </row>
    <row r="388" spans="17:22" x14ac:dyDescent="0.25">
      <c r="Q388" s="51" t="str">
        <f t="shared" si="5"/>
        <v/>
      </c>
      <c r="R388" s="51" t="str">
        <f>IF(M388="","",IF(AND(M388&lt;&gt;'Tabelas auxiliares'!$B$236,M388&lt;&gt;'Tabelas auxiliares'!$B$237,M388&lt;&gt;'Tabelas auxiliares'!$C$236,M388&lt;&gt;'Tabelas auxiliares'!$C$237),"FOLHA DE PESSOAL",IF(Q388='Tabelas auxiliares'!$A$237,"CUSTEIO",IF(Q388='Tabelas auxiliares'!$A$236,"INVESTIMENTO","ERRO - VERIFICAR"))))</f>
        <v/>
      </c>
      <c r="S388" s="44"/>
      <c r="V388" s="44"/>
    </row>
    <row r="389" spans="17:22" x14ac:dyDescent="0.25">
      <c r="Q389" s="51" t="str">
        <f t="shared" ref="Q389:Q452" si="6">LEFT(O389,1)</f>
        <v/>
      </c>
      <c r="R389" s="51" t="str">
        <f>IF(M389="","",IF(AND(M389&lt;&gt;'Tabelas auxiliares'!$B$236,M389&lt;&gt;'Tabelas auxiliares'!$B$237,M389&lt;&gt;'Tabelas auxiliares'!$C$236,M389&lt;&gt;'Tabelas auxiliares'!$C$237),"FOLHA DE PESSOAL",IF(Q389='Tabelas auxiliares'!$A$237,"CUSTEIO",IF(Q389='Tabelas auxiliares'!$A$236,"INVESTIMENTO","ERRO - VERIFICAR"))))</f>
        <v/>
      </c>
      <c r="S389" s="44"/>
      <c r="V389" s="44"/>
    </row>
    <row r="390" spans="17:22" x14ac:dyDescent="0.25">
      <c r="Q390" s="51" t="str">
        <f t="shared" si="6"/>
        <v/>
      </c>
      <c r="R390" s="51" t="str">
        <f>IF(M390="","",IF(AND(M390&lt;&gt;'Tabelas auxiliares'!$B$236,M390&lt;&gt;'Tabelas auxiliares'!$B$237,M390&lt;&gt;'Tabelas auxiliares'!$C$236,M390&lt;&gt;'Tabelas auxiliares'!$C$237),"FOLHA DE PESSOAL",IF(Q390='Tabelas auxiliares'!$A$237,"CUSTEIO",IF(Q390='Tabelas auxiliares'!$A$236,"INVESTIMENTO","ERRO - VERIFICAR"))))</f>
        <v/>
      </c>
      <c r="S390" s="44"/>
      <c r="V390" s="44"/>
    </row>
    <row r="391" spans="17:22" x14ac:dyDescent="0.25">
      <c r="Q391" s="51" t="str">
        <f t="shared" si="6"/>
        <v/>
      </c>
      <c r="R391" s="51" t="str">
        <f>IF(M391="","",IF(AND(M391&lt;&gt;'Tabelas auxiliares'!$B$236,M391&lt;&gt;'Tabelas auxiliares'!$B$237,M391&lt;&gt;'Tabelas auxiliares'!$C$236,M391&lt;&gt;'Tabelas auxiliares'!$C$237),"FOLHA DE PESSOAL",IF(Q391='Tabelas auxiliares'!$A$237,"CUSTEIO",IF(Q391='Tabelas auxiliares'!$A$236,"INVESTIMENTO","ERRO - VERIFICAR"))))</f>
        <v/>
      </c>
      <c r="S391" s="44"/>
      <c r="V391" s="44"/>
    </row>
    <row r="392" spans="17:22" x14ac:dyDescent="0.25">
      <c r="Q392" s="51" t="str">
        <f t="shared" si="6"/>
        <v/>
      </c>
      <c r="R392" s="51" t="str">
        <f>IF(M392="","",IF(AND(M392&lt;&gt;'Tabelas auxiliares'!$B$236,M392&lt;&gt;'Tabelas auxiliares'!$B$237,M392&lt;&gt;'Tabelas auxiliares'!$C$236,M392&lt;&gt;'Tabelas auxiliares'!$C$237),"FOLHA DE PESSOAL",IF(Q392='Tabelas auxiliares'!$A$237,"CUSTEIO",IF(Q392='Tabelas auxiliares'!$A$236,"INVESTIMENTO","ERRO - VERIFICAR"))))</f>
        <v/>
      </c>
      <c r="S392" s="44"/>
      <c r="V392" s="44"/>
    </row>
    <row r="393" spans="17:22" x14ac:dyDescent="0.25">
      <c r="Q393" s="51" t="str">
        <f t="shared" si="6"/>
        <v/>
      </c>
      <c r="R393" s="51" t="str">
        <f>IF(M393="","",IF(AND(M393&lt;&gt;'Tabelas auxiliares'!$B$236,M393&lt;&gt;'Tabelas auxiliares'!$B$237,M393&lt;&gt;'Tabelas auxiliares'!$C$236,M393&lt;&gt;'Tabelas auxiliares'!$C$237),"FOLHA DE PESSOAL",IF(Q393='Tabelas auxiliares'!$A$237,"CUSTEIO",IF(Q393='Tabelas auxiliares'!$A$236,"INVESTIMENTO","ERRO - VERIFICAR"))))</f>
        <v/>
      </c>
      <c r="S393" s="44"/>
      <c r="V393" s="44"/>
    </row>
    <row r="394" spans="17:22" x14ac:dyDescent="0.25">
      <c r="Q394" s="51" t="str">
        <f t="shared" si="6"/>
        <v/>
      </c>
      <c r="R394" s="51" t="str">
        <f>IF(M394="","",IF(AND(M394&lt;&gt;'Tabelas auxiliares'!$B$236,M394&lt;&gt;'Tabelas auxiliares'!$B$237,M394&lt;&gt;'Tabelas auxiliares'!$C$236,M394&lt;&gt;'Tabelas auxiliares'!$C$237),"FOLHA DE PESSOAL",IF(Q394='Tabelas auxiliares'!$A$237,"CUSTEIO",IF(Q394='Tabelas auxiliares'!$A$236,"INVESTIMENTO","ERRO - VERIFICAR"))))</f>
        <v/>
      </c>
      <c r="S394" s="44"/>
      <c r="V394" s="44"/>
    </row>
    <row r="395" spans="17:22" x14ac:dyDescent="0.25">
      <c r="Q395" s="51" t="str">
        <f t="shared" si="6"/>
        <v/>
      </c>
      <c r="R395" s="51" t="str">
        <f>IF(M395="","",IF(AND(M395&lt;&gt;'Tabelas auxiliares'!$B$236,M395&lt;&gt;'Tabelas auxiliares'!$B$237,M395&lt;&gt;'Tabelas auxiliares'!$C$236,M395&lt;&gt;'Tabelas auxiliares'!$C$237),"FOLHA DE PESSOAL",IF(Q395='Tabelas auxiliares'!$A$237,"CUSTEIO",IF(Q395='Tabelas auxiliares'!$A$236,"INVESTIMENTO","ERRO - VERIFICAR"))))</f>
        <v/>
      </c>
      <c r="S395" s="44"/>
      <c r="T395" s="44"/>
    </row>
    <row r="396" spans="17:22" x14ac:dyDescent="0.25">
      <c r="Q396" s="51" t="str">
        <f t="shared" si="6"/>
        <v/>
      </c>
      <c r="R396" s="51" t="str">
        <f>IF(M396="","",IF(AND(M396&lt;&gt;'Tabelas auxiliares'!$B$236,M396&lt;&gt;'Tabelas auxiliares'!$B$237,M396&lt;&gt;'Tabelas auxiliares'!$C$236,M396&lt;&gt;'Tabelas auxiliares'!$C$237),"FOLHA DE PESSOAL",IF(Q396='Tabelas auxiliares'!$A$237,"CUSTEIO",IF(Q396='Tabelas auxiliares'!$A$236,"INVESTIMENTO","ERRO - VERIFICAR"))))</f>
        <v/>
      </c>
      <c r="S396" s="44"/>
      <c r="V396" s="44"/>
    </row>
    <row r="397" spans="17:22" x14ac:dyDescent="0.25">
      <c r="Q397" s="51" t="str">
        <f t="shared" si="6"/>
        <v/>
      </c>
      <c r="R397" s="51" t="str">
        <f>IF(M397="","",IF(AND(M397&lt;&gt;'Tabelas auxiliares'!$B$236,M397&lt;&gt;'Tabelas auxiliares'!$B$237,M397&lt;&gt;'Tabelas auxiliares'!$C$236,M397&lt;&gt;'Tabelas auxiliares'!$C$237),"FOLHA DE PESSOAL",IF(Q397='Tabelas auxiliares'!$A$237,"CUSTEIO",IF(Q397='Tabelas auxiliares'!$A$236,"INVESTIMENTO","ERRO - VERIFICAR"))))</f>
        <v/>
      </c>
      <c r="S397" s="44"/>
      <c r="V397" s="44"/>
    </row>
    <row r="398" spans="17:22" x14ac:dyDescent="0.25">
      <c r="Q398" s="51" t="str">
        <f t="shared" si="6"/>
        <v/>
      </c>
      <c r="R398" s="51" t="str">
        <f>IF(M398="","",IF(AND(M398&lt;&gt;'Tabelas auxiliares'!$B$236,M398&lt;&gt;'Tabelas auxiliares'!$B$237,M398&lt;&gt;'Tabelas auxiliares'!$C$236,M398&lt;&gt;'Tabelas auxiliares'!$C$237),"FOLHA DE PESSOAL",IF(Q398='Tabelas auxiliares'!$A$237,"CUSTEIO",IF(Q398='Tabelas auxiliares'!$A$236,"INVESTIMENTO","ERRO - VERIFICAR"))))</f>
        <v/>
      </c>
      <c r="S398" s="44"/>
      <c r="V398" s="44"/>
    </row>
    <row r="399" spans="17:22" x14ac:dyDescent="0.25">
      <c r="Q399" s="51" t="str">
        <f t="shared" si="6"/>
        <v/>
      </c>
      <c r="R399" s="51" t="str">
        <f>IF(M399="","",IF(AND(M399&lt;&gt;'Tabelas auxiliares'!$B$236,M399&lt;&gt;'Tabelas auxiliares'!$B$237,M399&lt;&gt;'Tabelas auxiliares'!$C$236,M399&lt;&gt;'Tabelas auxiliares'!$C$237),"FOLHA DE PESSOAL",IF(Q399='Tabelas auxiliares'!$A$237,"CUSTEIO",IF(Q399='Tabelas auxiliares'!$A$236,"INVESTIMENTO","ERRO - VERIFICAR"))))</f>
        <v/>
      </c>
      <c r="S399" s="44"/>
      <c r="V399" s="44"/>
    </row>
    <row r="400" spans="17:22" x14ac:dyDescent="0.25">
      <c r="Q400" s="51" t="str">
        <f t="shared" si="6"/>
        <v/>
      </c>
      <c r="R400" s="51" t="str">
        <f>IF(M400="","",IF(AND(M400&lt;&gt;'Tabelas auxiliares'!$B$236,M400&lt;&gt;'Tabelas auxiliares'!$B$237,M400&lt;&gt;'Tabelas auxiliares'!$C$236,M400&lt;&gt;'Tabelas auxiliares'!$C$237),"FOLHA DE PESSOAL",IF(Q400='Tabelas auxiliares'!$A$237,"CUSTEIO",IF(Q400='Tabelas auxiliares'!$A$236,"INVESTIMENTO","ERRO - VERIFICAR"))))</f>
        <v/>
      </c>
      <c r="S400" s="44"/>
      <c r="V400" s="44"/>
    </row>
    <row r="401" spans="17:22" x14ac:dyDescent="0.25">
      <c r="Q401" s="51" t="str">
        <f t="shared" si="6"/>
        <v/>
      </c>
      <c r="R401" s="51" t="str">
        <f>IF(M401="","",IF(AND(M401&lt;&gt;'Tabelas auxiliares'!$B$236,M401&lt;&gt;'Tabelas auxiliares'!$B$237,M401&lt;&gt;'Tabelas auxiliares'!$C$236,M401&lt;&gt;'Tabelas auxiliares'!$C$237),"FOLHA DE PESSOAL",IF(Q401='Tabelas auxiliares'!$A$237,"CUSTEIO",IF(Q401='Tabelas auxiliares'!$A$236,"INVESTIMENTO","ERRO - VERIFICAR"))))</f>
        <v/>
      </c>
      <c r="S401" s="44"/>
      <c r="V401" s="44"/>
    </row>
    <row r="402" spans="17:22" x14ac:dyDescent="0.25">
      <c r="Q402" s="51" t="str">
        <f t="shared" si="6"/>
        <v/>
      </c>
      <c r="R402" s="51" t="str">
        <f>IF(M402="","",IF(AND(M402&lt;&gt;'Tabelas auxiliares'!$B$236,M402&lt;&gt;'Tabelas auxiliares'!$B$237,M402&lt;&gt;'Tabelas auxiliares'!$C$236,M402&lt;&gt;'Tabelas auxiliares'!$C$237),"FOLHA DE PESSOAL",IF(Q402='Tabelas auxiliares'!$A$237,"CUSTEIO",IF(Q402='Tabelas auxiliares'!$A$236,"INVESTIMENTO","ERRO - VERIFICAR"))))</f>
        <v/>
      </c>
      <c r="S402" s="44"/>
      <c r="V402" s="44"/>
    </row>
    <row r="403" spans="17:22" x14ac:dyDescent="0.25">
      <c r="Q403" s="51" t="str">
        <f t="shared" si="6"/>
        <v/>
      </c>
      <c r="R403" s="51" t="str">
        <f>IF(M403="","",IF(AND(M403&lt;&gt;'Tabelas auxiliares'!$B$236,M403&lt;&gt;'Tabelas auxiliares'!$B$237,M403&lt;&gt;'Tabelas auxiliares'!$C$236,M403&lt;&gt;'Tabelas auxiliares'!$C$237),"FOLHA DE PESSOAL",IF(Q403='Tabelas auxiliares'!$A$237,"CUSTEIO",IF(Q403='Tabelas auxiliares'!$A$236,"INVESTIMENTO","ERRO - VERIFICAR"))))</f>
        <v/>
      </c>
      <c r="S403" s="44"/>
      <c r="T403" s="44"/>
      <c r="V403" s="44"/>
    </row>
    <row r="404" spans="17:22" x14ac:dyDescent="0.25">
      <c r="Q404" s="51" t="str">
        <f t="shared" si="6"/>
        <v/>
      </c>
      <c r="R404" s="51" t="str">
        <f>IF(M404="","",IF(AND(M404&lt;&gt;'Tabelas auxiliares'!$B$236,M404&lt;&gt;'Tabelas auxiliares'!$B$237,M404&lt;&gt;'Tabelas auxiliares'!$C$236,M404&lt;&gt;'Tabelas auxiliares'!$C$237),"FOLHA DE PESSOAL",IF(Q404='Tabelas auxiliares'!$A$237,"CUSTEIO",IF(Q404='Tabelas auxiliares'!$A$236,"INVESTIMENTO","ERRO - VERIFICAR"))))</f>
        <v/>
      </c>
      <c r="S404" s="44"/>
      <c r="V404" s="44"/>
    </row>
    <row r="405" spans="17:22" x14ac:dyDescent="0.25">
      <c r="Q405" s="51" t="str">
        <f t="shared" si="6"/>
        <v/>
      </c>
      <c r="R405" s="51" t="str">
        <f>IF(M405="","",IF(AND(M405&lt;&gt;'Tabelas auxiliares'!$B$236,M405&lt;&gt;'Tabelas auxiliares'!$B$237,M405&lt;&gt;'Tabelas auxiliares'!$C$236,M405&lt;&gt;'Tabelas auxiliares'!$C$237),"FOLHA DE PESSOAL",IF(Q405='Tabelas auxiliares'!$A$237,"CUSTEIO",IF(Q405='Tabelas auxiliares'!$A$236,"INVESTIMENTO","ERRO - VERIFICAR"))))</f>
        <v/>
      </c>
      <c r="S405" s="44"/>
      <c r="V405" s="44"/>
    </row>
    <row r="406" spans="17:22" x14ac:dyDescent="0.25">
      <c r="Q406" s="51" t="str">
        <f t="shared" si="6"/>
        <v/>
      </c>
      <c r="R406" s="51" t="str">
        <f>IF(M406="","",IF(AND(M406&lt;&gt;'Tabelas auxiliares'!$B$236,M406&lt;&gt;'Tabelas auxiliares'!$B$237,M406&lt;&gt;'Tabelas auxiliares'!$C$236,M406&lt;&gt;'Tabelas auxiliares'!$C$237),"FOLHA DE PESSOAL",IF(Q406='Tabelas auxiliares'!$A$237,"CUSTEIO",IF(Q406='Tabelas auxiliares'!$A$236,"INVESTIMENTO","ERRO - VERIFICAR"))))</f>
        <v/>
      </c>
      <c r="S406" s="44"/>
      <c r="V406" s="44"/>
    </row>
    <row r="407" spans="17:22" x14ac:dyDescent="0.25">
      <c r="Q407" s="51" t="str">
        <f t="shared" si="6"/>
        <v/>
      </c>
      <c r="R407" s="51" t="str">
        <f>IF(M407="","",IF(AND(M407&lt;&gt;'Tabelas auxiliares'!$B$236,M407&lt;&gt;'Tabelas auxiliares'!$B$237,M407&lt;&gt;'Tabelas auxiliares'!$C$236,M407&lt;&gt;'Tabelas auxiliares'!$C$237),"FOLHA DE PESSOAL",IF(Q407='Tabelas auxiliares'!$A$237,"CUSTEIO",IF(Q407='Tabelas auxiliares'!$A$236,"INVESTIMENTO","ERRO - VERIFICAR"))))</f>
        <v/>
      </c>
      <c r="S407" s="44"/>
      <c r="V407" s="44"/>
    </row>
    <row r="408" spans="17:22" x14ac:dyDescent="0.25">
      <c r="Q408" s="51" t="str">
        <f t="shared" si="6"/>
        <v/>
      </c>
      <c r="R408" s="51" t="str">
        <f>IF(M408="","",IF(AND(M408&lt;&gt;'Tabelas auxiliares'!$B$236,M408&lt;&gt;'Tabelas auxiliares'!$B$237,M408&lt;&gt;'Tabelas auxiliares'!$C$236,M408&lt;&gt;'Tabelas auxiliares'!$C$237),"FOLHA DE PESSOAL",IF(Q408='Tabelas auxiliares'!$A$237,"CUSTEIO",IF(Q408='Tabelas auxiliares'!$A$236,"INVESTIMENTO","ERRO - VERIFICAR"))))</f>
        <v/>
      </c>
      <c r="S408" s="44"/>
      <c r="T408" s="44"/>
      <c r="V408" s="44"/>
    </row>
    <row r="409" spans="17:22" x14ac:dyDescent="0.25">
      <c r="Q409" s="51" t="str">
        <f t="shared" si="6"/>
        <v/>
      </c>
      <c r="R409" s="51" t="str">
        <f>IF(M409="","",IF(AND(M409&lt;&gt;'Tabelas auxiliares'!$B$236,M409&lt;&gt;'Tabelas auxiliares'!$B$237,M409&lt;&gt;'Tabelas auxiliares'!$C$236,M409&lt;&gt;'Tabelas auxiliares'!$C$237),"FOLHA DE PESSOAL",IF(Q409='Tabelas auxiliares'!$A$237,"CUSTEIO",IF(Q409='Tabelas auxiliares'!$A$236,"INVESTIMENTO","ERRO - VERIFICAR"))))</f>
        <v/>
      </c>
      <c r="S409" s="44"/>
      <c r="T409" s="44"/>
      <c r="V409" s="44"/>
    </row>
    <row r="410" spans="17:22" x14ac:dyDescent="0.25">
      <c r="Q410" s="51" t="str">
        <f t="shared" si="6"/>
        <v/>
      </c>
      <c r="R410" s="51" t="str">
        <f>IF(M410="","",IF(AND(M410&lt;&gt;'Tabelas auxiliares'!$B$236,M410&lt;&gt;'Tabelas auxiliares'!$B$237,M410&lt;&gt;'Tabelas auxiliares'!$C$236,M410&lt;&gt;'Tabelas auxiliares'!$C$237),"FOLHA DE PESSOAL",IF(Q410='Tabelas auxiliares'!$A$237,"CUSTEIO",IF(Q410='Tabelas auxiliares'!$A$236,"INVESTIMENTO","ERRO - VERIFICAR"))))</f>
        <v/>
      </c>
      <c r="S410" s="44"/>
      <c r="T410" s="44"/>
      <c r="V410" s="44"/>
    </row>
    <row r="411" spans="17:22" x14ac:dyDescent="0.25">
      <c r="Q411" s="51" t="str">
        <f t="shared" si="6"/>
        <v/>
      </c>
      <c r="R411" s="51" t="str">
        <f>IF(M411="","",IF(AND(M411&lt;&gt;'Tabelas auxiliares'!$B$236,M411&lt;&gt;'Tabelas auxiliares'!$B$237,M411&lt;&gt;'Tabelas auxiliares'!$C$236,M411&lt;&gt;'Tabelas auxiliares'!$C$237),"FOLHA DE PESSOAL",IF(Q411='Tabelas auxiliares'!$A$237,"CUSTEIO",IF(Q411='Tabelas auxiliares'!$A$236,"INVESTIMENTO","ERRO - VERIFICAR"))))</f>
        <v/>
      </c>
      <c r="S411" s="44"/>
      <c r="V411" s="44"/>
    </row>
    <row r="412" spans="17:22" x14ac:dyDescent="0.25">
      <c r="Q412" s="51" t="str">
        <f t="shared" si="6"/>
        <v/>
      </c>
      <c r="R412" s="51" t="str">
        <f>IF(M412="","",IF(AND(M412&lt;&gt;'Tabelas auxiliares'!$B$236,M412&lt;&gt;'Tabelas auxiliares'!$B$237,M412&lt;&gt;'Tabelas auxiliares'!$C$236,M412&lt;&gt;'Tabelas auxiliares'!$C$237),"FOLHA DE PESSOAL",IF(Q412='Tabelas auxiliares'!$A$237,"CUSTEIO",IF(Q412='Tabelas auxiliares'!$A$236,"INVESTIMENTO","ERRO - VERIFICAR"))))</f>
        <v/>
      </c>
      <c r="S412" s="44"/>
      <c r="T412" s="44"/>
      <c r="V412" s="44"/>
    </row>
    <row r="413" spans="17:22" x14ac:dyDescent="0.25">
      <c r="Q413" s="51" t="str">
        <f t="shared" si="6"/>
        <v/>
      </c>
      <c r="R413" s="51" t="str">
        <f>IF(M413="","",IF(AND(M413&lt;&gt;'Tabelas auxiliares'!$B$236,M413&lt;&gt;'Tabelas auxiliares'!$B$237,M413&lt;&gt;'Tabelas auxiliares'!$C$236,M413&lt;&gt;'Tabelas auxiliares'!$C$237),"FOLHA DE PESSOAL",IF(Q413='Tabelas auxiliares'!$A$237,"CUSTEIO",IF(Q413='Tabelas auxiliares'!$A$236,"INVESTIMENTO","ERRO - VERIFICAR"))))</f>
        <v/>
      </c>
      <c r="S413" s="44"/>
      <c r="T413" s="44"/>
    </row>
    <row r="414" spans="17:22" x14ac:dyDescent="0.25">
      <c r="Q414" s="51" t="str">
        <f t="shared" si="6"/>
        <v/>
      </c>
      <c r="R414" s="51" t="str">
        <f>IF(M414="","",IF(AND(M414&lt;&gt;'Tabelas auxiliares'!$B$236,M414&lt;&gt;'Tabelas auxiliares'!$B$237,M414&lt;&gt;'Tabelas auxiliares'!$C$236,M414&lt;&gt;'Tabelas auxiliares'!$C$237),"FOLHA DE PESSOAL",IF(Q414='Tabelas auxiliares'!$A$237,"CUSTEIO",IF(Q414='Tabelas auxiliares'!$A$236,"INVESTIMENTO","ERRO - VERIFICAR"))))</f>
        <v/>
      </c>
      <c r="S414" s="44"/>
      <c r="T414" s="44"/>
    </row>
    <row r="415" spans="17:22" x14ac:dyDescent="0.25">
      <c r="Q415" s="51" t="str">
        <f t="shared" si="6"/>
        <v/>
      </c>
      <c r="R415" s="51" t="str">
        <f>IF(M415="","",IF(AND(M415&lt;&gt;'Tabelas auxiliares'!$B$236,M415&lt;&gt;'Tabelas auxiliares'!$B$237,M415&lt;&gt;'Tabelas auxiliares'!$C$236,M415&lt;&gt;'Tabelas auxiliares'!$C$237),"FOLHA DE PESSOAL",IF(Q415='Tabelas auxiliares'!$A$237,"CUSTEIO",IF(Q415='Tabelas auxiliares'!$A$236,"INVESTIMENTO","ERRO - VERIFICAR"))))</f>
        <v/>
      </c>
      <c r="S415" s="44"/>
      <c r="T415" s="44"/>
    </row>
    <row r="416" spans="17:22" x14ac:dyDescent="0.25">
      <c r="Q416" s="51" t="str">
        <f t="shared" si="6"/>
        <v/>
      </c>
      <c r="R416" s="51" t="str">
        <f>IF(M416="","",IF(AND(M416&lt;&gt;'Tabelas auxiliares'!$B$236,M416&lt;&gt;'Tabelas auxiliares'!$B$237,M416&lt;&gt;'Tabelas auxiliares'!$C$236,M416&lt;&gt;'Tabelas auxiliares'!$C$237),"FOLHA DE PESSOAL",IF(Q416='Tabelas auxiliares'!$A$237,"CUSTEIO",IF(Q416='Tabelas auxiliares'!$A$236,"INVESTIMENTO","ERRO - VERIFICAR"))))</f>
        <v/>
      </c>
      <c r="S416" s="44"/>
      <c r="T416" s="44"/>
    </row>
    <row r="417" spans="17:20" x14ac:dyDescent="0.25">
      <c r="Q417" s="51" t="str">
        <f t="shared" si="6"/>
        <v/>
      </c>
      <c r="R417" s="51" t="str">
        <f>IF(M417="","",IF(AND(M417&lt;&gt;'Tabelas auxiliares'!$B$236,M417&lt;&gt;'Tabelas auxiliares'!$B$237,M417&lt;&gt;'Tabelas auxiliares'!$C$236,M417&lt;&gt;'Tabelas auxiliares'!$C$237),"FOLHA DE PESSOAL",IF(Q417='Tabelas auxiliares'!$A$237,"CUSTEIO",IF(Q417='Tabelas auxiliares'!$A$236,"INVESTIMENTO","ERRO - VERIFICAR"))))</f>
        <v/>
      </c>
      <c r="S417" s="44"/>
      <c r="T417" s="44"/>
    </row>
    <row r="418" spans="17:20" x14ac:dyDescent="0.25">
      <c r="Q418" s="51" t="str">
        <f t="shared" si="6"/>
        <v/>
      </c>
      <c r="R418" s="51" t="str">
        <f>IF(M418="","",IF(AND(M418&lt;&gt;'Tabelas auxiliares'!$B$236,M418&lt;&gt;'Tabelas auxiliares'!$B$237,M418&lt;&gt;'Tabelas auxiliares'!$C$236,M418&lt;&gt;'Tabelas auxiliares'!$C$237),"FOLHA DE PESSOAL",IF(Q418='Tabelas auxiliares'!$A$237,"CUSTEIO",IF(Q418='Tabelas auxiliares'!$A$236,"INVESTIMENTO","ERRO - VERIFICAR"))))</f>
        <v/>
      </c>
      <c r="S418" s="44"/>
      <c r="T418" s="44"/>
    </row>
    <row r="419" spans="17:20" x14ac:dyDescent="0.25">
      <c r="Q419" s="51" t="str">
        <f t="shared" si="6"/>
        <v/>
      </c>
      <c r="R419" s="51" t="str">
        <f>IF(M419="","",IF(AND(M419&lt;&gt;'Tabelas auxiliares'!$B$236,M419&lt;&gt;'Tabelas auxiliares'!$B$237,M419&lt;&gt;'Tabelas auxiliares'!$C$236,M419&lt;&gt;'Tabelas auxiliares'!$C$237),"FOLHA DE PESSOAL",IF(Q419='Tabelas auxiliares'!$A$237,"CUSTEIO",IF(Q419='Tabelas auxiliares'!$A$236,"INVESTIMENTO","ERRO - VERIFICAR"))))</f>
        <v/>
      </c>
      <c r="S419" s="44"/>
      <c r="T419" s="44"/>
    </row>
    <row r="420" spans="17:20" x14ac:dyDescent="0.25">
      <c r="Q420" s="51" t="str">
        <f t="shared" si="6"/>
        <v/>
      </c>
      <c r="R420" s="51" t="str">
        <f>IF(M420="","",IF(AND(M420&lt;&gt;'Tabelas auxiliares'!$B$236,M420&lt;&gt;'Tabelas auxiliares'!$B$237,M420&lt;&gt;'Tabelas auxiliares'!$C$236,M420&lt;&gt;'Tabelas auxiliares'!$C$237),"FOLHA DE PESSOAL",IF(Q420='Tabelas auxiliares'!$A$237,"CUSTEIO",IF(Q420='Tabelas auxiliares'!$A$236,"INVESTIMENTO","ERRO - VERIFICAR"))))</f>
        <v/>
      </c>
      <c r="S420" s="44"/>
      <c r="T420" s="44"/>
    </row>
    <row r="421" spans="17:20" x14ac:dyDescent="0.25">
      <c r="Q421" s="51" t="str">
        <f t="shared" si="6"/>
        <v/>
      </c>
      <c r="R421" s="51" t="str">
        <f>IF(M421="","",IF(AND(M421&lt;&gt;'Tabelas auxiliares'!$B$236,M421&lt;&gt;'Tabelas auxiliares'!$B$237,M421&lt;&gt;'Tabelas auxiliares'!$C$236,M421&lt;&gt;'Tabelas auxiliares'!$C$237),"FOLHA DE PESSOAL",IF(Q421='Tabelas auxiliares'!$A$237,"CUSTEIO",IF(Q421='Tabelas auxiliares'!$A$236,"INVESTIMENTO","ERRO - VERIFICAR"))))</f>
        <v/>
      </c>
      <c r="S421" s="44"/>
      <c r="T421" s="44"/>
    </row>
    <row r="422" spans="17:20" x14ac:dyDescent="0.25">
      <c r="Q422" s="51" t="str">
        <f t="shared" si="6"/>
        <v/>
      </c>
      <c r="R422" s="51" t="str">
        <f>IF(M422="","",IF(AND(M422&lt;&gt;'Tabelas auxiliares'!$B$236,M422&lt;&gt;'Tabelas auxiliares'!$B$237,M422&lt;&gt;'Tabelas auxiliares'!$C$236,M422&lt;&gt;'Tabelas auxiliares'!$C$237),"FOLHA DE PESSOAL",IF(Q422='Tabelas auxiliares'!$A$237,"CUSTEIO",IF(Q422='Tabelas auxiliares'!$A$236,"INVESTIMENTO","ERRO - VERIFICAR"))))</f>
        <v/>
      </c>
      <c r="S422" s="44"/>
      <c r="T422" s="44"/>
    </row>
    <row r="423" spans="17:20" x14ac:dyDescent="0.25">
      <c r="Q423" s="51" t="str">
        <f t="shared" si="6"/>
        <v/>
      </c>
      <c r="R423" s="51" t="str">
        <f>IF(M423="","",IF(AND(M423&lt;&gt;'Tabelas auxiliares'!$B$236,M423&lt;&gt;'Tabelas auxiliares'!$B$237,M423&lt;&gt;'Tabelas auxiliares'!$C$236,M423&lt;&gt;'Tabelas auxiliares'!$C$237),"FOLHA DE PESSOAL",IF(Q423='Tabelas auxiliares'!$A$237,"CUSTEIO",IF(Q423='Tabelas auxiliares'!$A$236,"INVESTIMENTO","ERRO - VERIFICAR"))))</f>
        <v/>
      </c>
      <c r="S423" s="44"/>
      <c r="T423" s="44"/>
    </row>
    <row r="424" spans="17:20" x14ac:dyDescent="0.25">
      <c r="Q424" s="51" t="str">
        <f t="shared" si="6"/>
        <v/>
      </c>
      <c r="R424" s="51" t="str">
        <f>IF(M424="","",IF(AND(M424&lt;&gt;'Tabelas auxiliares'!$B$236,M424&lt;&gt;'Tabelas auxiliares'!$B$237,M424&lt;&gt;'Tabelas auxiliares'!$C$236,M424&lt;&gt;'Tabelas auxiliares'!$C$237),"FOLHA DE PESSOAL",IF(Q424='Tabelas auxiliares'!$A$237,"CUSTEIO",IF(Q424='Tabelas auxiliares'!$A$236,"INVESTIMENTO","ERRO - VERIFICAR"))))</f>
        <v/>
      </c>
      <c r="S424" s="44"/>
      <c r="T424" s="44"/>
    </row>
    <row r="425" spans="17:20" x14ac:dyDescent="0.25">
      <c r="Q425" s="51" t="str">
        <f t="shared" si="6"/>
        <v/>
      </c>
      <c r="R425" s="51" t="str">
        <f>IF(M425="","",IF(AND(M425&lt;&gt;'Tabelas auxiliares'!$B$236,M425&lt;&gt;'Tabelas auxiliares'!$B$237,M425&lt;&gt;'Tabelas auxiliares'!$C$236,M425&lt;&gt;'Tabelas auxiliares'!$C$237),"FOLHA DE PESSOAL",IF(Q425='Tabelas auxiliares'!$A$237,"CUSTEIO",IF(Q425='Tabelas auxiliares'!$A$236,"INVESTIMENTO","ERRO - VERIFICAR"))))</f>
        <v/>
      </c>
      <c r="S425" s="44"/>
      <c r="T425" s="44"/>
    </row>
    <row r="426" spans="17:20" x14ac:dyDescent="0.25">
      <c r="Q426" s="51" t="str">
        <f t="shared" si="6"/>
        <v/>
      </c>
      <c r="R426" s="51" t="str">
        <f>IF(M426="","",IF(AND(M426&lt;&gt;'Tabelas auxiliares'!$B$236,M426&lt;&gt;'Tabelas auxiliares'!$B$237,M426&lt;&gt;'Tabelas auxiliares'!$C$236,M426&lt;&gt;'Tabelas auxiliares'!$C$237),"FOLHA DE PESSOAL",IF(Q426='Tabelas auxiliares'!$A$237,"CUSTEIO",IF(Q426='Tabelas auxiliares'!$A$236,"INVESTIMENTO","ERRO - VERIFICAR"))))</f>
        <v/>
      </c>
      <c r="S426" s="44"/>
      <c r="T426" s="44"/>
    </row>
    <row r="427" spans="17:20" x14ac:dyDescent="0.25">
      <c r="Q427" s="51" t="str">
        <f t="shared" si="6"/>
        <v/>
      </c>
      <c r="R427" s="51" t="str">
        <f>IF(M427="","",IF(AND(M427&lt;&gt;'Tabelas auxiliares'!$B$236,M427&lt;&gt;'Tabelas auxiliares'!$B$237,M427&lt;&gt;'Tabelas auxiliares'!$C$236,M427&lt;&gt;'Tabelas auxiliares'!$C$237),"FOLHA DE PESSOAL",IF(Q427='Tabelas auxiliares'!$A$237,"CUSTEIO",IF(Q427='Tabelas auxiliares'!$A$236,"INVESTIMENTO","ERRO - VERIFICAR"))))</f>
        <v/>
      </c>
      <c r="S427" s="44"/>
      <c r="T427" s="44"/>
    </row>
    <row r="428" spans="17:20" x14ac:dyDescent="0.25">
      <c r="Q428" s="51" t="str">
        <f t="shared" si="6"/>
        <v/>
      </c>
      <c r="R428" s="51" t="str">
        <f>IF(M428="","",IF(AND(M428&lt;&gt;'Tabelas auxiliares'!$B$236,M428&lt;&gt;'Tabelas auxiliares'!$B$237,M428&lt;&gt;'Tabelas auxiliares'!$C$236,M428&lt;&gt;'Tabelas auxiliares'!$C$237),"FOLHA DE PESSOAL",IF(Q428='Tabelas auxiliares'!$A$237,"CUSTEIO",IF(Q428='Tabelas auxiliares'!$A$236,"INVESTIMENTO","ERRO - VERIFICAR"))))</f>
        <v/>
      </c>
      <c r="S428" s="44"/>
      <c r="T428" s="44"/>
    </row>
    <row r="429" spans="17:20" x14ac:dyDescent="0.25">
      <c r="Q429" s="51" t="str">
        <f t="shared" si="6"/>
        <v/>
      </c>
      <c r="R429" s="51" t="str">
        <f>IF(M429="","",IF(AND(M429&lt;&gt;'Tabelas auxiliares'!$B$236,M429&lt;&gt;'Tabelas auxiliares'!$B$237,M429&lt;&gt;'Tabelas auxiliares'!$C$236,M429&lt;&gt;'Tabelas auxiliares'!$C$237),"FOLHA DE PESSOAL",IF(Q429='Tabelas auxiliares'!$A$237,"CUSTEIO",IF(Q429='Tabelas auxiliares'!$A$236,"INVESTIMENTO","ERRO - VERIFICAR"))))</f>
        <v/>
      </c>
      <c r="S429" s="44"/>
      <c r="T429" s="44"/>
    </row>
    <row r="430" spans="17:20" x14ac:dyDescent="0.25">
      <c r="Q430" s="51" t="str">
        <f t="shared" si="6"/>
        <v/>
      </c>
      <c r="R430" s="51" t="str">
        <f>IF(M430="","",IF(AND(M430&lt;&gt;'Tabelas auxiliares'!$B$236,M430&lt;&gt;'Tabelas auxiliares'!$B$237,M430&lt;&gt;'Tabelas auxiliares'!$C$236,M430&lt;&gt;'Tabelas auxiliares'!$C$237),"FOLHA DE PESSOAL",IF(Q430='Tabelas auxiliares'!$A$237,"CUSTEIO",IF(Q430='Tabelas auxiliares'!$A$236,"INVESTIMENTO","ERRO - VERIFICAR"))))</f>
        <v/>
      </c>
      <c r="S430" s="44"/>
      <c r="T430" s="44"/>
    </row>
    <row r="431" spans="17:20" x14ac:dyDescent="0.25">
      <c r="Q431" s="51" t="str">
        <f t="shared" si="6"/>
        <v/>
      </c>
      <c r="R431" s="51" t="str">
        <f>IF(M431="","",IF(AND(M431&lt;&gt;'Tabelas auxiliares'!$B$236,M431&lt;&gt;'Tabelas auxiliares'!$B$237,M431&lt;&gt;'Tabelas auxiliares'!$C$236,M431&lt;&gt;'Tabelas auxiliares'!$C$237),"FOLHA DE PESSOAL",IF(Q431='Tabelas auxiliares'!$A$237,"CUSTEIO",IF(Q431='Tabelas auxiliares'!$A$236,"INVESTIMENTO","ERRO - VERIFICAR"))))</f>
        <v/>
      </c>
      <c r="S431" s="44"/>
      <c r="T431" s="44"/>
    </row>
    <row r="432" spans="17:20" x14ac:dyDescent="0.25">
      <c r="Q432" s="51" t="str">
        <f t="shared" si="6"/>
        <v/>
      </c>
      <c r="R432" s="51" t="str">
        <f>IF(M432="","",IF(AND(M432&lt;&gt;'Tabelas auxiliares'!$B$236,M432&lt;&gt;'Tabelas auxiliares'!$B$237,M432&lt;&gt;'Tabelas auxiliares'!$C$236,M432&lt;&gt;'Tabelas auxiliares'!$C$237),"FOLHA DE PESSOAL",IF(Q432='Tabelas auxiliares'!$A$237,"CUSTEIO",IF(Q432='Tabelas auxiliares'!$A$236,"INVESTIMENTO","ERRO - VERIFICAR"))))</f>
        <v/>
      </c>
      <c r="S432" s="44"/>
      <c r="T432" s="44"/>
    </row>
    <row r="433" spans="17:22" x14ac:dyDescent="0.25">
      <c r="Q433" s="51" t="str">
        <f t="shared" si="6"/>
        <v/>
      </c>
      <c r="R433" s="51" t="str">
        <f>IF(M433="","",IF(AND(M433&lt;&gt;'Tabelas auxiliares'!$B$236,M433&lt;&gt;'Tabelas auxiliares'!$B$237,M433&lt;&gt;'Tabelas auxiliares'!$C$236,M433&lt;&gt;'Tabelas auxiliares'!$C$237),"FOLHA DE PESSOAL",IF(Q433='Tabelas auxiliares'!$A$237,"CUSTEIO",IF(Q433='Tabelas auxiliares'!$A$236,"INVESTIMENTO","ERRO - VERIFICAR"))))</f>
        <v/>
      </c>
      <c r="S433" s="44"/>
      <c r="T433" s="44"/>
    </row>
    <row r="434" spans="17:22" x14ac:dyDescent="0.25">
      <c r="Q434" s="51" t="str">
        <f t="shared" si="6"/>
        <v/>
      </c>
      <c r="R434" s="51" t="str">
        <f>IF(M434="","",IF(AND(M434&lt;&gt;'Tabelas auxiliares'!$B$236,M434&lt;&gt;'Tabelas auxiliares'!$B$237,M434&lt;&gt;'Tabelas auxiliares'!$C$236,M434&lt;&gt;'Tabelas auxiliares'!$C$237),"FOLHA DE PESSOAL",IF(Q434='Tabelas auxiliares'!$A$237,"CUSTEIO",IF(Q434='Tabelas auxiliares'!$A$236,"INVESTIMENTO","ERRO - VERIFICAR"))))</f>
        <v/>
      </c>
      <c r="S434" s="44"/>
      <c r="T434" s="44"/>
    </row>
    <row r="435" spans="17:22" x14ac:dyDescent="0.25">
      <c r="Q435" s="51" t="str">
        <f t="shared" si="6"/>
        <v/>
      </c>
      <c r="R435" s="51" t="str">
        <f>IF(M435="","",IF(AND(M435&lt;&gt;'Tabelas auxiliares'!$B$236,M435&lt;&gt;'Tabelas auxiliares'!$B$237,M435&lt;&gt;'Tabelas auxiliares'!$C$236,M435&lt;&gt;'Tabelas auxiliares'!$C$237),"FOLHA DE PESSOAL",IF(Q435='Tabelas auxiliares'!$A$237,"CUSTEIO",IF(Q435='Tabelas auxiliares'!$A$236,"INVESTIMENTO","ERRO - VERIFICAR"))))</f>
        <v/>
      </c>
      <c r="S435" s="44"/>
      <c r="T435" s="44"/>
    </row>
    <row r="436" spans="17:22" x14ac:dyDescent="0.25">
      <c r="Q436" s="51" t="str">
        <f t="shared" si="6"/>
        <v/>
      </c>
      <c r="R436" s="51" t="str">
        <f>IF(M436="","",IF(AND(M436&lt;&gt;'Tabelas auxiliares'!$B$236,M436&lt;&gt;'Tabelas auxiliares'!$B$237,M436&lt;&gt;'Tabelas auxiliares'!$C$236,M436&lt;&gt;'Tabelas auxiliares'!$C$237),"FOLHA DE PESSOAL",IF(Q436='Tabelas auxiliares'!$A$237,"CUSTEIO",IF(Q436='Tabelas auxiliares'!$A$236,"INVESTIMENTO","ERRO - VERIFICAR"))))</f>
        <v/>
      </c>
      <c r="S436" s="44"/>
      <c r="V436" s="44"/>
    </row>
    <row r="437" spans="17:22" x14ac:dyDescent="0.25">
      <c r="Q437" s="51" t="str">
        <f t="shared" si="6"/>
        <v/>
      </c>
      <c r="R437" s="51" t="str">
        <f>IF(M437="","",IF(AND(M437&lt;&gt;'Tabelas auxiliares'!$B$236,M437&lt;&gt;'Tabelas auxiliares'!$B$237,M437&lt;&gt;'Tabelas auxiliares'!$C$236,M437&lt;&gt;'Tabelas auxiliares'!$C$237),"FOLHA DE PESSOAL",IF(Q437='Tabelas auxiliares'!$A$237,"CUSTEIO",IF(Q437='Tabelas auxiliares'!$A$236,"INVESTIMENTO","ERRO - VERIFICAR"))))</f>
        <v/>
      </c>
      <c r="S437" s="44"/>
      <c r="V437" s="44"/>
    </row>
    <row r="438" spans="17:22" x14ac:dyDescent="0.25">
      <c r="Q438" s="51" t="str">
        <f t="shared" si="6"/>
        <v/>
      </c>
      <c r="R438" s="51" t="str">
        <f>IF(M438="","",IF(AND(M438&lt;&gt;'Tabelas auxiliares'!$B$236,M438&lt;&gt;'Tabelas auxiliares'!$B$237,M438&lt;&gt;'Tabelas auxiliares'!$C$236,M438&lt;&gt;'Tabelas auxiliares'!$C$237),"FOLHA DE PESSOAL",IF(Q438='Tabelas auxiliares'!$A$237,"CUSTEIO",IF(Q438='Tabelas auxiliares'!$A$236,"INVESTIMENTO","ERRO - VERIFICAR"))))</f>
        <v/>
      </c>
      <c r="S438" s="44"/>
      <c r="V438" s="44"/>
    </row>
    <row r="439" spans="17:22" x14ac:dyDescent="0.25">
      <c r="Q439" s="51" t="str">
        <f t="shared" si="6"/>
        <v/>
      </c>
      <c r="R439" s="51" t="str">
        <f>IF(M439="","",IF(AND(M439&lt;&gt;'Tabelas auxiliares'!$B$236,M439&lt;&gt;'Tabelas auxiliares'!$B$237,M439&lt;&gt;'Tabelas auxiliares'!$C$236,M439&lt;&gt;'Tabelas auxiliares'!$C$237),"FOLHA DE PESSOAL",IF(Q439='Tabelas auxiliares'!$A$237,"CUSTEIO",IF(Q439='Tabelas auxiliares'!$A$236,"INVESTIMENTO","ERRO - VERIFICAR"))))</f>
        <v/>
      </c>
      <c r="S439" s="44"/>
      <c r="V439" s="44"/>
    </row>
    <row r="440" spans="17:22" x14ac:dyDescent="0.25">
      <c r="Q440" s="51" t="str">
        <f t="shared" si="6"/>
        <v/>
      </c>
      <c r="R440" s="51" t="str">
        <f>IF(M440="","",IF(AND(M440&lt;&gt;'Tabelas auxiliares'!$B$236,M440&lt;&gt;'Tabelas auxiliares'!$B$237,M440&lt;&gt;'Tabelas auxiliares'!$C$236,M440&lt;&gt;'Tabelas auxiliares'!$C$237),"FOLHA DE PESSOAL",IF(Q440='Tabelas auxiliares'!$A$237,"CUSTEIO",IF(Q440='Tabelas auxiliares'!$A$236,"INVESTIMENTO","ERRO - VERIFICAR"))))</f>
        <v/>
      </c>
      <c r="S440" s="44"/>
      <c r="V440" s="44"/>
    </row>
    <row r="441" spans="17:22" x14ac:dyDescent="0.25">
      <c r="Q441" s="51" t="str">
        <f t="shared" si="6"/>
        <v/>
      </c>
      <c r="R441" s="51" t="str">
        <f>IF(M441="","",IF(AND(M441&lt;&gt;'Tabelas auxiliares'!$B$236,M441&lt;&gt;'Tabelas auxiliares'!$B$237,M441&lt;&gt;'Tabelas auxiliares'!$C$236,M441&lt;&gt;'Tabelas auxiliares'!$C$237),"FOLHA DE PESSOAL",IF(Q441='Tabelas auxiliares'!$A$237,"CUSTEIO",IF(Q441='Tabelas auxiliares'!$A$236,"INVESTIMENTO","ERRO - VERIFICAR"))))</f>
        <v/>
      </c>
      <c r="S441" s="44"/>
      <c r="V441" s="44"/>
    </row>
    <row r="442" spans="17:22" x14ac:dyDescent="0.25">
      <c r="Q442" s="51" t="str">
        <f t="shared" si="6"/>
        <v/>
      </c>
      <c r="R442" s="51" t="str">
        <f>IF(M442="","",IF(AND(M442&lt;&gt;'Tabelas auxiliares'!$B$236,M442&lt;&gt;'Tabelas auxiliares'!$B$237,M442&lt;&gt;'Tabelas auxiliares'!$C$236,M442&lt;&gt;'Tabelas auxiliares'!$C$237),"FOLHA DE PESSOAL",IF(Q442='Tabelas auxiliares'!$A$237,"CUSTEIO",IF(Q442='Tabelas auxiliares'!$A$236,"INVESTIMENTO","ERRO - VERIFICAR"))))</f>
        <v/>
      </c>
      <c r="S442" s="44"/>
      <c r="T442" s="44"/>
      <c r="V442" s="44"/>
    </row>
    <row r="443" spans="17:22" x14ac:dyDescent="0.25">
      <c r="Q443" s="51" t="str">
        <f t="shared" si="6"/>
        <v/>
      </c>
      <c r="R443" s="51" t="str">
        <f>IF(M443="","",IF(AND(M443&lt;&gt;'Tabelas auxiliares'!$B$236,M443&lt;&gt;'Tabelas auxiliares'!$B$237,M443&lt;&gt;'Tabelas auxiliares'!$C$236,M443&lt;&gt;'Tabelas auxiliares'!$C$237),"FOLHA DE PESSOAL",IF(Q443='Tabelas auxiliares'!$A$237,"CUSTEIO",IF(Q443='Tabelas auxiliares'!$A$236,"INVESTIMENTO","ERRO - VERIFICAR"))))</f>
        <v/>
      </c>
      <c r="S443" s="44"/>
      <c r="V443" s="44"/>
    </row>
    <row r="444" spans="17:22" x14ac:dyDescent="0.25">
      <c r="Q444" s="51" t="str">
        <f t="shared" si="6"/>
        <v/>
      </c>
      <c r="R444" s="51" t="str">
        <f>IF(M444="","",IF(AND(M444&lt;&gt;'Tabelas auxiliares'!$B$236,M444&lt;&gt;'Tabelas auxiliares'!$B$237,M444&lt;&gt;'Tabelas auxiliares'!$C$236,M444&lt;&gt;'Tabelas auxiliares'!$C$237),"FOLHA DE PESSOAL",IF(Q444='Tabelas auxiliares'!$A$237,"CUSTEIO",IF(Q444='Tabelas auxiliares'!$A$236,"INVESTIMENTO","ERRO - VERIFICAR"))))</f>
        <v/>
      </c>
      <c r="S444" s="44"/>
      <c r="V444" s="44"/>
    </row>
    <row r="445" spans="17:22" x14ac:dyDescent="0.25">
      <c r="Q445" s="51" t="str">
        <f t="shared" si="6"/>
        <v/>
      </c>
      <c r="R445" s="51" t="str">
        <f>IF(M445="","",IF(AND(M445&lt;&gt;'Tabelas auxiliares'!$B$236,M445&lt;&gt;'Tabelas auxiliares'!$B$237,M445&lt;&gt;'Tabelas auxiliares'!$C$236,M445&lt;&gt;'Tabelas auxiliares'!$C$237),"FOLHA DE PESSOAL",IF(Q445='Tabelas auxiliares'!$A$237,"CUSTEIO",IF(Q445='Tabelas auxiliares'!$A$236,"INVESTIMENTO","ERRO - VERIFICAR"))))</f>
        <v/>
      </c>
      <c r="S445" s="44"/>
      <c r="V445" s="44"/>
    </row>
    <row r="446" spans="17:22" x14ac:dyDescent="0.25">
      <c r="Q446" s="51" t="str">
        <f t="shared" si="6"/>
        <v/>
      </c>
      <c r="R446" s="51" t="str">
        <f>IF(M446="","",IF(AND(M446&lt;&gt;'Tabelas auxiliares'!$B$236,M446&lt;&gt;'Tabelas auxiliares'!$B$237,M446&lt;&gt;'Tabelas auxiliares'!$C$236,M446&lt;&gt;'Tabelas auxiliares'!$C$237),"FOLHA DE PESSOAL",IF(Q446='Tabelas auxiliares'!$A$237,"CUSTEIO",IF(Q446='Tabelas auxiliares'!$A$236,"INVESTIMENTO","ERRO - VERIFICAR"))))</f>
        <v/>
      </c>
      <c r="S446" s="44"/>
      <c r="V446" s="44"/>
    </row>
    <row r="447" spans="17:22" x14ac:dyDescent="0.25">
      <c r="Q447" s="51" t="str">
        <f t="shared" si="6"/>
        <v/>
      </c>
      <c r="R447" s="51" t="str">
        <f>IF(M447="","",IF(AND(M447&lt;&gt;'Tabelas auxiliares'!$B$236,M447&lt;&gt;'Tabelas auxiliares'!$B$237,M447&lt;&gt;'Tabelas auxiliares'!$C$236,M447&lt;&gt;'Tabelas auxiliares'!$C$237),"FOLHA DE PESSOAL",IF(Q447='Tabelas auxiliares'!$A$237,"CUSTEIO",IF(Q447='Tabelas auxiliares'!$A$236,"INVESTIMENTO","ERRO - VERIFICAR"))))</f>
        <v/>
      </c>
      <c r="S447" s="44"/>
      <c r="V447" s="44"/>
    </row>
    <row r="448" spans="17:22" x14ac:dyDescent="0.25">
      <c r="Q448" s="51" t="str">
        <f t="shared" si="6"/>
        <v/>
      </c>
      <c r="R448" s="51" t="str">
        <f>IF(M448="","",IF(AND(M448&lt;&gt;'Tabelas auxiliares'!$B$236,M448&lt;&gt;'Tabelas auxiliares'!$B$237,M448&lt;&gt;'Tabelas auxiliares'!$C$236,M448&lt;&gt;'Tabelas auxiliares'!$C$237),"FOLHA DE PESSOAL",IF(Q448='Tabelas auxiliares'!$A$237,"CUSTEIO",IF(Q448='Tabelas auxiliares'!$A$236,"INVESTIMENTO","ERRO - VERIFICAR"))))</f>
        <v/>
      </c>
      <c r="S448" s="44"/>
      <c r="V448" s="44"/>
    </row>
    <row r="449" spans="17:22" x14ac:dyDescent="0.25">
      <c r="Q449" s="51" t="str">
        <f t="shared" si="6"/>
        <v/>
      </c>
      <c r="R449" s="51" t="str">
        <f>IF(M449="","",IF(AND(M449&lt;&gt;'Tabelas auxiliares'!$B$236,M449&lt;&gt;'Tabelas auxiliares'!$B$237,M449&lt;&gt;'Tabelas auxiliares'!$C$236,M449&lt;&gt;'Tabelas auxiliares'!$C$237),"FOLHA DE PESSOAL",IF(Q449='Tabelas auxiliares'!$A$237,"CUSTEIO",IF(Q449='Tabelas auxiliares'!$A$236,"INVESTIMENTO","ERRO - VERIFICAR"))))</f>
        <v/>
      </c>
      <c r="S449" s="44"/>
      <c r="V449" s="44"/>
    </row>
    <row r="450" spans="17:22" x14ac:dyDescent="0.25">
      <c r="Q450" s="51" t="str">
        <f t="shared" si="6"/>
        <v/>
      </c>
      <c r="R450" s="51" t="str">
        <f>IF(M450="","",IF(AND(M450&lt;&gt;'Tabelas auxiliares'!$B$236,M450&lt;&gt;'Tabelas auxiliares'!$B$237,M450&lt;&gt;'Tabelas auxiliares'!$C$236,M450&lt;&gt;'Tabelas auxiliares'!$C$237),"FOLHA DE PESSOAL",IF(Q450='Tabelas auxiliares'!$A$237,"CUSTEIO",IF(Q450='Tabelas auxiliares'!$A$236,"INVESTIMENTO","ERRO - VERIFICAR"))))</f>
        <v/>
      </c>
      <c r="S450" s="44"/>
      <c r="V450" s="44"/>
    </row>
    <row r="451" spans="17:22" x14ac:dyDescent="0.25">
      <c r="Q451" s="51" t="str">
        <f t="shared" si="6"/>
        <v/>
      </c>
      <c r="R451" s="51" t="str">
        <f>IF(M451="","",IF(AND(M451&lt;&gt;'Tabelas auxiliares'!$B$236,M451&lt;&gt;'Tabelas auxiliares'!$B$237,M451&lt;&gt;'Tabelas auxiliares'!$C$236,M451&lt;&gt;'Tabelas auxiliares'!$C$237),"FOLHA DE PESSOAL",IF(Q451='Tabelas auxiliares'!$A$237,"CUSTEIO",IF(Q451='Tabelas auxiliares'!$A$236,"INVESTIMENTO","ERRO - VERIFICAR"))))</f>
        <v/>
      </c>
      <c r="S451" s="44"/>
      <c r="V451" s="44"/>
    </row>
    <row r="452" spans="17:22" x14ac:dyDescent="0.25">
      <c r="Q452" s="51" t="str">
        <f t="shared" si="6"/>
        <v/>
      </c>
      <c r="R452" s="51" t="str">
        <f>IF(M452="","",IF(AND(M452&lt;&gt;'Tabelas auxiliares'!$B$236,M452&lt;&gt;'Tabelas auxiliares'!$B$237,M452&lt;&gt;'Tabelas auxiliares'!$C$236,M452&lt;&gt;'Tabelas auxiliares'!$C$237),"FOLHA DE PESSOAL",IF(Q452='Tabelas auxiliares'!$A$237,"CUSTEIO",IF(Q452='Tabelas auxiliares'!$A$236,"INVESTIMENTO","ERRO - VERIFICAR"))))</f>
        <v/>
      </c>
      <c r="S452" s="44"/>
      <c r="V452" s="44"/>
    </row>
    <row r="453" spans="17:22" x14ac:dyDescent="0.25">
      <c r="Q453" s="51" t="str">
        <f t="shared" ref="Q453:Q516" si="7">LEFT(O453,1)</f>
        <v/>
      </c>
      <c r="R453" s="51" t="str">
        <f>IF(M453="","",IF(AND(M453&lt;&gt;'Tabelas auxiliares'!$B$236,M453&lt;&gt;'Tabelas auxiliares'!$B$237,M453&lt;&gt;'Tabelas auxiliares'!$C$236,M453&lt;&gt;'Tabelas auxiliares'!$C$237),"FOLHA DE PESSOAL",IF(Q453='Tabelas auxiliares'!$A$237,"CUSTEIO",IF(Q453='Tabelas auxiliares'!$A$236,"INVESTIMENTO","ERRO - VERIFICAR"))))</f>
        <v/>
      </c>
      <c r="S453" s="44"/>
      <c r="V453" s="44"/>
    </row>
    <row r="454" spans="17:22" x14ac:dyDescent="0.25">
      <c r="Q454" s="51" t="str">
        <f t="shared" si="7"/>
        <v/>
      </c>
      <c r="R454" s="51" t="str">
        <f>IF(M454="","",IF(AND(M454&lt;&gt;'Tabelas auxiliares'!$B$236,M454&lt;&gt;'Tabelas auxiliares'!$B$237,M454&lt;&gt;'Tabelas auxiliares'!$C$236,M454&lt;&gt;'Tabelas auxiliares'!$C$237),"FOLHA DE PESSOAL",IF(Q454='Tabelas auxiliares'!$A$237,"CUSTEIO",IF(Q454='Tabelas auxiliares'!$A$236,"INVESTIMENTO","ERRO - VERIFICAR"))))</f>
        <v/>
      </c>
      <c r="S454" s="44"/>
      <c r="V454" s="44"/>
    </row>
    <row r="455" spans="17:22" x14ac:dyDescent="0.25">
      <c r="Q455" s="51" t="str">
        <f t="shared" si="7"/>
        <v/>
      </c>
      <c r="R455" s="51" t="str">
        <f>IF(M455="","",IF(AND(M455&lt;&gt;'Tabelas auxiliares'!$B$236,M455&lt;&gt;'Tabelas auxiliares'!$B$237,M455&lt;&gt;'Tabelas auxiliares'!$C$236,M455&lt;&gt;'Tabelas auxiliares'!$C$237),"FOLHA DE PESSOAL",IF(Q455='Tabelas auxiliares'!$A$237,"CUSTEIO",IF(Q455='Tabelas auxiliares'!$A$236,"INVESTIMENTO","ERRO - VERIFICAR"))))</f>
        <v/>
      </c>
      <c r="S455" s="44"/>
      <c r="V455" s="44"/>
    </row>
    <row r="456" spans="17:22" x14ac:dyDescent="0.25">
      <c r="Q456" s="51" t="str">
        <f t="shared" si="7"/>
        <v/>
      </c>
      <c r="R456" s="51" t="str">
        <f>IF(M456="","",IF(AND(M456&lt;&gt;'Tabelas auxiliares'!$B$236,M456&lt;&gt;'Tabelas auxiliares'!$B$237,M456&lt;&gt;'Tabelas auxiliares'!$C$236,M456&lt;&gt;'Tabelas auxiliares'!$C$237),"FOLHA DE PESSOAL",IF(Q456='Tabelas auxiliares'!$A$237,"CUSTEIO",IF(Q456='Tabelas auxiliares'!$A$236,"INVESTIMENTO","ERRO - VERIFICAR"))))</f>
        <v/>
      </c>
      <c r="S456" s="44"/>
      <c r="V456" s="44"/>
    </row>
    <row r="457" spans="17:22" x14ac:dyDescent="0.25">
      <c r="Q457" s="51" t="str">
        <f t="shared" si="7"/>
        <v/>
      </c>
      <c r="R457" s="51" t="str">
        <f>IF(M457="","",IF(AND(M457&lt;&gt;'Tabelas auxiliares'!$B$236,M457&lt;&gt;'Tabelas auxiliares'!$B$237,M457&lt;&gt;'Tabelas auxiliares'!$C$236,M457&lt;&gt;'Tabelas auxiliares'!$C$237),"FOLHA DE PESSOAL",IF(Q457='Tabelas auxiliares'!$A$237,"CUSTEIO",IF(Q457='Tabelas auxiliares'!$A$236,"INVESTIMENTO","ERRO - VERIFICAR"))))</f>
        <v/>
      </c>
      <c r="S457" s="44"/>
      <c r="V457" s="44"/>
    </row>
    <row r="458" spans="17:22" x14ac:dyDescent="0.25">
      <c r="Q458" s="51" t="str">
        <f t="shared" si="7"/>
        <v/>
      </c>
      <c r="R458" s="51" t="str">
        <f>IF(M458="","",IF(AND(M458&lt;&gt;'Tabelas auxiliares'!$B$236,M458&lt;&gt;'Tabelas auxiliares'!$B$237,M458&lt;&gt;'Tabelas auxiliares'!$C$236,M458&lt;&gt;'Tabelas auxiliares'!$C$237),"FOLHA DE PESSOAL",IF(Q458='Tabelas auxiliares'!$A$237,"CUSTEIO",IF(Q458='Tabelas auxiliares'!$A$236,"INVESTIMENTO","ERRO - VERIFICAR"))))</f>
        <v/>
      </c>
      <c r="S458" s="44"/>
      <c r="V458" s="44"/>
    </row>
    <row r="459" spans="17:22" x14ac:dyDescent="0.25">
      <c r="Q459" s="51" t="str">
        <f t="shared" si="7"/>
        <v/>
      </c>
      <c r="R459" s="51" t="str">
        <f>IF(M459="","",IF(AND(M459&lt;&gt;'Tabelas auxiliares'!$B$236,M459&lt;&gt;'Tabelas auxiliares'!$B$237,M459&lt;&gt;'Tabelas auxiliares'!$C$236,M459&lt;&gt;'Tabelas auxiliares'!$C$237),"FOLHA DE PESSOAL",IF(Q459='Tabelas auxiliares'!$A$237,"CUSTEIO",IF(Q459='Tabelas auxiliares'!$A$236,"INVESTIMENTO","ERRO - VERIFICAR"))))</f>
        <v/>
      </c>
      <c r="S459" s="44"/>
      <c r="V459" s="44"/>
    </row>
    <row r="460" spans="17:22" x14ac:dyDescent="0.25">
      <c r="Q460" s="51" t="str">
        <f t="shared" si="7"/>
        <v/>
      </c>
      <c r="R460" s="51" t="str">
        <f>IF(M460="","",IF(AND(M460&lt;&gt;'Tabelas auxiliares'!$B$236,M460&lt;&gt;'Tabelas auxiliares'!$B$237,M460&lt;&gt;'Tabelas auxiliares'!$C$236,M460&lt;&gt;'Tabelas auxiliares'!$C$237),"FOLHA DE PESSOAL",IF(Q460='Tabelas auxiliares'!$A$237,"CUSTEIO",IF(Q460='Tabelas auxiliares'!$A$236,"INVESTIMENTO","ERRO - VERIFICAR"))))</f>
        <v/>
      </c>
      <c r="S460" s="44"/>
      <c r="V460" s="44"/>
    </row>
    <row r="461" spans="17:22" x14ac:dyDescent="0.25">
      <c r="Q461" s="51" t="str">
        <f t="shared" si="7"/>
        <v/>
      </c>
      <c r="R461" s="51" t="str">
        <f>IF(M461="","",IF(AND(M461&lt;&gt;'Tabelas auxiliares'!$B$236,M461&lt;&gt;'Tabelas auxiliares'!$B$237,M461&lt;&gt;'Tabelas auxiliares'!$C$236,M461&lt;&gt;'Tabelas auxiliares'!$C$237),"FOLHA DE PESSOAL",IF(Q461='Tabelas auxiliares'!$A$237,"CUSTEIO",IF(Q461='Tabelas auxiliares'!$A$236,"INVESTIMENTO","ERRO - VERIFICAR"))))</f>
        <v/>
      </c>
      <c r="S461" s="44"/>
      <c r="V461" s="44"/>
    </row>
    <row r="462" spans="17:22" x14ac:dyDescent="0.25">
      <c r="Q462" s="51" t="str">
        <f t="shared" si="7"/>
        <v/>
      </c>
      <c r="R462" s="51" t="str">
        <f>IF(M462="","",IF(AND(M462&lt;&gt;'Tabelas auxiliares'!$B$236,M462&lt;&gt;'Tabelas auxiliares'!$B$237,M462&lt;&gt;'Tabelas auxiliares'!$C$236,M462&lt;&gt;'Tabelas auxiliares'!$C$237),"FOLHA DE PESSOAL",IF(Q462='Tabelas auxiliares'!$A$237,"CUSTEIO",IF(Q462='Tabelas auxiliares'!$A$236,"INVESTIMENTO","ERRO - VERIFICAR"))))</f>
        <v/>
      </c>
      <c r="S462" s="44"/>
      <c r="V462" s="44"/>
    </row>
    <row r="463" spans="17:22" x14ac:dyDescent="0.25">
      <c r="Q463" s="51" t="str">
        <f t="shared" si="7"/>
        <v/>
      </c>
      <c r="R463" s="51" t="str">
        <f>IF(M463="","",IF(AND(M463&lt;&gt;'Tabelas auxiliares'!$B$236,M463&lt;&gt;'Tabelas auxiliares'!$B$237,M463&lt;&gt;'Tabelas auxiliares'!$C$236,M463&lt;&gt;'Tabelas auxiliares'!$C$237),"FOLHA DE PESSOAL",IF(Q463='Tabelas auxiliares'!$A$237,"CUSTEIO",IF(Q463='Tabelas auxiliares'!$A$236,"INVESTIMENTO","ERRO - VERIFICAR"))))</f>
        <v/>
      </c>
      <c r="S463" s="44"/>
      <c r="V463" s="44"/>
    </row>
    <row r="464" spans="17:22" x14ac:dyDescent="0.25">
      <c r="Q464" s="51" t="str">
        <f t="shared" si="7"/>
        <v/>
      </c>
      <c r="R464" s="51" t="str">
        <f>IF(M464="","",IF(AND(M464&lt;&gt;'Tabelas auxiliares'!$B$236,M464&lt;&gt;'Tabelas auxiliares'!$B$237,M464&lt;&gt;'Tabelas auxiliares'!$C$236,M464&lt;&gt;'Tabelas auxiliares'!$C$237),"FOLHA DE PESSOAL",IF(Q464='Tabelas auxiliares'!$A$237,"CUSTEIO",IF(Q464='Tabelas auxiliares'!$A$236,"INVESTIMENTO","ERRO - VERIFICAR"))))</f>
        <v/>
      </c>
      <c r="S464" s="44"/>
      <c r="V464" s="44"/>
    </row>
    <row r="465" spans="17:22" x14ac:dyDescent="0.25">
      <c r="Q465" s="51" t="str">
        <f t="shared" si="7"/>
        <v/>
      </c>
      <c r="R465" s="51" t="str">
        <f>IF(M465="","",IF(AND(M465&lt;&gt;'Tabelas auxiliares'!$B$236,M465&lt;&gt;'Tabelas auxiliares'!$B$237,M465&lt;&gt;'Tabelas auxiliares'!$C$236,M465&lt;&gt;'Tabelas auxiliares'!$C$237),"FOLHA DE PESSOAL",IF(Q465='Tabelas auxiliares'!$A$237,"CUSTEIO",IF(Q465='Tabelas auxiliares'!$A$236,"INVESTIMENTO","ERRO - VERIFICAR"))))</f>
        <v/>
      </c>
      <c r="S465" s="44"/>
      <c r="V465" s="44"/>
    </row>
    <row r="466" spans="17:22" x14ac:dyDescent="0.25">
      <c r="Q466" s="51" t="str">
        <f t="shared" si="7"/>
        <v/>
      </c>
      <c r="R466" s="51" t="str">
        <f>IF(M466="","",IF(AND(M466&lt;&gt;'Tabelas auxiliares'!$B$236,M466&lt;&gt;'Tabelas auxiliares'!$B$237,M466&lt;&gt;'Tabelas auxiliares'!$C$236,M466&lt;&gt;'Tabelas auxiliares'!$C$237),"FOLHA DE PESSOAL",IF(Q466='Tabelas auxiliares'!$A$237,"CUSTEIO",IF(Q466='Tabelas auxiliares'!$A$236,"INVESTIMENTO","ERRO - VERIFICAR"))))</f>
        <v/>
      </c>
      <c r="S466" s="44"/>
      <c r="V466" s="44"/>
    </row>
    <row r="467" spans="17:22" x14ac:dyDescent="0.25">
      <c r="Q467" s="51" t="str">
        <f t="shared" si="7"/>
        <v/>
      </c>
      <c r="R467" s="51" t="str">
        <f>IF(M467="","",IF(AND(M467&lt;&gt;'Tabelas auxiliares'!$B$236,M467&lt;&gt;'Tabelas auxiliares'!$B$237,M467&lt;&gt;'Tabelas auxiliares'!$C$236,M467&lt;&gt;'Tabelas auxiliares'!$C$237),"FOLHA DE PESSOAL",IF(Q467='Tabelas auxiliares'!$A$237,"CUSTEIO",IF(Q467='Tabelas auxiliares'!$A$236,"INVESTIMENTO","ERRO - VERIFICAR"))))</f>
        <v/>
      </c>
      <c r="S467" s="44"/>
      <c r="V467" s="44"/>
    </row>
    <row r="468" spans="17:22" x14ac:dyDescent="0.25">
      <c r="Q468" s="51" t="str">
        <f t="shared" si="7"/>
        <v/>
      </c>
      <c r="R468" s="51" t="str">
        <f>IF(M468="","",IF(AND(M468&lt;&gt;'Tabelas auxiliares'!$B$236,M468&lt;&gt;'Tabelas auxiliares'!$B$237,M468&lt;&gt;'Tabelas auxiliares'!$C$236,M468&lt;&gt;'Tabelas auxiliares'!$C$237),"FOLHA DE PESSOAL",IF(Q468='Tabelas auxiliares'!$A$237,"CUSTEIO",IF(Q468='Tabelas auxiliares'!$A$236,"INVESTIMENTO","ERRO - VERIFICAR"))))</f>
        <v/>
      </c>
      <c r="S468" s="44"/>
      <c r="V468" s="44"/>
    </row>
    <row r="469" spans="17:22" x14ac:dyDescent="0.25">
      <c r="Q469" s="51" t="str">
        <f t="shared" si="7"/>
        <v/>
      </c>
      <c r="R469" s="51" t="str">
        <f>IF(M469="","",IF(AND(M469&lt;&gt;'Tabelas auxiliares'!$B$236,M469&lt;&gt;'Tabelas auxiliares'!$B$237,M469&lt;&gt;'Tabelas auxiliares'!$C$236,M469&lt;&gt;'Tabelas auxiliares'!$C$237),"FOLHA DE PESSOAL",IF(Q469='Tabelas auxiliares'!$A$237,"CUSTEIO",IF(Q469='Tabelas auxiliares'!$A$236,"INVESTIMENTO","ERRO - VERIFICAR"))))</f>
        <v/>
      </c>
      <c r="S469" s="44"/>
      <c r="V469" s="44"/>
    </row>
    <row r="470" spans="17:22" x14ac:dyDescent="0.25">
      <c r="Q470" s="51" t="str">
        <f t="shared" si="7"/>
        <v/>
      </c>
      <c r="R470" s="51" t="str">
        <f>IF(M470="","",IF(AND(M470&lt;&gt;'Tabelas auxiliares'!$B$236,M470&lt;&gt;'Tabelas auxiliares'!$B$237,M470&lt;&gt;'Tabelas auxiliares'!$C$236,M470&lt;&gt;'Tabelas auxiliares'!$C$237),"FOLHA DE PESSOAL",IF(Q470='Tabelas auxiliares'!$A$237,"CUSTEIO",IF(Q470='Tabelas auxiliares'!$A$236,"INVESTIMENTO","ERRO - VERIFICAR"))))</f>
        <v/>
      </c>
      <c r="S470" s="44"/>
      <c r="V470" s="44"/>
    </row>
    <row r="471" spans="17:22" x14ac:dyDescent="0.25">
      <c r="Q471" s="51" t="str">
        <f t="shared" si="7"/>
        <v/>
      </c>
      <c r="R471" s="51" t="str">
        <f>IF(M471="","",IF(AND(M471&lt;&gt;'Tabelas auxiliares'!$B$236,M471&lt;&gt;'Tabelas auxiliares'!$B$237,M471&lt;&gt;'Tabelas auxiliares'!$C$236,M471&lt;&gt;'Tabelas auxiliares'!$C$237),"FOLHA DE PESSOAL",IF(Q471='Tabelas auxiliares'!$A$237,"CUSTEIO",IF(Q471='Tabelas auxiliares'!$A$236,"INVESTIMENTO","ERRO - VERIFICAR"))))</f>
        <v/>
      </c>
      <c r="S471" s="44"/>
      <c r="V471" s="44"/>
    </row>
    <row r="472" spans="17:22" x14ac:dyDescent="0.25">
      <c r="Q472" s="51" t="str">
        <f t="shared" si="7"/>
        <v/>
      </c>
      <c r="R472" s="51" t="str">
        <f>IF(M472="","",IF(AND(M472&lt;&gt;'Tabelas auxiliares'!$B$236,M472&lt;&gt;'Tabelas auxiliares'!$B$237,M472&lt;&gt;'Tabelas auxiliares'!$C$236,M472&lt;&gt;'Tabelas auxiliares'!$C$237),"FOLHA DE PESSOAL",IF(Q472='Tabelas auxiliares'!$A$237,"CUSTEIO",IF(Q472='Tabelas auxiliares'!$A$236,"INVESTIMENTO","ERRO - VERIFICAR"))))</f>
        <v/>
      </c>
      <c r="S472" s="44"/>
      <c r="V472" s="44"/>
    </row>
    <row r="473" spans="17:22" x14ac:dyDescent="0.25">
      <c r="Q473" s="51" t="str">
        <f t="shared" si="7"/>
        <v/>
      </c>
      <c r="R473" s="51" t="str">
        <f>IF(M473="","",IF(AND(M473&lt;&gt;'Tabelas auxiliares'!$B$236,M473&lt;&gt;'Tabelas auxiliares'!$B$237,M473&lt;&gt;'Tabelas auxiliares'!$C$236,M473&lt;&gt;'Tabelas auxiliares'!$C$237),"FOLHA DE PESSOAL",IF(Q473='Tabelas auxiliares'!$A$237,"CUSTEIO",IF(Q473='Tabelas auxiliares'!$A$236,"INVESTIMENTO","ERRO - VERIFICAR"))))</f>
        <v/>
      </c>
      <c r="S473" s="44"/>
      <c r="V473" s="44"/>
    </row>
    <row r="474" spans="17:22" x14ac:dyDescent="0.25">
      <c r="Q474" s="51" t="str">
        <f t="shared" si="7"/>
        <v/>
      </c>
      <c r="R474" s="51" t="str">
        <f>IF(M474="","",IF(AND(M474&lt;&gt;'Tabelas auxiliares'!$B$236,M474&lt;&gt;'Tabelas auxiliares'!$B$237,M474&lt;&gt;'Tabelas auxiliares'!$C$236,M474&lt;&gt;'Tabelas auxiliares'!$C$237),"FOLHA DE PESSOAL",IF(Q474='Tabelas auxiliares'!$A$237,"CUSTEIO",IF(Q474='Tabelas auxiliares'!$A$236,"INVESTIMENTO","ERRO - VERIFICAR"))))</f>
        <v/>
      </c>
      <c r="S474" s="44"/>
      <c r="V474" s="44"/>
    </row>
    <row r="475" spans="17:22" x14ac:dyDescent="0.25">
      <c r="Q475" s="51" t="str">
        <f t="shared" si="7"/>
        <v/>
      </c>
      <c r="R475" s="51" t="str">
        <f>IF(M475="","",IF(AND(M475&lt;&gt;'Tabelas auxiliares'!$B$236,M475&lt;&gt;'Tabelas auxiliares'!$B$237,M475&lt;&gt;'Tabelas auxiliares'!$C$236,M475&lt;&gt;'Tabelas auxiliares'!$C$237),"FOLHA DE PESSOAL",IF(Q475='Tabelas auxiliares'!$A$237,"CUSTEIO",IF(Q475='Tabelas auxiliares'!$A$236,"INVESTIMENTO","ERRO - VERIFICAR"))))</f>
        <v/>
      </c>
      <c r="S475" s="44"/>
      <c r="V475" s="44"/>
    </row>
    <row r="476" spans="17:22" x14ac:dyDescent="0.25">
      <c r="Q476" s="51" t="str">
        <f t="shared" si="7"/>
        <v/>
      </c>
      <c r="R476" s="51" t="str">
        <f>IF(M476="","",IF(AND(M476&lt;&gt;'Tabelas auxiliares'!$B$236,M476&lt;&gt;'Tabelas auxiliares'!$B$237,M476&lt;&gt;'Tabelas auxiliares'!$C$236,M476&lt;&gt;'Tabelas auxiliares'!$C$237),"FOLHA DE PESSOAL",IF(Q476='Tabelas auxiliares'!$A$237,"CUSTEIO",IF(Q476='Tabelas auxiliares'!$A$236,"INVESTIMENTO","ERRO - VERIFICAR"))))</f>
        <v/>
      </c>
      <c r="S476" s="44"/>
      <c r="U476" s="44"/>
    </row>
    <row r="477" spans="17:22" x14ac:dyDescent="0.25">
      <c r="Q477" s="51" t="str">
        <f t="shared" si="7"/>
        <v/>
      </c>
      <c r="R477" s="51" t="str">
        <f>IF(M477="","",IF(AND(M477&lt;&gt;'Tabelas auxiliares'!$B$236,M477&lt;&gt;'Tabelas auxiliares'!$B$237,M477&lt;&gt;'Tabelas auxiliares'!$C$236,M477&lt;&gt;'Tabelas auxiliares'!$C$237),"FOLHA DE PESSOAL",IF(Q477='Tabelas auxiliares'!$A$237,"CUSTEIO",IF(Q477='Tabelas auxiliares'!$A$236,"INVESTIMENTO","ERRO - VERIFICAR"))))</f>
        <v/>
      </c>
      <c r="S477" s="44"/>
      <c r="U477" s="44"/>
    </row>
    <row r="478" spans="17:22" x14ac:dyDescent="0.25">
      <c r="Q478" s="51" t="str">
        <f t="shared" si="7"/>
        <v/>
      </c>
      <c r="R478" s="51" t="str">
        <f>IF(M478="","",IF(AND(M478&lt;&gt;'Tabelas auxiliares'!$B$236,M478&lt;&gt;'Tabelas auxiliares'!$B$237,M478&lt;&gt;'Tabelas auxiliares'!$C$236,M478&lt;&gt;'Tabelas auxiliares'!$C$237),"FOLHA DE PESSOAL",IF(Q478='Tabelas auxiliares'!$A$237,"CUSTEIO",IF(Q478='Tabelas auxiliares'!$A$236,"INVESTIMENTO","ERRO - VERIFICAR"))))</f>
        <v/>
      </c>
      <c r="S478" s="44"/>
      <c r="U478" s="44"/>
    </row>
    <row r="479" spans="17:22" x14ac:dyDescent="0.25">
      <c r="Q479" s="51" t="str">
        <f t="shared" si="7"/>
        <v/>
      </c>
      <c r="R479" s="51" t="str">
        <f>IF(M479="","",IF(AND(M479&lt;&gt;'Tabelas auxiliares'!$B$236,M479&lt;&gt;'Tabelas auxiliares'!$B$237,M479&lt;&gt;'Tabelas auxiliares'!$C$236,M479&lt;&gt;'Tabelas auxiliares'!$C$237),"FOLHA DE PESSOAL",IF(Q479='Tabelas auxiliares'!$A$237,"CUSTEIO",IF(Q479='Tabelas auxiliares'!$A$236,"INVESTIMENTO","ERRO - VERIFICAR"))))</f>
        <v/>
      </c>
      <c r="S479" s="44"/>
      <c r="U479" s="44"/>
    </row>
    <row r="480" spans="17:22" x14ac:dyDescent="0.25">
      <c r="Q480" s="51" t="str">
        <f t="shared" si="7"/>
        <v/>
      </c>
      <c r="R480" s="51" t="str">
        <f>IF(M480="","",IF(AND(M480&lt;&gt;'Tabelas auxiliares'!$B$236,M480&lt;&gt;'Tabelas auxiliares'!$B$237,M480&lt;&gt;'Tabelas auxiliares'!$C$236,M480&lt;&gt;'Tabelas auxiliares'!$C$237),"FOLHA DE PESSOAL",IF(Q480='Tabelas auxiliares'!$A$237,"CUSTEIO",IF(Q480='Tabelas auxiliares'!$A$236,"INVESTIMENTO","ERRO - VERIFICAR"))))</f>
        <v/>
      </c>
      <c r="S480" s="44"/>
      <c r="U480" s="44"/>
    </row>
    <row r="481" spans="17:21" x14ac:dyDescent="0.25">
      <c r="Q481" s="51" t="str">
        <f t="shared" si="7"/>
        <v/>
      </c>
      <c r="R481" s="51" t="str">
        <f>IF(M481="","",IF(AND(M481&lt;&gt;'Tabelas auxiliares'!$B$236,M481&lt;&gt;'Tabelas auxiliares'!$B$237,M481&lt;&gt;'Tabelas auxiliares'!$C$236,M481&lt;&gt;'Tabelas auxiliares'!$C$237),"FOLHA DE PESSOAL",IF(Q481='Tabelas auxiliares'!$A$237,"CUSTEIO",IF(Q481='Tabelas auxiliares'!$A$236,"INVESTIMENTO","ERRO - VERIFICAR"))))</f>
        <v/>
      </c>
      <c r="S481" s="44"/>
      <c r="U481" s="44"/>
    </row>
    <row r="482" spans="17:21" x14ac:dyDescent="0.25">
      <c r="Q482" s="51" t="str">
        <f t="shared" si="7"/>
        <v/>
      </c>
      <c r="R482" s="51" t="str">
        <f>IF(M482="","",IF(AND(M482&lt;&gt;'Tabelas auxiliares'!$B$236,M482&lt;&gt;'Tabelas auxiliares'!$B$237,M482&lt;&gt;'Tabelas auxiliares'!$C$236,M482&lt;&gt;'Tabelas auxiliares'!$C$237),"FOLHA DE PESSOAL",IF(Q482='Tabelas auxiliares'!$A$237,"CUSTEIO",IF(Q482='Tabelas auxiliares'!$A$236,"INVESTIMENTO","ERRO - VERIFICAR"))))</f>
        <v/>
      </c>
      <c r="S482" s="44"/>
      <c r="U482" s="44"/>
    </row>
    <row r="483" spans="17:21" x14ac:dyDescent="0.25">
      <c r="Q483" s="51" t="str">
        <f t="shared" si="7"/>
        <v/>
      </c>
      <c r="R483" s="51" t="str">
        <f>IF(M483="","",IF(AND(M483&lt;&gt;'Tabelas auxiliares'!$B$236,M483&lt;&gt;'Tabelas auxiliares'!$B$237,M483&lt;&gt;'Tabelas auxiliares'!$C$236,M483&lt;&gt;'Tabelas auxiliares'!$C$237),"FOLHA DE PESSOAL",IF(Q483='Tabelas auxiliares'!$A$237,"CUSTEIO",IF(Q483='Tabelas auxiliares'!$A$236,"INVESTIMENTO","ERRO - VERIFICAR"))))</f>
        <v/>
      </c>
      <c r="S483" s="44"/>
      <c r="U483" s="44"/>
    </row>
    <row r="484" spans="17:21" x14ac:dyDescent="0.25">
      <c r="Q484" s="51" t="str">
        <f t="shared" si="7"/>
        <v/>
      </c>
      <c r="R484" s="51" t="str">
        <f>IF(M484="","",IF(AND(M484&lt;&gt;'Tabelas auxiliares'!$B$236,M484&lt;&gt;'Tabelas auxiliares'!$B$237,M484&lt;&gt;'Tabelas auxiliares'!$C$236,M484&lt;&gt;'Tabelas auxiliares'!$C$237),"FOLHA DE PESSOAL",IF(Q484='Tabelas auxiliares'!$A$237,"CUSTEIO",IF(Q484='Tabelas auxiliares'!$A$236,"INVESTIMENTO","ERRO - VERIFICAR"))))</f>
        <v/>
      </c>
      <c r="S484" s="44"/>
      <c r="U484" s="44"/>
    </row>
    <row r="485" spans="17:21" x14ac:dyDescent="0.25">
      <c r="Q485" s="51" t="str">
        <f t="shared" si="7"/>
        <v/>
      </c>
      <c r="R485" s="51" t="str">
        <f>IF(M485="","",IF(AND(M485&lt;&gt;'Tabelas auxiliares'!$B$236,M485&lt;&gt;'Tabelas auxiliares'!$B$237,M485&lt;&gt;'Tabelas auxiliares'!$C$236,M485&lt;&gt;'Tabelas auxiliares'!$C$237),"FOLHA DE PESSOAL",IF(Q485='Tabelas auxiliares'!$A$237,"CUSTEIO",IF(Q485='Tabelas auxiliares'!$A$236,"INVESTIMENTO","ERRO - VERIFICAR"))))</f>
        <v/>
      </c>
      <c r="S485" s="44"/>
      <c r="U485" s="44"/>
    </row>
    <row r="486" spans="17:21" x14ac:dyDescent="0.25">
      <c r="Q486" s="51" t="str">
        <f t="shared" si="7"/>
        <v/>
      </c>
      <c r="R486" s="51" t="str">
        <f>IF(M486="","",IF(AND(M486&lt;&gt;'Tabelas auxiliares'!$B$236,M486&lt;&gt;'Tabelas auxiliares'!$B$237,M486&lt;&gt;'Tabelas auxiliares'!$C$236,M486&lt;&gt;'Tabelas auxiliares'!$C$237),"FOLHA DE PESSOAL",IF(Q486='Tabelas auxiliares'!$A$237,"CUSTEIO",IF(Q486='Tabelas auxiliares'!$A$236,"INVESTIMENTO","ERRO - VERIFICAR"))))</f>
        <v/>
      </c>
      <c r="S486" s="44"/>
      <c r="T486" s="44"/>
    </row>
    <row r="487" spans="17:21" x14ac:dyDescent="0.25">
      <c r="Q487" s="51" t="str">
        <f t="shared" si="7"/>
        <v/>
      </c>
      <c r="R487" s="51" t="str">
        <f>IF(M487="","",IF(AND(M487&lt;&gt;'Tabelas auxiliares'!$B$236,M487&lt;&gt;'Tabelas auxiliares'!$B$237,M487&lt;&gt;'Tabelas auxiliares'!$C$236,M487&lt;&gt;'Tabelas auxiliares'!$C$237),"FOLHA DE PESSOAL",IF(Q487='Tabelas auxiliares'!$A$237,"CUSTEIO",IF(Q487='Tabelas auxiliares'!$A$236,"INVESTIMENTO","ERRO - VERIFICAR"))))</f>
        <v/>
      </c>
      <c r="S487" s="44"/>
      <c r="T487" s="44"/>
      <c r="U487" s="44"/>
    </row>
    <row r="488" spans="17:21" x14ac:dyDescent="0.25">
      <c r="Q488" s="51" t="str">
        <f t="shared" si="7"/>
        <v/>
      </c>
      <c r="R488" s="51" t="str">
        <f>IF(M488="","",IF(AND(M488&lt;&gt;'Tabelas auxiliares'!$B$236,M488&lt;&gt;'Tabelas auxiliares'!$B$237,M488&lt;&gt;'Tabelas auxiliares'!$C$236,M488&lt;&gt;'Tabelas auxiliares'!$C$237),"FOLHA DE PESSOAL",IF(Q488='Tabelas auxiliares'!$A$237,"CUSTEIO",IF(Q488='Tabelas auxiliares'!$A$236,"INVESTIMENTO","ERRO - VERIFICAR"))))</f>
        <v/>
      </c>
      <c r="S488" s="44"/>
      <c r="T488" s="44"/>
    </row>
    <row r="489" spans="17:21" x14ac:dyDescent="0.25">
      <c r="Q489" s="51" t="str">
        <f t="shared" si="7"/>
        <v/>
      </c>
      <c r="R489" s="51" t="str">
        <f>IF(M489="","",IF(AND(M489&lt;&gt;'Tabelas auxiliares'!$B$236,M489&lt;&gt;'Tabelas auxiliares'!$B$237,M489&lt;&gt;'Tabelas auxiliares'!$C$236,M489&lt;&gt;'Tabelas auxiliares'!$C$237),"FOLHA DE PESSOAL",IF(Q489='Tabelas auxiliares'!$A$237,"CUSTEIO",IF(Q489='Tabelas auxiliares'!$A$236,"INVESTIMENTO","ERRO - VERIFICAR"))))</f>
        <v/>
      </c>
      <c r="S489" s="44"/>
      <c r="T489" s="44"/>
    </row>
    <row r="490" spans="17:21" x14ac:dyDescent="0.25">
      <c r="Q490" s="51" t="str">
        <f t="shared" si="7"/>
        <v/>
      </c>
      <c r="R490" s="51" t="str">
        <f>IF(M490="","",IF(AND(M490&lt;&gt;'Tabelas auxiliares'!$B$236,M490&lt;&gt;'Tabelas auxiliares'!$B$237,M490&lt;&gt;'Tabelas auxiliares'!$C$236,M490&lt;&gt;'Tabelas auxiliares'!$C$237),"FOLHA DE PESSOAL",IF(Q490='Tabelas auxiliares'!$A$237,"CUSTEIO",IF(Q490='Tabelas auxiliares'!$A$236,"INVESTIMENTO","ERRO - VERIFICAR"))))</f>
        <v/>
      </c>
      <c r="S490" s="44"/>
      <c r="U490" s="44"/>
    </row>
    <row r="491" spans="17:21" x14ac:dyDescent="0.25">
      <c r="Q491" s="51" t="str">
        <f t="shared" si="7"/>
        <v/>
      </c>
      <c r="R491" s="51" t="str">
        <f>IF(M491="","",IF(AND(M491&lt;&gt;'Tabelas auxiliares'!$B$236,M491&lt;&gt;'Tabelas auxiliares'!$B$237,M491&lt;&gt;'Tabelas auxiliares'!$C$236,M491&lt;&gt;'Tabelas auxiliares'!$C$237),"FOLHA DE PESSOAL",IF(Q491='Tabelas auxiliares'!$A$237,"CUSTEIO",IF(Q491='Tabelas auxiliares'!$A$236,"INVESTIMENTO","ERRO - VERIFICAR"))))</f>
        <v/>
      </c>
      <c r="S491" s="44"/>
      <c r="U491" s="44"/>
    </row>
    <row r="492" spans="17:21" x14ac:dyDescent="0.25">
      <c r="Q492" s="51" t="str">
        <f t="shared" si="7"/>
        <v/>
      </c>
      <c r="R492" s="51" t="str">
        <f>IF(M492="","",IF(AND(M492&lt;&gt;'Tabelas auxiliares'!$B$236,M492&lt;&gt;'Tabelas auxiliares'!$B$237,M492&lt;&gt;'Tabelas auxiliares'!$C$236,M492&lt;&gt;'Tabelas auxiliares'!$C$237),"FOLHA DE PESSOAL",IF(Q492='Tabelas auxiliares'!$A$237,"CUSTEIO",IF(Q492='Tabelas auxiliares'!$A$236,"INVESTIMENTO","ERRO - VERIFICAR"))))</f>
        <v/>
      </c>
      <c r="S492" s="44"/>
      <c r="T492" s="44"/>
    </row>
    <row r="493" spans="17:21" x14ac:dyDescent="0.25">
      <c r="Q493" s="51" t="str">
        <f t="shared" si="7"/>
        <v/>
      </c>
      <c r="R493" s="51" t="str">
        <f>IF(M493="","",IF(AND(M493&lt;&gt;'Tabelas auxiliares'!$B$236,M493&lt;&gt;'Tabelas auxiliares'!$B$237,M493&lt;&gt;'Tabelas auxiliares'!$C$236,M493&lt;&gt;'Tabelas auxiliares'!$C$237),"FOLHA DE PESSOAL",IF(Q493='Tabelas auxiliares'!$A$237,"CUSTEIO",IF(Q493='Tabelas auxiliares'!$A$236,"INVESTIMENTO","ERRO - VERIFICAR"))))</f>
        <v/>
      </c>
      <c r="S493" s="65"/>
    </row>
    <row r="494" spans="17:21" x14ac:dyDescent="0.25">
      <c r="Q494" s="51" t="str">
        <f t="shared" si="7"/>
        <v/>
      </c>
      <c r="R494" s="51" t="str">
        <f>IF(M494="","",IF(AND(M494&lt;&gt;'Tabelas auxiliares'!$B$236,M494&lt;&gt;'Tabelas auxiliares'!$B$237,M494&lt;&gt;'Tabelas auxiliares'!$C$236,M494&lt;&gt;'Tabelas auxiliares'!$C$237),"FOLHA DE PESSOAL",IF(Q494='Tabelas auxiliares'!$A$237,"CUSTEIO",IF(Q494='Tabelas auxiliares'!$A$236,"INVESTIMENTO","ERRO - VERIFICAR"))))</f>
        <v/>
      </c>
      <c r="S494" s="65"/>
    </row>
    <row r="495" spans="17:21" x14ac:dyDescent="0.25">
      <c r="Q495" s="51" t="str">
        <f t="shared" si="7"/>
        <v/>
      </c>
      <c r="R495" s="51" t="str">
        <f>IF(M495="","",IF(AND(M495&lt;&gt;'Tabelas auxiliares'!$B$236,M495&lt;&gt;'Tabelas auxiliares'!$B$237,M495&lt;&gt;'Tabelas auxiliares'!$C$236,M495&lt;&gt;'Tabelas auxiliares'!$C$237),"FOLHA DE PESSOAL",IF(Q495='Tabelas auxiliares'!$A$237,"CUSTEIO",IF(Q495='Tabelas auxiliares'!$A$236,"INVESTIMENTO","ERRO - VERIFICAR"))))</f>
        <v/>
      </c>
      <c r="S495" s="65"/>
    </row>
    <row r="496" spans="17:21" x14ac:dyDescent="0.25">
      <c r="Q496" s="51" t="str">
        <f t="shared" si="7"/>
        <v/>
      </c>
      <c r="R496" s="51" t="str">
        <f>IF(M496="","",IF(AND(M496&lt;&gt;'Tabelas auxiliares'!$B$236,M496&lt;&gt;'Tabelas auxiliares'!$B$237,M496&lt;&gt;'Tabelas auxiliares'!$C$236,M496&lt;&gt;'Tabelas auxiliares'!$C$237),"FOLHA DE PESSOAL",IF(Q496='Tabelas auxiliares'!$A$237,"CUSTEIO",IF(Q496='Tabelas auxiliares'!$A$236,"INVESTIMENTO","ERRO - VERIFICAR"))))</f>
        <v/>
      </c>
      <c r="S496" s="65"/>
    </row>
    <row r="497" spans="17:19" x14ac:dyDescent="0.25">
      <c r="Q497" s="51" t="str">
        <f t="shared" si="7"/>
        <v/>
      </c>
      <c r="R497" s="51" t="str">
        <f>IF(M497="","",IF(AND(M497&lt;&gt;'Tabelas auxiliares'!$B$236,M497&lt;&gt;'Tabelas auxiliares'!$B$237,M497&lt;&gt;'Tabelas auxiliares'!$C$236,M497&lt;&gt;'Tabelas auxiliares'!$C$237),"FOLHA DE PESSOAL",IF(Q497='Tabelas auxiliares'!$A$237,"CUSTEIO",IF(Q497='Tabelas auxiliares'!$A$236,"INVESTIMENTO","ERRO - VERIFICAR"))))</f>
        <v/>
      </c>
      <c r="S497" s="65"/>
    </row>
    <row r="498" spans="17:19" x14ac:dyDescent="0.25">
      <c r="Q498" s="51" t="str">
        <f t="shared" si="7"/>
        <v/>
      </c>
      <c r="R498" s="51" t="str">
        <f>IF(M498="","",IF(AND(M498&lt;&gt;'Tabelas auxiliares'!$B$236,M498&lt;&gt;'Tabelas auxiliares'!$B$237,M498&lt;&gt;'Tabelas auxiliares'!$C$236,M498&lt;&gt;'Tabelas auxiliares'!$C$237),"FOLHA DE PESSOAL",IF(Q498='Tabelas auxiliares'!$A$237,"CUSTEIO",IF(Q498='Tabelas auxiliares'!$A$236,"INVESTIMENTO","ERRO - VERIFICAR"))))</f>
        <v/>
      </c>
      <c r="S498" s="65"/>
    </row>
    <row r="499" spans="17:19" x14ac:dyDescent="0.25">
      <c r="Q499" s="51" t="str">
        <f t="shared" si="7"/>
        <v/>
      </c>
      <c r="R499" s="51" t="str">
        <f>IF(M499="","",IF(AND(M499&lt;&gt;'Tabelas auxiliares'!$B$236,M499&lt;&gt;'Tabelas auxiliares'!$B$237,M499&lt;&gt;'Tabelas auxiliares'!$C$236,M499&lt;&gt;'Tabelas auxiliares'!$C$237),"FOLHA DE PESSOAL",IF(Q499='Tabelas auxiliares'!$A$237,"CUSTEIO",IF(Q499='Tabelas auxiliares'!$A$236,"INVESTIMENTO","ERRO - VERIFICAR"))))</f>
        <v/>
      </c>
      <c r="S499" s="65"/>
    </row>
    <row r="500" spans="17:19" x14ac:dyDescent="0.25">
      <c r="Q500" s="51" t="str">
        <f t="shared" si="7"/>
        <v/>
      </c>
      <c r="R500" s="51" t="str">
        <f>IF(M500="","",IF(AND(M500&lt;&gt;'Tabelas auxiliares'!$B$236,M500&lt;&gt;'Tabelas auxiliares'!$B$237,M500&lt;&gt;'Tabelas auxiliares'!$C$236,M500&lt;&gt;'Tabelas auxiliares'!$C$237),"FOLHA DE PESSOAL",IF(Q500='Tabelas auxiliares'!$A$237,"CUSTEIO",IF(Q500='Tabelas auxiliares'!$A$236,"INVESTIMENTO","ERRO - VERIFICAR"))))</f>
        <v/>
      </c>
      <c r="S500" s="65"/>
    </row>
    <row r="501" spans="17:19" x14ac:dyDescent="0.25">
      <c r="Q501" s="51" t="str">
        <f t="shared" si="7"/>
        <v/>
      </c>
      <c r="R501" s="51" t="str">
        <f>IF(M501="","",IF(AND(M501&lt;&gt;'Tabelas auxiliares'!$B$236,M501&lt;&gt;'Tabelas auxiliares'!$B$237,M501&lt;&gt;'Tabelas auxiliares'!$C$236,M501&lt;&gt;'Tabelas auxiliares'!$C$237),"FOLHA DE PESSOAL",IF(Q501='Tabelas auxiliares'!$A$237,"CUSTEIO",IF(Q501='Tabelas auxiliares'!$A$236,"INVESTIMENTO","ERRO - VERIFICAR"))))</f>
        <v/>
      </c>
      <c r="S501" s="65"/>
    </row>
    <row r="502" spans="17:19" x14ac:dyDescent="0.25">
      <c r="Q502" s="51" t="str">
        <f t="shared" si="7"/>
        <v/>
      </c>
      <c r="R502" s="51" t="str">
        <f>IF(M502="","",IF(AND(M502&lt;&gt;'Tabelas auxiliares'!$B$236,M502&lt;&gt;'Tabelas auxiliares'!$B$237,M502&lt;&gt;'Tabelas auxiliares'!$C$236,M502&lt;&gt;'Tabelas auxiliares'!$C$237),"FOLHA DE PESSOAL",IF(Q502='Tabelas auxiliares'!$A$237,"CUSTEIO",IF(Q502='Tabelas auxiliares'!$A$236,"INVESTIMENTO","ERRO - VERIFICAR"))))</f>
        <v/>
      </c>
      <c r="S502" s="65"/>
    </row>
    <row r="503" spans="17:19" x14ac:dyDescent="0.25">
      <c r="Q503" s="51" t="str">
        <f t="shared" si="7"/>
        <v/>
      </c>
      <c r="R503" s="51" t="str">
        <f>IF(M503="","",IF(AND(M503&lt;&gt;'Tabelas auxiliares'!$B$236,M503&lt;&gt;'Tabelas auxiliares'!$B$237,M503&lt;&gt;'Tabelas auxiliares'!$C$236,M503&lt;&gt;'Tabelas auxiliares'!$C$237),"FOLHA DE PESSOAL",IF(Q503='Tabelas auxiliares'!$A$237,"CUSTEIO",IF(Q503='Tabelas auxiliares'!$A$236,"INVESTIMENTO","ERRO - VERIFICAR"))))</f>
        <v/>
      </c>
      <c r="S503" s="65"/>
    </row>
    <row r="504" spans="17:19" x14ac:dyDescent="0.25">
      <c r="Q504" s="51" t="str">
        <f t="shared" si="7"/>
        <v/>
      </c>
      <c r="R504" s="51" t="str">
        <f>IF(M504="","",IF(AND(M504&lt;&gt;'Tabelas auxiliares'!$B$236,M504&lt;&gt;'Tabelas auxiliares'!$B$237,M504&lt;&gt;'Tabelas auxiliares'!$C$236,M504&lt;&gt;'Tabelas auxiliares'!$C$237),"FOLHA DE PESSOAL",IF(Q504='Tabelas auxiliares'!$A$237,"CUSTEIO",IF(Q504='Tabelas auxiliares'!$A$236,"INVESTIMENTO","ERRO - VERIFICAR"))))</f>
        <v/>
      </c>
      <c r="S504" s="65"/>
    </row>
    <row r="505" spans="17:19" x14ac:dyDescent="0.25">
      <c r="Q505" s="51" t="str">
        <f t="shared" si="7"/>
        <v/>
      </c>
      <c r="R505" s="51" t="str">
        <f>IF(M505="","",IF(AND(M505&lt;&gt;'Tabelas auxiliares'!$B$236,M505&lt;&gt;'Tabelas auxiliares'!$B$237,M505&lt;&gt;'Tabelas auxiliares'!$C$236,M505&lt;&gt;'Tabelas auxiliares'!$C$237),"FOLHA DE PESSOAL",IF(Q505='Tabelas auxiliares'!$A$237,"CUSTEIO",IF(Q505='Tabelas auxiliares'!$A$236,"INVESTIMENTO","ERRO - VERIFICAR"))))</f>
        <v/>
      </c>
      <c r="S505" s="65"/>
    </row>
    <row r="506" spans="17:19" x14ac:dyDescent="0.25">
      <c r="Q506" s="51" t="str">
        <f t="shared" si="7"/>
        <v/>
      </c>
      <c r="R506" s="51" t="str">
        <f>IF(M506="","",IF(AND(M506&lt;&gt;'Tabelas auxiliares'!$B$236,M506&lt;&gt;'Tabelas auxiliares'!$B$237,M506&lt;&gt;'Tabelas auxiliares'!$C$236,M506&lt;&gt;'Tabelas auxiliares'!$C$237),"FOLHA DE PESSOAL",IF(Q506='Tabelas auxiliares'!$A$237,"CUSTEIO",IF(Q506='Tabelas auxiliares'!$A$236,"INVESTIMENTO","ERRO - VERIFICAR"))))</f>
        <v/>
      </c>
      <c r="S506" s="65"/>
    </row>
    <row r="507" spans="17:19" x14ac:dyDescent="0.25">
      <c r="Q507" s="51" t="str">
        <f t="shared" si="7"/>
        <v/>
      </c>
      <c r="R507" s="51" t="str">
        <f>IF(M507="","",IF(AND(M507&lt;&gt;'Tabelas auxiliares'!$B$236,M507&lt;&gt;'Tabelas auxiliares'!$B$237,M507&lt;&gt;'Tabelas auxiliares'!$C$236,M507&lt;&gt;'Tabelas auxiliares'!$C$237),"FOLHA DE PESSOAL",IF(Q507='Tabelas auxiliares'!$A$237,"CUSTEIO",IF(Q507='Tabelas auxiliares'!$A$236,"INVESTIMENTO","ERRO - VERIFICAR"))))</f>
        <v/>
      </c>
      <c r="S507" s="65"/>
    </row>
    <row r="508" spans="17:19" x14ac:dyDescent="0.25">
      <c r="Q508" s="51" t="str">
        <f t="shared" si="7"/>
        <v/>
      </c>
      <c r="R508" s="51" t="str">
        <f>IF(M508="","",IF(AND(M508&lt;&gt;'Tabelas auxiliares'!$B$236,M508&lt;&gt;'Tabelas auxiliares'!$B$237,M508&lt;&gt;'Tabelas auxiliares'!$C$236,M508&lt;&gt;'Tabelas auxiliares'!$C$237),"FOLHA DE PESSOAL",IF(Q508='Tabelas auxiliares'!$A$237,"CUSTEIO",IF(Q508='Tabelas auxiliares'!$A$236,"INVESTIMENTO","ERRO - VERIFICAR"))))</f>
        <v/>
      </c>
      <c r="S508" s="65"/>
    </row>
    <row r="509" spans="17:19" x14ac:dyDescent="0.25">
      <c r="Q509" s="51" t="str">
        <f t="shared" si="7"/>
        <v/>
      </c>
      <c r="R509" s="51" t="str">
        <f>IF(M509="","",IF(AND(M509&lt;&gt;'Tabelas auxiliares'!$B$236,M509&lt;&gt;'Tabelas auxiliares'!$B$237,M509&lt;&gt;'Tabelas auxiliares'!$C$236,M509&lt;&gt;'Tabelas auxiliares'!$C$237),"FOLHA DE PESSOAL",IF(Q509='Tabelas auxiliares'!$A$237,"CUSTEIO",IF(Q509='Tabelas auxiliares'!$A$236,"INVESTIMENTO","ERRO - VERIFICAR"))))</f>
        <v/>
      </c>
      <c r="S509" s="65"/>
    </row>
    <row r="510" spans="17:19" x14ac:dyDescent="0.25">
      <c r="Q510" s="51" t="str">
        <f t="shared" si="7"/>
        <v/>
      </c>
      <c r="R510" s="51" t="str">
        <f>IF(M510="","",IF(AND(M510&lt;&gt;'Tabelas auxiliares'!$B$236,M510&lt;&gt;'Tabelas auxiliares'!$B$237,M510&lt;&gt;'Tabelas auxiliares'!$C$236,M510&lt;&gt;'Tabelas auxiliares'!$C$237),"FOLHA DE PESSOAL",IF(Q510='Tabelas auxiliares'!$A$237,"CUSTEIO",IF(Q510='Tabelas auxiliares'!$A$236,"INVESTIMENTO","ERRO - VERIFICAR"))))</f>
        <v/>
      </c>
      <c r="S510" s="65"/>
    </row>
    <row r="511" spans="17:19" x14ac:dyDescent="0.25">
      <c r="Q511" s="51" t="str">
        <f t="shared" si="7"/>
        <v/>
      </c>
      <c r="R511" s="51" t="str">
        <f>IF(M511="","",IF(AND(M511&lt;&gt;'Tabelas auxiliares'!$B$236,M511&lt;&gt;'Tabelas auxiliares'!$B$237,M511&lt;&gt;'Tabelas auxiliares'!$C$236,M511&lt;&gt;'Tabelas auxiliares'!$C$237),"FOLHA DE PESSOAL",IF(Q511='Tabelas auxiliares'!$A$237,"CUSTEIO",IF(Q511='Tabelas auxiliares'!$A$236,"INVESTIMENTO","ERRO - VERIFICAR"))))</f>
        <v/>
      </c>
      <c r="S511" s="65"/>
    </row>
    <row r="512" spans="17:19" x14ac:dyDescent="0.25">
      <c r="Q512" s="51" t="str">
        <f t="shared" si="7"/>
        <v/>
      </c>
      <c r="R512" s="51" t="str">
        <f>IF(M512="","",IF(AND(M512&lt;&gt;'Tabelas auxiliares'!$B$236,M512&lt;&gt;'Tabelas auxiliares'!$B$237,M512&lt;&gt;'Tabelas auxiliares'!$C$236,M512&lt;&gt;'Tabelas auxiliares'!$C$237),"FOLHA DE PESSOAL",IF(Q512='Tabelas auxiliares'!$A$237,"CUSTEIO",IF(Q512='Tabelas auxiliares'!$A$236,"INVESTIMENTO","ERRO - VERIFICAR"))))</f>
        <v/>
      </c>
      <c r="S512" s="65"/>
    </row>
    <row r="513" spans="17:19" x14ac:dyDescent="0.25">
      <c r="Q513" s="51" t="str">
        <f t="shared" si="7"/>
        <v/>
      </c>
      <c r="R513" s="51" t="str">
        <f>IF(M513="","",IF(AND(M513&lt;&gt;'Tabelas auxiliares'!$B$236,M513&lt;&gt;'Tabelas auxiliares'!$B$237,M513&lt;&gt;'Tabelas auxiliares'!$C$236,M513&lt;&gt;'Tabelas auxiliares'!$C$237),"FOLHA DE PESSOAL",IF(Q513='Tabelas auxiliares'!$A$237,"CUSTEIO",IF(Q513='Tabelas auxiliares'!$A$236,"INVESTIMENTO","ERRO - VERIFICAR"))))</f>
        <v/>
      </c>
      <c r="S513" s="65"/>
    </row>
    <row r="514" spans="17:19" x14ac:dyDescent="0.25">
      <c r="Q514" s="51" t="str">
        <f t="shared" si="7"/>
        <v/>
      </c>
      <c r="R514" s="51" t="str">
        <f>IF(M514="","",IF(AND(M514&lt;&gt;'Tabelas auxiliares'!$B$236,M514&lt;&gt;'Tabelas auxiliares'!$B$237,M514&lt;&gt;'Tabelas auxiliares'!$C$236,M514&lt;&gt;'Tabelas auxiliares'!$C$237),"FOLHA DE PESSOAL",IF(Q514='Tabelas auxiliares'!$A$237,"CUSTEIO",IF(Q514='Tabelas auxiliares'!$A$236,"INVESTIMENTO","ERRO - VERIFICAR"))))</f>
        <v/>
      </c>
      <c r="S514" s="65"/>
    </row>
    <row r="515" spans="17:19" x14ac:dyDescent="0.25">
      <c r="Q515" s="51" t="str">
        <f t="shared" si="7"/>
        <v/>
      </c>
      <c r="R515" s="51" t="str">
        <f>IF(M515="","",IF(AND(M515&lt;&gt;'Tabelas auxiliares'!$B$236,M515&lt;&gt;'Tabelas auxiliares'!$B$237,M515&lt;&gt;'Tabelas auxiliares'!$C$236,M515&lt;&gt;'Tabelas auxiliares'!$C$237),"FOLHA DE PESSOAL",IF(Q515='Tabelas auxiliares'!$A$237,"CUSTEIO",IF(Q515='Tabelas auxiliares'!$A$236,"INVESTIMENTO","ERRO - VERIFICAR"))))</f>
        <v/>
      </c>
      <c r="S515" s="65"/>
    </row>
    <row r="516" spans="17:19" x14ac:dyDescent="0.25">
      <c r="Q516" s="51" t="str">
        <f t="shared" si="7"/>
        <v/>
      </c>
      <c r="R516" s="51" t="str">
        <f>IF(M516="","",IF(AND(M516&lt;&gt;'Tabelas auxiliares'!$B$236,M516&lt;&gt;'Tabelas auxiliares'!$B$237,M516&lt;&gt;'Tabelas auxiliares'!$C$236,M516&lt;&gt;'Tabelas auxiliares'!$C$237),"FOLHA DE PESSOAL",IF(Q516='Tabelas auxiliares'!$A$237,"CUSTEIO",IF(Q516='Tabelas auxiliares'!$A$236,"INVESTIMENTO","ERRO - VERIFICAR"))))</f>
        <v/>
      </c>
      <c r="S516" s="65"/>
    </row>
    <row r="517" spans="17:19" x14ac:dyDescent="0.25">
      <c r="Q517" s="51" t="str">
        <f t="shared" ref="Q517:Q580" si="8">LEFT(O517,1)</f>
        <v/>
      </c>
      <c r="R517" s="51" t="str">
        <f>IF(M517="","",IF(AND(M517&lt;&gt;'Tabelas auxiliares'!$B$236,M517&lt;&gt;'Tabelas auxiliares'!$B$237,M517&lt;&gt;'Tabelas auxiliares'!$C$236,M517&lt;&gt;'Tabelas auxiliares'!$C$237),"FOLHA DE PESSOAL",IF(Q517='Tabelas auxiliares'!$A$237,"CUSTEIO",IF(Q517='Tabelas auxiliares'!$A$236,"INVESTIMENTO","ERRO - VERIFICAR"))))</f>
        <v/>
      </c>
      <c r="S517" s="65"/>
    </row>
    <row r="518" spans="17:19" x14ac:dyDescent="0.25">
      <c r="Q518" s="51" t="str">
        <f t="shared" si="8"/>
        <v/>
      </c>
      <c r="R518" s="51" t="str">
        <f>IF(M518="","",IF(AND(M518&lt;&gt;'Tabelas auxiliares'!$B$236,M518&lt;&gt;'Tabelas auxiliares'!$B$237,M518&lt;&gt;'Tabelas auxiliares'!$C$236,M518&lt;&gt;'Tabelas auxiliares'!$C$237),"FOLHA DE PESSOAL",IF(Q518='Tabelas auxiliares'!$A$237,"CUSTEIO",IF(Q518='Tabelas auxiliares'!$A$236,"INVESTIMENTO","ERRO - VERIFICAR"))))</f>
        <v/>
      </c>
      <c r="S518" s="65"/>
    </row>
    <row r="519" spans="17:19" x14ac:dyDescent="0.25">
      <c r="Q519" s="51" t="str">
        <f t="shared" si="8"/>
        <v/>
      </c>
      <c r="R519" s="51" t="str">
        <f>IF(M519="","",IF(AND(M519&lt;&gt;'Tabelas auxiliares'!$B$236,M519&lt;&gt;'Tabelas auxiliares'!$B$237,M519&lt;&gt;'Tabelas auxiliares'!$C$236,M519&lt;&gt;'Tabelas auxiliares'!$C$237),"FOLHA DE PESSOAL",IF(Q519='Tabelas auxiliares'!$A$237,"CUSTEIO",IF(Q519='Tabelas auxiliares'!$A$236,"INVESTIMENTO","ERRO - VERIFICAR"))))</f>
        <v/>
      </c>
      <c r="S519" s="65"/>
    </row>
    <row r="520" spans="17:19" x14ac:dyDescent="0.25">
      <c r="Q520" s="51" t="str">
        <f t="shared" si="8"/>
        <v/>
      </c>
      <c r="R520" s="51" t="str">
        <f>IF(M520="","",IF(AND(M520&lt;&gt;'Tabelas auxiliares'!$B$236,M520&lt;&gt;'Tabelas auxiliares'!$B$237,M520&lt;&gt;'Tabelas auxiliares'!$C$236,M520&lt;&gt;'Tabelas auxiliares'!$C$237),"FOLHA DE PESSOAL",IF(Q520='Tabelas auxiliares'!$A$237,"CUSTEIO",IF(Q520='Tabelas auxiliares'!$A$236,"INVESTIMENTO","ERRO - VERIFICAR"))))</f>
        <v/>
      </c>
      <c r="S520" s="65"/>
    </row>
    <row r="521" spans="17:19" x14ac:dyDescent="0.25">
      <c r="Q521" s="51" t="str">
        <f t="shared" si="8"/>
        <v/>
      </c>
      <c r="R521" s="51" t="str">
        <f>IF(M521="","",IF(AND(M521&lt;&gt;'Tabelas auxiliares'!$B$236,M521&lt;&gt;'Tabelas auxiliares'!$B$237,M521&lt;&gt;'Tabelas auxiliares'!$C$236,M521&lt;&gt;'Tabelas auxiliares'!$C$237),"FOLHA DE PESSOAL",IF(Q521='Tabelas auxiliares'!$A$237,"CUSTEIO",IF(Q521='Tabelas auxiliares'!$A$236,"INVESTIMENTO","ERRO - VERIFICAR"))))</f>
        <v/>
      </c>
      <c r="S521" s="65"/>
    </row>
    <row r="522" spans="17:19" x14ac:dyDescent="0.25">
      <c r="Q522" s="51" t="str">
        <f t="shared" si="8"/>
        <v/>
      </c>
      <c r="R522" s="51" t="str">
        <f>IF(M522="","",IF(AND(M522&lt;&gt;'Tabelas auxiliares'!$B$236,M522&lt;&gt;'Tabelas auxiliares'!$B$237,M522&lt;&gt;'Tabelas auxiliares'!$C$236,M522&lt;&gt;'Tabelas auxiliares'!$C$237),"FOLHA DE PESSOAL",IF(Q522='Tabelas auxiliares'!$A$237,"CUSTEIO",IF(Q522='Tabelas auxiliares'!$A$236,"INVESTIMENTO","ERRO - VERIFICAR"))))</f>
        <v/>
      </c>
      <c r="S522" s="65"/>
    </row>
    <row r="523" spans="17:19" x14ac:dyDescent="0.25">
      <c r="Q523" s="51" t="str">
        <f t="shared" si="8"/>
        <v/>
      </c>
      <c r="R523" s="51" t="str">
        <f>IF(M523="","",IF(AND(M523&lt;&gt;'Tabelas auxiliares'!$B$236,M523&lt;&gt;'Tabelas auxiliares'!$B$237,M523&lt;&gt;'Tabelas auxiliares'!$C$236,M523&lt;&gt;'Tabelas auxiliares'!$C$237),"FOLHA DE PESSOAL",IF(Q523='Tabelas auxiliares'!$A$237,"CUSTEIO",IF(Q523='Tabelas auxiliares'!$A$236,"INVESTIMENTO","ERRO - VERIFICAR"))))</f>
        <v/>
      </c>
      <c r="S523" s="65"/>
    </row>
    <row r="524" spans="17:19" x14ac:dyDescent="0.25">
      <c r="Q524" s="51" t="str">
        <f t="shared" si="8"/>
        <v/>
      </c>
      <c r="R524" s="51" t="str">
        <f>IF(M524="","",IF(AND(M524&lt;&gt;'Tabelas auxiliares'!$B$236,M524&lt;&gt;'Tabelas auxiliares'!$B$237,M524&lt;&gt;'Tabelas auxiliares'!$C$236,M524&lt;&gt;'Tabelas auxiliares'!$C$237),"FOLHA DE PESSOAL",IF(Q524='Tabelas auxiliares'!$A$237,"CUSTEIO",IF(Q524='Tabelas auxiliares'!$A$236,"INVESTIMENTO","ERRO - VERIFICAR"))))</f>
        <v/>
      </c>
      <c r="S524" s="65"/>
    </row>
    <row r="525" spans="17:19" x14ac:dyDescent="0.25">
      <c r="Q525" s="51" t="str">
        <f t="shared" si="8"/>
        <v/>
      </c>
      <c r="R525" s="51" t="str">
        <f>IF(M525="","",IF(AND(M525&lt;&gt;'Tabelas auxiliares'!$B$236,M525&lt;&gt;'Tabelas auxiliares'!$B$237,M525&lt;&gt;'Tabelas auxiliares'!$C$236,M525&lt;&gt;'Tabelas auxiliares'!$C$237),"FOLHA DE PESSOAL",IF(Q525='Tabelas auxiliares'!$A$237,"CUSTEIO",IF(Q525='Tabelas auxiliares'!$A$236,"INVESTIMENTO","ERRO - VERIFICAR"))))</f>
        <v/>
      </c>
      <c r="S525" s="65"/>
    </row>
    <row r="526" spans="17:19" x14ac:dyDescent="0.25">
      <c r="Q526" s="51" t="str">
        <f t="shared" si="8"/>
        <v/>
      </c>
      <c r="R526" s="51" t="str">
        <f>IF(M526="","",IF(AND(M526&lt;&gt;'Tabelas auxiliares'!$B$236,M526&lt;&gt;'Tabelas auxiliares'!$B$237,M526&lt;&gt;'Tabelas auxiliares'!$C$236,M526&lt;&gt;'Tabelas auxiliares'!$C$237),"FOLHA DE PESSOAL",IF(Q526='Tabelas auxiliares'!$A$237,"CUSTEIO",IF(Q526='Tabelas auxiliares'!$A$236,"INVESTIMENTO","ERRO - VERIFICAR"))))</f>
        <v/>
      </c>
      <c r="S526" s="65"/>
    </row>
    <row r="527" spans="17:19" x14ac:dyDescent="0.25">
      <c r="Q527" s="51" t="str">
        <f t="shared" si="8"/>
        <v/>
      </c>
      <c r="R527" s="51" t="str">
        <f>IF(M527="","",IF(AND(M527&lt;&gt;'Tabelas auxiliares'!$B$236,M527&lt;&gt;'Tabelas auxiliares'!$B$237,M527&lt;&gt;'Tabelas auxiliares'!$C$236,M527&lt;&gt;'Tabelas auxiliares'!$C$237),"FOLHA DE PESSOAL",IF(Q527='Tabelas auxiliares'!$A$237,"CUSTEIO",IF(Q527='Tabelas auxiliares'!$A$236,"INVESTIMENTO","ERRO - VERIFICAR"))))</f>
        <v/>
      </c>
      <c r="S527" s="65"/>
    </row>
    <row r="528" spans="17:19" x14ac:dyDescent="0.25">
      <c r="Q528" s="51" t="str">
        <f t="shared" si="8"/>
        <v/>
      </c>
      <c r="R528" s="51" t="str">
        <f>IF(M528="","",IF(AND(M528&lt;&gt;'Tabelas auxiliares'!$B$236,M528&lt;&gt;'Tabelas auxiliares'!$B$237,M528&lt;&gt;'Tabelas auxiliares'!$C$236,M528&lt;&gt;'Tabelas auxiliares'!$C$237),"FOLHA DE PESSOAL",IF(Q528='Tabelas auxiliares'!$A$237,"CUSTEIO",IF(Q528='Tabelas auxiliares'!$A$236,"INVESTIMENTO","ERRO - VERIFICAR"))))</f>
        <v/>
      </c>
      <c r="S528" s="65"/>
    </row>
    <row r="529" spans="17:19" x14ac:dyDescent="0.25">
      <c r="Q529" s="51" t="str">
        <f t="shared" si="8"/>
        <v/>
      </c>
      <c r="R529" s="51" t="str">
        <f>IF(M529="","",IF(AND(M529&lt;&gt;'Tabelas auxiliares'!$B$236,M529&lt;&gt;'Tabelas auxiliares'!$B$237,M529&lt;&gt;'Tabelas auxiliares'!$C$236,M529&lt;&gt;'Tabelas auxiliares'!$C$237),"FOLHA DE PESSOAL",IF(Q529='Tabelas auxiliares'!$A$237,"CUSTEIO",IF(Q529='Tabelas auxiliares'!$A$236,"INVESTIMENTO","ERRO - VERIFICAR"))))</f>
        <v/>
      </c>
      <c r="S529" s="65"/>
    </row>
    <row r="530" spans="17:19" x14ac:dyDescent="0.25">
      <c r="Q530" s="51" t="str">
        <f t="shared" si="8"/>
        <v/>
      </c>
      <c r="R530" s="51" t="str">
        <f>IF(M530="","",IF(AND(M530&lt;&gt;'Tabelas auxiliares'!$B$236,M530&lt;&gt;'Tabelas auxiliares'!$B$237,M530&lt;&gt;'Tabelas auxiliares'!$C$236,M530&lt;&gt;'Tabelas auxiliares'!$C$237),"FOLHA DE PESSOAL",IF(Q530='Tabelas auxiliares'!$A$237,"CUSTEIO",IF(Q530='Tabelas auxiliares'!$A$236,"INVESTIMENTO","ERRO - VERIFICAR"))))</f>
        <v/>
      </c>
      <c r="S530" s="65"/>
    </row>
    <row r="531" spans="17:19" x14ac:dyDescent="0.25">
      <c r="Q531" s="51" t="str">
        <f t="shared" si="8"/>
        <v/>
      </c>
      <c r="R531" s="51" t="str">
        <f>IF(M531="","",IF(AND(M531&lt;&gt;'Tabelas auxiliares'!$B$236,M531&lt;&gt;'Tabelas auxiliares'!$B$237,M531&lt;&gt;'Tabelas auxiliares'!$C$236,M531&lt;&gt;'Tabelas auxiliares'!$C$237),"FOLHA DE PESSOAL",IF(Q531='Tabelas auxiliares'!$A$237,"CUSTEIO",IF(Q531='Tabelas auxiliares'!$A$236,"INVESTIMENTO","ERRO - VERIFICAR"))))</f>
        <v/>
      </c>
      <c r="S531" s="65"/>
    </row>
    <row r="532" spans="17:19" x14ac:dyDescent="0.25">
      <c r="Q532" s="51" t="str">
        <f t="shared" si="8"/>
        <v/>
      </c>
      <c r="R532" s="51" t="str">
        <f>IF(M532="","",IF(AND(M532&lt;&gt;'Tabelas auxiliares'!$B$236,M532&lt;&gt;'Tabelas auxiliares'!$B$237,M532&lt;&gt;'Tabelas auxiliares'!$C$236,M532&lt;&gt;'Tabelas auxiliares'!$C$237),"FOLHA DE PESSOAL",IF(Q532='Tabelas auxiliares'!$A$237,"CUSTEIO",IF(Q532='Tabelas auxiliares'!$A$236,"INVESTIMENTO","ERRO - VERIFICAR"))))</f>
        <v/>
      </c>
      <c r="S532" s="65"/>
    </row>
    <row r="533" spans="17:19" x14ac:dyDescent="0.25">
      <c r="Q533" s="51" t="str">
        <f t="shared" si="8"/>
        <v/>
      </c>
      <c r="R533" s="51" t="str">
        <f>IF(M533="","",IF(AND(M533&lt;&gt;'Tabelas auxiliares'!$B$236,M533&lt;&gt;'Tabelas auxiliares'!$B$237,M533&lt;&gt;'Tabelas auxiliares'!$C$236,M533&lt;&gt;'Tabelas auxiliares'!$C$237),"FOLHA DE PESSOAL",IF(Q533='Tabelas auxiliares'!$A$237,"CUSTEIO",IF(Q533='Tabelas auxiliares'!$A$236,"INVESTIMENTO","ERRO - VERIFICAR"))))</f>
        <v/>
      </c>
      <c r="S533" s="65"/>
    </row>
    <row r="534" spans="17:19" x14ac:dyDescent="0.25">
      <c r="Q534" s="51" t="str">
        <f t="shared" si="8"/>
        <v/>
      </c>
      <c r="R534" s="51" t="str">
        <f>IF(M534="","",IF(AND(M534&lt;&gt;'Tabelas auxiliares'!$B$236,M534&lt;&gt;'Tabelas auxiliares'!$B$237,M534&lt;&gt;'Tabelas auxiliares'!$C$236,M534&lt;&gt;'Tabelas auxiliares'!$C$237),"FOLHA DE PESSOAL",IF(Q534='Tabelas auxiliares'!$A$237,"CUSTEIO",IF(Q534='Tabelas auxiliares'!$A$236,"INVESTIMENTO","ERRO - VERIFICAR"))))</f>
        <v/>
      </c>
      <c r="S534" s="65"/>
    </row>
    <row r="535" spans="17:19" x14ac:dyDescent="0.25">
      <c r="Q535" s="51" t="str">
        <f t="shared" si="8"/>
        <v/>
      </c>
      <c r="R535" s="51" t="str">
        <f>IF(M535="","",IF(AND(M535&lt;&gt;'Tabelas auxiliares'!$B$236,M535&lt;&gt;'Tabelas auxiliares'!$B$237,M535&lt;&gt;'Tabelas auxiliares'!$C$236,M535&lt;&gt;'Tabelas auxiliares'!$C$237),"FOLHA DE PESSOAL",IF(Q535='Tabelas auxiliares'!$A$237,"CUSTEIO",IF(Q535='Tabelas auxiliares'!$A$236,"INVESTIMENTO","ERRO - VERIFICAR"))))</f>
        <v/>
      </c>
      <c r="S535" s="65"/>
    </row>
    <row r="536" spans="17:19" x14ac:dyDescent="0.25">
      <c r="Q536" s="51" t="str">
        <f t="shared" si="8"/>
        <v/>
      </c>
      <c r="R536" s="51" t="str">
        <f>IF(M536="","",IF(AND(M536&lt;&gt;'Tabelas auxiliares'!$B$236,M536&lt;&gt;'Tabelas auxiliares'!$B$237,M536&lt;&gt;'Tabelas auxiliares'!$C$236,M536&lt;&gt;'Tabelas auxiliares'!$C$237),"FOLHA DE PESSOAL",IF(Q536='Tabelas auxiliares'!$A$237,"CUSTEIO",IF(Q536='Tabelas auxiliares'!$A$236,"INVESTIMENTO","ERRO - VERIFICAR"))))</f>
        <v/>
      </c>
      <c r="S536" s="65"/>
    </row>
    <row r="537" spans="17:19" x14ac:dyDescent="0.25">
      <c r="Q537" s="51" t="str">
        <f t="shared" si="8"/>
        <v/>
      </c>
      <c r="R537" s="51" t="str">
        <f>IF(M537="","",IF(AND(M537&lt;&gt;'Tabelas auxiliares'!$B$236,M537&lt;&gt;'Tabelas auxiliares'!$B$237,M537&lt;&gt;'Tabelas auxiliares'!$C$236,M537&lt;&gt;'Tabelas auxiliares'!$C$237),"FOLHA DE PESSOAL",IF(Q537='Tabelas auxiliares'!$A$237,"CUSTEIO",IF(Q537='Tabelas auxiliares'!$A$236,"INVESTIMENTO","ERRO - VERIFICAR"))))</f>
        <v/>
      </c>
      <c r="S537" s="65"/>
    </row>
    <row r="538" spans="17:19" x14ac:dyDescent="0.25">
      <c r="Q538" s="51" t="str">
        <f t="shared" si="8"/>
        <v/>
      </c>
      <c r="R538" s="51" t="str">
        <f>IF(M538="","",IF(AND(M538&lt;&gt;'Tabelas auxiliares'!$B$236,M538&lt;&gt;'Tabelas auxiliares'!$B$237,M538&lt;&gt;'Tabelas auxiliares'!$C$236,M538&lt;&gt;'Tabelas auxiliares'!$C$237),"FOLHA DE PESSOAL",IF(Q538='Tabelas auxiliares'!$A$237,"CUSTEIO",IF(Q538='Tabelas auxiliares'!$A$236,"INVESTIMENTO","ERRO - VERIFICAR"))))</f>
        <v/>
      </c>
      <c r="S538" s="65"/>
    </row>
    <row r="539" spans="17:19" x14ac:dyDescent="0.25">
      <c r="Q539" s="51" t="str">
        <f t="shared" si="8"/>
        <v/>
      </c>
      <c r="R539" s="51" t="str">
        <f>IF(M539="","",IF(AND(M539&lt;&gt;'Tabelas auxiliares'!$B$236,M539&lt;&gt;'Tabelas auxiliares'!$B$237,M539&lt;&gt;'Tabelas auxiliares'!$C$236,M539&lt;&gt;'Tabelas auxiliares'!$C$237),"FOLHA DE PESSOAL",IF(Q539='Tabelas auxiliares'!$A$237,"CUSTEIO",IF(Q539='Tabelas auxiliares'!$A$236,"INVESTIMENTO","ERRO - VERIFICAR"))))</f>
        <v/>
      </c>
      <c r="S539" s="65"/>
    </row>
    <row r="540" spans="17:19" x14ac:dyDescent="0.25">
      <c r="Q540" s="51" t="str">
        <f t="shared" si="8"/>
        <v/>
      </c>
      <c r="R540" s="51" t="str">
        <f>IF(M540="","",IF(AND(M540&lt;&gt;'Tabelas auxiliares'!$B$236,M540&lt;&gt;'Tabelas auxiliares'!$B$237,M540&lt;&gt;'Tabelas auxiliares'!$C$236,M540&lt;&gt;'Tabelas auxiliares'!$C$237),"FOLHA DE PESSOAL",IF(Q540='Tabelas auxiliares'!$A$237,"CUSTEIO",IF(Q540='Tabelas auxiliares'!$A$236,"INVESTIMENTO","ERRO - VERIFICAR"))))</f>
        <v/>
      </c>
      <c r="S540" s="65"/>
    </row>
    <row r="541" spans="17:19" x14ac:dyDescent="0.25">
      <c r="Q541" s="51" t="str">
        <f t="shared" si="8"/>
        <v/>
      </c>
      <c r="R541" s="51" t="str">
        <f>IF(M541="","",IF(AND(M541&lt;&gt;'Tabelas auxiliares'!$B$236,M541&lt;&gt;'Tabelas auxiliares'!$B$237,M541&lt;&gt;'Tabelas auxiliares'!$C$236,M541&lt;&gt;'Tabelas auxiliares'!$C$237),"FOLHA DE PESSOAL",IF(Q541='Tabelas auxiliares'!$A$237,"CUSTEIO",IF(Q541='Tabelas auxiliares'!$A$236,"INVESTIMENTO","ERRO - VERIFICAR"))))</f>
        <v/>
      </c>
      <c r="S541" s="65"/>
    </row>
    <row r="542" spans="17:19" x14ac:dyDescent="0.25">
      <c r="Q542" s="51" t="str">
        <f t="shared" si="8"/>
        <v/>
      </c>
      <c r="R542" s="51" t="str">
        <f>IF(M542="","",IF(AND(M542&lt;&gt;'Tabelas auxiliares'!$B$236,M542&lt;&gt;'Tabelas auxiliares'!$B$237,M542&lt;&gt;'Tabelas auxiliares'!$C$236,M542&lt;&gt;'Tabelas auxiliares'!$C$237),"FOLHA DE PESSOAL",IF(Q542='Tabelas auxiliares'!$A$237,"CUSTEIO",IF(Q542='Tabelas auxiliares'!$A$236,"INVESTIMENTO","ERRO - VERIFICAR"))))</f>
        <v/>
      </c>
      <c r="S542" s="65"/>
    </row>
    <row r="543" spans="17:19" x14ac:dyDescent="0.25">
      <c r="Q543" s="51" t="str">
        <f t="shared" si="8"/>
        <v/>
      </c>
      <c r="R543" s="51" t="str">
        <f>IF(M543="","",IF(AND(M543&lt;&gt;'Tabelas auxiliares'!$B$236,M543&lt;&gt;'Tabelas auxiliares'!$B$237,M543&lt;&gt;'Tabelas auxiliares'!$C$236,M543&lt;&gt;'Tabelas auxiliares'!$C$237),"FOLHA DE PESSOAL",IF(Q543='Tabelas auxiliares'!$A$237,"CUSTEIO",IF(Q543='Tabelas auxiliares'!$A$236,"INVESTIMENTO","ERRO - VERIFICAR"))))</f>
        <v/>
      </c>
      <c r="S543" s="65"/>
    </row>
    <row r="544" spans="17:19" x14ac:dyDescent="0.25">
      <c r="Q544" s="51" t="str">
        <f t="shared" si="8"/>
        <v/>
      </c>
      <c r="R544" s="51" t="str">
        <f>IF(M544="","",IF(AND(M544&lt;&gt;'Tabelas auxiliares'!$B$236,M544&lt;&gt;'Tabelas auxiliares'!$B$237,M544&lt;&gt;'Tabelas auxiliares'!$C$236,M544&lt;&gt;'Tabelas auxiliares'!$C$237),"FOLHA DE PESSOAL",IF(Q544='Tabelas auxiliares'!$A$237,"CUSTEIO",IF(Q544='Tabelas auxiliares'!$A$236,"INVESTIMENTO","ERRO - VERIFICAR"))))</f>
        <v/>
      </c>
      <c r="S544" s="65"/>
    </row>
    <row r="545" spans="17:19" x14ac:dyDescent="0.25">
      <c r="Q545" s="51" t="str">
        <f t="shared" si="8"/>
        <v/>
      </c>
      <c r="R545" s="51" t="str">
        <f>IF(M545="","",IF(AND(M545&lt;&gt;'Tabelas auxiliares'!$B$236,M545&lt;&gt;'Tabelas auxiliares'!$B$237,M545&lt;&gt;'Tabelas auxiliares'!$C$236,M545&lt;&gt;'Tabelas auxiliares'!$C$237),"FOLHA DE PESSOAL",IF(Q545='Tabelas auxiliares'!$A$237,"CUSTEIO",IF(Q545='Tabelas auxiliares'!$A$236,"INVESTIMENTO","ERRO - VERIFICAR"))))</f>
        <v/>
      </c>
      <c r="S545" s="65"/>
    </row>
    <row r="546" spans="17:19" x14ac:dyDescent="0.25">
      <c r="Q546" s="51" t="str">
        <f t="shared" si="8"/>
        <v/>
      </c>
      <c r="R546" s="51" t="str">
        <f>IF(M546="","",IF(AND(M546&lt;&gt;'Tabelas auxiliares'!$B$236,M546&lt;&gt;'Tabelas auxiliares'!$B$237,M546&lt;&gt;'Tabelas auxiliares'!$C$236,M546&lt;&gt;'Tabelas auxiliares'!$C$237),"FOLHA DE PESSOAL",IF(Q546='Tabelas auxiliares'!$A$237,"CUSTEIO",IF(Q546='Tabelas auxiliares'!$A$236,"INVESTIMENTO","ERRO - VERIFICAR"))))</f>
        <v/>
      </c>
      <c r="S546" s="65"/>
    </row>
    <row r="547" spans="17:19" x14ac:dyDescent="0.25">
      <c r="Q547" s="51" t="str">
        <f t="shared" si="8"/>
        <v/>
      </c>
      <c r="R547" s="51" t="str">
        <f>IF(M547="","",IF(AND(M547&lt;&gt;'Tabelas auxiliares'!$B$236,M547&lt;&gt;'Tabelas auxiliares'!$B$237,M547&lt;&gt;'Tabelas auxiliares'!$C$236,M547&lt;&gt;'Tabelas auxiliares'!$C$237),"FOLHA DE PESSOAL",IF(Q547='Tabelas auxiliares'!$A$237,"CUSTEIO",IF(Q547='Tabelas auxiliares'!$A$236,"INVESTIMENTO","ERRO - VERIFICAR"))))</f>
        <v/>
      </c>
      <c r="S547" s="65"/>
    </row>
    <row r="548" spans="17:19" x14ac:dyDescent="0.25">
      <c r="Q548" s="51" t="str">
        <f t="shared" si="8"/>
        <v/>
      </c>
      <c r="R548" s="51" t="str">
        <f>IF(M548="","",IF(AND(M548&lt;&gt;'Tabelas auxiliares'!$B$236,M548&lt;&gt;'Tabelas auxiliares'!$B$237,M548&lt;&gt;'Tabelas auxiliares'!$C$236,M548&lt;&gt;'Tabelas auxiliares'!$C$237),"FOLHA DE PESSOAL",IF(Q548='Tabelas auxiliares'!$A$237,"CUSTEIO",IF(Q548='Tabelas auxiliares'!$A$236,"INVESTIMENTO","ERRO - VERIFICAR"))))</f>
        <v/>
      </c>
      <c r="S548" s="65"/>
    </row>
    <row r="549" spans="17:19" x14ac:dyDescent="0.25">
      <c r="Q549" s="51" t="str">
        <f t="shared" si="8"/>
        <v/>
      </c>
      <c r="R549" s="51" t="str">
        <f>IF(M549="","",IF(AND(M549&lt;&gt;'Tabelas auxiliares'!$B$236,M549&lt;&gt;'Tabelas auxiliares'!$B$237,M549&lt;&gt;'Tabelas auxiliares'!$C$236,M549&lt;&gt;'Tabelas auxiliares'!$C$237),"FOLHA DE PESSOAL",IF(Q549='Tabelas auxiliares'!$A$237,"CUSTEIO",IF(Q549='Tabelas auxiliares'!$A$236,"INVESTIMENTO","ERRO - VERIFICAR"))))</f>
        <v/>
      </c>
      <c r="S549" s="65"/>
    </row>
    <row r="550" spans="17:19" x14ac:dyDescent="0.25">
      <c r="Q550" s="51" t="str">
        <f t="shared" si="8"/>
        <v/>
      </c>
      <c r="R550" s="51" t="str">
        <f>IF(M550="","",IF(AND(M550&lt;&gt;'Tabelas auxiliares'!$B$236,M550&lt;&gt;'Tabelas auxiliares'!$B$237,M550&lt;&gt;'Tabelas auxiliares'!$C$236,M550&lt;&gt;'Tabelas auxiliares'!$C$237),"FOLHA DE PESSOAL",IF(Q550='Tabelas auxiliares'!$A$237,"CUSTEIO",IF(Q550='Tabelas auxiliares'!$A$236,"INVESTIMENTO","ERRO - VERIFICAR"))))</f>
        <v/>
      </c>
      <c r="S550" s="65"/>
    </row>
    <row r="551" spans="17:19" x14ac:dyDescent="0.25">
      <c r="Q551" s="51" t="str">
        <f t="shared" si="8"/>
        <v/>
      </c>
      <c r="R551" s="51" t="str">
        <f>IF(M551="","",IF(AND(M551&lt;&gt;'Tabelas auxiliares'!$B$236,M551&lt;&gt;'Tabelas auxiliares'!$B$237,M551&lt;&gt;'Tabelas auxiliares'!$C$236,M551&lt;&gt;'Tabelas auxiliares'!$C$237),"FOLHA DE PESSOAL",IF(Q551='Tabelas auxiliares'!$A$237,"CUSTEIO",IF(Q551='Tabelas auxiliares'!$A$236,"INVESTIMENTO","ERRO - VERIFICAR"))))</f>
        <v/>
      </c>
      <c r="S551" s="65"/>
    </row>
    <row r="552" spans="17:19" x14ac:dyDescent="0.25">
      <c r="Q552" s="51" t="str">
        <f t="shared" si="8"/>
        <v/>
      </c>
      <c r="R552" s="51" t="str">
        <f>IF(M552="","",IF(AND(M552&lt;&gt;'Tabelas auxiliares'!$B$236,M552&lt;&gt;'Tabelas auxiliares'!$B$237,M552&lt;&gt;'Tabelas auxiliares'!$C$236,M552&lt;&gt;'Tabelas auxiliares'!$C$237),"FOLHA DE PESSOAL",IF(Q552='Tabelas auxiliares'!$A$237,"CUSTEIO",IF(Q552='Tabelas auxiliares'!$A$236,"INVESTIMENTO","ERRO - VERIFICAR"))))</f>
        <v/>
      </c>
      <c r="S552" s="65"/>
    </row>
    <row r="553" spans="17:19" x14ac:dyDescent="0.25">
      <c r="Q553" s="51" t="str">
        <f t="shared" si="8"/>
        <v/>
      </c>
      <c r="R553" s="51" t="str">
        <f>IF(M553="","",IF(AND(M553&lt;&gt;'Tabelas auxiliares'!$B$236,M553&lt;&gt;'Tabelas auxiliares'!$B$237,M553&lt;&gt;'Tabelas auxiliares'!$C$236,M553&lt;&gt;'Tabelas auxiliares'!$C$237),"FOLHA DE PESSOAL",IF(Q553='Tabelas auxiliares'!$A$237,"CUSTEIO",IF(Q553='Tabelas auxiliares'!$A$236,"INVESTIMENTO","ERRO - VERIFICAR"))))</f>
        <v/>
      </c>
      <c r="S553" s="65"/>
    </row>
    <row r="554" spans="17:19" x14ac:dyDescent="0.25">
      <c r="Q554" s="51" t="str">
        <f t="shared" si="8"/>
        <v/>
      </c>
      <c r="R554" s="51" t="str">
        <f>IF(M554="","",IF(AND(M554&lt;&gt;'Tabelas auxiliares'!$B$236,M554&lt;&gt;'Tabelas auxiliares'!$B$237,M554&lt;&gt;'Tabelas auxiliares'!$C$236,M554&lt;&gt;'Tabelas auxiliares'!$C$237),"FOLHA DE PESSOAL",IF(Q554='Tabelas auxiliares'!$A$237,"CUSTEIO",IF(Q554='Tabelas auxiliares'!$A$236,"INVESTIMENTO","ERRO - VERIFICAR"))))</f>
        <v/>
      </c>
      <c r="S554" s="65"/>
    </row>
    <row r="555" spans="17:19" x14ac:dyDescent="0.25">
      <c r="Q555" s="51" t="str">
        <f t="shared" si="8"/>
        <v/>
      </c>
      <c r="R555" s="51" t="str">
        <f>IF(M555="","",IF(AND(M555&lt;&gt;'Tabelas auxiliares'!$B$236,M555&lt;&gt;'Tabelas auxiliares'!$B$237,M555&lt;&gt;'Tabelas auxiliares'!$C$236,M555&lt;&gt;'Tabelas auxiliares'!$C$237),"FOLHA DE PESSOAL",IF(Q555='Tabelas auxiliares'!$A$237,"CUSTEIO",IF(Q555='Tabelas auxiliares'!$A$236,"INVESTIMENTO","ERRO - VERIFICAR"))))</f>
        <v/>
      </c>
      <c r="S555" s="65"/>
    </row>
    <row r="556" spans="17:19" x14ac:dyDescent="0.25">
      <c r="Q556" s="51" t="str">
        <f t="shared" si="8"/>
        <v/>
      </c>
      <c r="R556" s="51" t="str">
        <f>IF(M556="","",IF(AND(M556&lt;&gt;'Tabelas auxiliares'!$B$236,M556&lt;&gt;'Tabelas auxiliares'!$B$237,M556&lt;&gt;'Tabelas auxiliares'!$C$236,M556&lt;&gt;'Tabelas auxiliares'!$C$237),"FOLHA DE PESSOAL",IF(Q556='Tabelas auxiliares'!$A$237,"CUSTEIO",IF(Q556='Tabelas auxiliares'!$A$236,"INVESTIMENTO","ERRO - VERIFICAR"))))</f>
        <v/>
      </c>
      <c r="S556" s="65"/>
    </row>
    <row r="557" spans="17:19" x14ac:dyDescent="0.25">
      <c r="Q557" s="51" t="str">
        <f t="shared" si="8"/>
        <v/>
      </c>
      <c r="R557" s="51" t="str">
        <f>IF(M557="","",IF(AND(M557&lt;&gt;'Tabelas auxiliares'!$B$236,M557&lt;&gt;'Tabelas auxiliares'!$B$237,M557&lt;&gt;'Tabelas auxiliares'!$C$236,M557&lt;&gt;'Tabelas auxiliares'!$C$237),"FOLHA DE PESSOAL",IF(Q557='Tabelas auxiliares'!$A$237,"CUSTEIO",IF(Q557='Tabelas auxiliares'!$A$236,"INVESTIMENTO","ERRO - VERIFICAR"))))</f>
        <v/>
      </c>
      <c r="S557" s="65"/>
    </row>
    <row r="558" spans="17:19" x14ac:dyDescent="0.25">
      <c r="Q558" s="51" t="str">
        <f t="shared" si="8"/>
        <v/>
      </c>
      <c r="R558" s="51" t="str">
        <f>IF(M558="","",IF(AND(M558&lt;&gt;'Tabelas auxiliares'!$B$236,M558&lt;&gt;'Tabelas auxiliares'!$B$237,M558&lt;&gt;'Tabelas auxiliares'!$C$236,M558&lt;&gt;'Tabelas auxiliares'!$C$237),"FOLHA DE PESSOAL",IF(Q558='Tabelas auxiliares'!$A$237,"CUSTEIO",IF(Q558='Tabelas auxiliares'!$A$236,"INVESTIMENTO","ERRO - VERIFICAR"))))</f>
        <v/>
      </c>
      <c r="S558" s="65"/>
    </row>
    <row r="559" spans="17:19" x14ac:dyDescent="0.25">
      <c r="Q559" s="51" t="str">
        <f t="shared" si="8"/>
        <v/>
      </c>
      <c r="R559" s="51" t="str">
        <f>IF(M559="","",IF(AND(M559&lt;&gt;'Tabelas auxiliares'!$B$236,M559&lt;&gt;'Tabelas auxiliares'!$B$237,M559&lt;&gt;'Tabelas auxiliares'!$C$236,M559&lt;&gt;'Tabelas auxiliares'!$C$237),"FOLHA DE PESSOAL",IF(Q559='Tabelas auxiliares'!$A$237,"CUSTEIO",IF(Q559='Tabelas auxiliares'!$A$236,"INVESTIMENTO","ERRO - VERIFICAR"))))</f>
        <v/>
      </c>
      <c r="S559" s="65"/>
    </row>
    <row r="560" spans="17:19" x14ac:dyDescent="0.25">
      <c r="Q560" s="51" t="str">
        <f t="shared" si="8"/>
        <v/>
      </c>
      <c r="R560" s="51" t="str">
        <f>IF(M560="","",IF(AND(M560&lt;&gt;'Tabelas auxiliares'!$B$236,M560&lt;&gt;'Tabelas auxiliares'!$B$237,M560&lt;&gt;'Tabelas auxiliares'!$C$236,M560&lt;&gt;'Tabelas auxiliares'!$C$237),"FOLHA DE PESSOAL",IF(Q560='Tabelas auxiliares'!$A$237,"CUSTEIO",IF(Q560='Tabelas auxiliares'!$A$236,"INVESTIMENTO","ERRO - VERIFICAR"))))</f>
        <v/>
      </c>
      <c r="S560" s="65"/>
    </row>
    <row r="561" spans="17:19" x14ac:dyDescent="0.25">
      <c r="Q561" s="51" t="str">
        <f t="shared" si="8"/>
        <v/>
      </c>
      <c r="R561" s="51" t="str">
        <f>IF(M561="","",IF(AND(M561&lt;&gt;'Tabelas auxiliares'!$B$236,M561&lt;&gt;'Tabelas auxiliares'!$B$237,M561&lt;&gt;'Tabelas auxiliares'!$C$236,M561&lt;&gt;'Tabelas auxiliares'!$C$237),"FOLHA DE PESSOAL",IF(Q561='Tabelas auxiliares'!$A$237,"CUSTEIO",IF(Q561='Tabelas auxiliares'!$A$236,"INVESTIMENTO","ERRO - VERIFICAR"))))</f>
        <v/>
      </c>
      <c r="S561" s="65"/>
    </row>
    <row r="562" spans="17:19" x14ac:dyDescent="0.25">
      <c r="Q562" s="51" t="str">
        <f t="shared" si="8"/>
        <v/>
      </c>
      <c r="R562" s="51" t="str">
        <f>IF(M562="","",IF(AND(M562&lt;&gt;'Tabelas auxiliares'!$B$236,M562&lt;&gt;'Tabelas auxiliares'!$B$237,M562&lt;&gt;'Tabelas auxiliares'!$C$236,M562&lt;&gt;'Tabelas auxiliares'!$C$237),"FOLHA DE PESSOAL",IF(Q562='Tabelas auxiliares'!$A$237,"CUSTEIO",IF(Q562='Tabelas auxiliares'!$A$236,"INVESTIMENTO","ERRO - VERIFICAR"))))</f>
        <v/>
      </c>
      <c r="S562" s="65"/>
    </row>
    <row r="563" spans="17:19" x14ac:dyDescent="0.25">
      <c r="Q563" s="51" t="str">
        <f t="shared" si="8"/>
        <v/>
      </c>
      <c r="R563" s="51" t="str">
        <f>IF(M563="","",IF(AND(M563&lt;&gt;'Tabelas auxiliares'!$B$236,M563&lt;&gt;'Tabelas auxiliares'!$B$237,M563&lt;&gt;'Tabelas auxiliares'!$C$236,M563&lt;&gt;'Tabelas auxiliares'!$C$237),"FOLHA DE PESSOAL",IF(Q563='Tabelas auxiliares'!$A$237,"CUSTEIO",IF(Q563='Tabelas auxiliares'!$A$236,"INVESTIMENTO","ERRO - VERIFICAR"))))</f>
        <v/>
      </c>
      <c r="S563" s="65"/>
    </row>
    <row r="564" spans="17:19" x14ac:dyDescent="0.25">
      <c r="Q564" s="51" t="str">
        <f t="shared" si="8"/>
        <v/>
      </c>
      <c r="R564" s="51" t="str">
        <f>IF(M564="","",IF(AND(M564&lt;&gt;'Tabelas auxiliares'!$B$236,M564&lt;&gt;'Tabelas auxiliares'!$B$237,M564&lt;&gt;'Tabelas auxiliares'!$C$236,M564&lt;&gt;'Tabelas auxiliares'!$C$237),"FOLHA DE PESSOAL",IF(Q564='Tabelas auxiliares'!$A$237,"CUSTEIO",IF(Q564='Tabelas auxiliares'!$A$236,"INVESTIMENTO","ERRO - VERIFICAR"))))</f>
        <v/>
      </c>
      <c r="S564" s="65"/>
    </row>
    <row r="565" spans="17:19" x14ac:dyDescent="0.25">
      <c r="Q565" s="51" t="str">
        <f t="shared" si="8"/>
        <v/>
      </c>
      <c r="R565" s="51" t="str">
        <f>IF(M565="","",IF(AND(M565&lt;&gt;'Tabelas auxiliares'!$B$236,M565&lt;&gt;'Tabelas auxiliares'!$B$237,M565&lt;&gt;'Tabelas auxiliares'!$C$236,M565&lt;&gt;'Tabelas auxiliares'!$C$237),"FOLHA DE PESSOAL",IF(Q565='Tabelas auxiliares'!$A$237,"CUSTEIO",IF(Q565='Tabelas auxiliares'!$A$236,"INVESTIMENTO","ERRO - VERIFICAR"))))</f>
        <v/>
      </c>
      <c r="S565" s="65"/>
    </row>
    <row r="566" spans="17:19" x14ac:dyDescent="0.25">
      <c r="Q566" s="51" t="str">
        <f t="shared" si="8"/>
        <v/>
      </c>
      <c r="R566" s="51" t="str">
        <f>IF(M566="","",IF(AND(M566&lt;&gt;'Tabelas auxiliares'!$B$236,M566&lt;&gt;'Tabelas auxiliares'!$B$237,M566&lt;&gt;'Tabelas auxiliares'!$C$236,M566&lt;&gt;'Tabelas auxiliares'!$C$237),"FOLHA DE PESSOAL",IF(Q566='Tabelas auxiliares'!$A$237,"CUSTEIO",IF(Q566='Tabelas auxiliares'!$A$236,"INVESTIMENTO","ERRO - VERIFICAR"))))</f>
        <v/>
      </c>
      <c r="S566" s="65"/>
    </row>
    <row r="567" spans="17:19" x14ac:dyDescent="0.25">
      <c r="Q567" s="51" t="str">
        <f t="shared" si="8"/>
        <v/>
      </c>
      <c r="R567" s="51" t="str">
        <f>IF(M567="","",IF(AND(M567&lt;&gt;'Tabelas auxiliares'!$B$236,M567&lt;&gt;'Tabelas auxiliares'!$B$237,M567&lt;&gt;'Tabelas auxiliares'!$C$236,M567&lt;&gt;'Tabelas auxiliares'!$C$237),"FOLHA DE PESSOAL",IF(Q567='Tabelas auxiliares'!$A$237,"CUSTEIO",IF(Q567='Tabelas auxiliares'!$A$236,"INVESTIMENTO","ERRO - VERIFICAR"))))</f>
        <v/>
      </c>
      <c r="S567" s="65"/>
    </row>
    <row r="568" spans="17:19" x14ac:dyDescent="0.25">
      <c r="Q568" s="51" t="str">
        <f t="shared" si="8"/>
        <v/>
      </c>
      <c r="R568" s="51" t="str">
        <f>IF(M568="","",IF(AND(M568&lt;&gt;'Tabelas auxiliares'!$B$236,M568&lt;&gt;'Tabelas auxiliares'!$B$237,M568&lt;&gt;'Tabelas auxiliares'!$C$236,M568&lt;&gt;'Tabelas auxiliares'!$C$237),"FOLHA DE PESSOAL",IF(Q568='Tabelas auxiliares'!$A$237,"CUSTEIO",IF(Q568='Tabelas auxiliares'!$A$236,"INVESTIMENTO","ERRO - VERIFICAR"))))</f>
        <v/>
      </c>
      <c r="S568" s="65"/>
    </row>
    <row r="569" spans="17:19" x14ac:dyDescent="0.25">
      <c r="Q569" s="51" t="str">
        <f t="shared" si="8"/>
        <v/>
      </c>
      <c r="R569" s="51" t="str">
        <f>IF(M569="","",IF(AND(M569&lt;&gt;'Tabelas auxiliares'!$B$236,M569&lt;&gt;'Tabelas auxiliares'!$B$237,M569&lt;&gt;'Tabelas auxiliares'!$C$236,M569&lt;&gt;'Tabelas auxiliares'!$C$237),"FOLHA DE PESSOAL",IF(Q569='Tabelas auxiliares'!$A$237,"CUSTEIO",IF(Q569='Tabelas auxiliares'!$A$236,"INVESTIMENTO","ERRO - VERIFICAR"))))</f>
        <v/>
      </c>
      <c r="S569" s="65"/>
    </row>
    <row r="570" spans="17:19" x14ac:dyDescent="0.25">
      <c r="Q570" s="51" t="str">
        <f t="shared" si="8"/>
        <v/>
      </c>
      <c r="R570" s="51" t="str">
        <f>IF(M570="","",IF(AND(M570&lt;&gt;'Tabelas auxiliares'!$B$236,M570&lt;&gt;'Tabelas auxiliares'!$B$237,M570&lt;&gt;'Tabelas auxiliares'!$C$236,M570&lt;&gt;'Tabelas auxiliares'!$C$237),"FOLHA DE PESSOAL",IF(Q570='Tabelas auxiliares'!$A$237,"CUSTEIO",IF(Q570='Tabelas auxiliares'!$A$236,"INVESTIMENTO","ERRO - VERIFICAR"))))</f>
        <v/>
      </c>
      <c r="S570" s="65"/>
    </row>
    <row r="571" spans="17:19" x14ac:dyDescent="0.25">
      <c r="Q571" s="51" t="str">
        <f t="shared" si="8"/>
        <v/>
      </c>
      <c r="R571" s="51" t="str">
        <f>IF(M571="","",IF(AND(M571&lt;&gt;'Tabelas auxiliares'!$B$236,M571&lt;&gt;'Tabelas auxiliares'!$B$237,M571&lt;&gt;'Tabelas auxiliares'!$C$236,M571&lt;&gt;'Tabelas auxiliares'!$C$237),"FOLHA DE PESSOAL",IF(Q571='Tabelas auxiliares'!$A$237,"CUSTEIO",IF(Q571='Tabelas auxiliares'!$A$236,"INVESTIMENTO","ERRO - VERIFICAR"))))</f>
        <v/>
      </c>
      <c r="S571" s="65"/>
    </row>
    <row r="572" spans="17:19" x14ac:dyDescent="0.25">
      <c r="Q572" s="51" t="str">
        <f t="shared" si="8"/>
        <v/>
      </c>
      <c r="R572" s="51" t="str">
        <f>IF(M572="","",IF(AND(M572&lt;&gt;'Tabelas auxiliares'!$B$236,M572&lt;&gt;'Tabelas auxiliares'!$B$237,M572&lt;&gt;'Tabelas auxiliares'!$C$236,M572&lt;&gt;'Tabelas auxiliares'!$C$237),"FOLHA DE PESSOAL",IF(Q572='Tabelas auxiliares'!$A$237,"CUSTEIO",IF(Q572='Tabelas auxiliares'!$A$236,"INVESTIMENTO","ERRO - VERIFICAR"))))</f>
        <v/>
      </c>
      <c r="S572" s="65"/>
    </row>
    <row r="573" spans="17:19" x14ac:dyDescent="0.25">
      <c r="Q573" s="51" t="str">
        <f t="shared" si="8"/>
        <v/>
      </c>
      <c r="R573" s="51" t="str">
        <f>IF(M573="","",IF(AND(M573&lt;&gt;'Tabelas auxiliares'!$B$236,M573&lt;&gt;'Tabelas auxiliares'!$B$237,M573&lt;&gt;'Tabelas auxiliares'!$C$236,M573&lt;&gt;'Tabelas auxiliares'!$C$237),"FOLHA DE PESSOAL",IF(Q573='Tabelas auxiliares'!$A$237,"CUSTEIO",IF(Q573='Tabelas auxiliares'!$A$236,"INVESTIMENTO","ERRO - VERIFICAR"))))</f>
        <v/>
      </c>
      <c r="S573" s="65"/>
    </row>
    <row r="574" spans="17:19" x14ac:dyDescent="0.25">
      <c r="Q574" s="51" t="str">
        <f t="shared" si="8"/>
        <v/>
      </c>
      <c r="R574" s="51" t="str">
        <f>IF(M574="","",IF(AND(M574&lt;&gt;'Tabelas auxiliares'!$B$236,M574&lt;&gt;'Tabelas auxiliares'!$B$237,M574&lt;&gt;'Tabelas auxiliares'!$C$236,M574&lt;&gt;'Tabelas auxiliares'!$C$237),"FOLHA DE PESSOAL",IF(Q574='Tabelas auxiliares'!$A$237,"CUSTEIO",IF(Q574='Tabelas auxiliares'!$A$236,"INVESTIMENTO","ERRO - VERIFICAR"))))</f>
        <v/>
      </c>
      <c r="S574" s="65"/>
    </row>
    <row r="575" spans="17:19" x14ac:dyDescent="0.25">
      <c r="Q575" s="51" t="str">
        <f t="shared" si="8"/>
        <v/>
      </c>
      <c r="R575" s="51" t="str">
        <f>IF(M575="","",IF(AND(M575&lt;&gt;'Tabelas auxiliares'!$B$236,M575&lt;&gt;'Tabelas auxiliares'!$B$237,M575&lt;&gt;'Tabelas auxiliares'!$C$236,M575&lt;&gt;'Tabelas auxiliares'!$C$237),"FOLHA DE PESSOAL",IF(Q575='Tabelas auxiliares'!$A$237,"CUSTEIO",IF(Q575='Tabelas auxiliares'!$A$236,"INVESTIMENTO","ERRO - VERIFICAR"))))</f>
        <v/>
      </c>
      <c r="S575" s="65"/>
    </row>
    <row r="576" spans="17:19" x14ac:dyDescent="0.25">
      <c r="Q576" s="51" t="str">
        <f t="shared" si="8"/>
        <v/>
      </c>
      <c r="R576" s="51" t="str">
        <f>IF(M576="","",IF(AND(M576&lt;&gt;'Tabelas auxiliares'!$B$236,M576&lt;&gt;'Tabelas auxiliares'!$B$237,M576&lt;&gt;'Tabelas auxiliares'!$C$236,M576&lt;&gt;'Tabelas auxiliares'!$C$237),"FOLHA DE PESSOAL",IF(Q576='Tabelas auxiliares'!$A$237,"CUSTEIO",IF(Q576='Tabelas auxiliares'!$A$236,"INVESTIMENTO","ERRO - VERIFICAR"))))</f>
        <v/>
      </c>
      <c r="S576" s="65"/>
    </row>
    <row r="577" spans="17:19" x14ac:dyDescent="0.25">
      <c r="Q577" s="51" t="str">
        <f t="shared" si="8"/>
        <v/>
      </c>
      <c r="R577" s="51" t="str">
        <f>IF(M577="","",IF(AND(M577&lt;&gt;'Tabelas auxiliares'!$B$236,M577&lt;&gt;'Tabelas auxiliares'!$B$237,M577&lt;&gt;'Tabelas auxiliares'!$C$236,M577&lt;&gt;'Tabelas auxiliares'!$C$237),"FOLHA DE PESSOAL",IF(Q577='Tabelas auxiliares'!$A$237,"CUSTEIO",IF(Q577='Tabelas auxiliares'!$A$236,"INVESTIMENTO","ERRO - VERIFICAR"))))</f>
        <v/>
      </c>
      <c r="S577" s="65"/>
    </row>
    <row r="578" spans="17:19" x14ac:dyDescent="0.25">
      <c r="Q578" s="51" t="str">
        <f t="shared" si="8"/>
        <v/>
      </c>
      <c r="R578" s="51" t="str">
        <f>IF(M578="","",IF(AND(M578&lt;&gt;'Tabelas auxiliares'!$B$236,M578&lt;&gt;'Tabelas auxiliares'!$B$237,M578&lt;&gt;'Tabelas auxiliares'!$C$236,M578&lt;&gt;'Tabelas auxiliares'!$C$237),"FOLHA DE PESSOAL",IF(Q578='Tabelas auxiliares'!$A$237,"CUSTEIO",IF(Q578='Tabelas auxiliares'!$A$236,"INVESTIMENTO","ERRO - VERIFICAR"))))</f>
        <v/>
      </c>
      <c r="S578" s="65"/>
    </row>
    <row r="579" spans="17:19" x14ac:dyDescent="0.25">
      <c r="Q579" s="51" t="str">
        <f t="shared" si="8"/>
        <v/>
      </c>
      <c r="R579" s="51" t="str">
        <f>IF(M579="","",IF(AND(M579&lt;&gt;'Tabelas auxiliares'!$B$236,M579&lt;&gt;'Tabelas auxiliares'!$B$237,M579&lt;&gt;'Tabelas auxiliares'!$C$236,M579&lt;&gt;'Tabelas auxiliares'!$C$237),"FOLHA DE PESSOAL",IF(Q579='Tabelas auxiliares'!$A$237,"CUSTEIO",IF(Q579='Tabelas auxiliares'!$A$236,"INVESTIMENTO","ERRO - VERIFICAR"))))</f>
        <v/>
      </c>
      <c r="S579" s="65"/>
    </row>
    <row r="580" spans="17:19" x14ac:dyDescent="0.25">
      <c r="Q580" s="51" t="str">
        <f t="shared" si="8"/>
        <v/>
      </c>
      <c r="R580" s="51" t="str">
        <f>IF(M580="","",IF(AND(M580&lt;&gt;'Tabelas auxiliares'!$B$236,M580&lt;&gt;'Tabelas auxiliares'!$B$237,M580&lt;&gt;'Tabelas auxiliares'!$C$236,M580&lt;&gt;'Tabelas auxiliares'!$C$237),"FOLHA DE PESSOAL",IF(Q580='Tabelas auxiliares'!$A$237,"CUSTEIO",IF(Q580='Tabelas auxiliares'!$A$236,"INVESTIMENTO","ERRO - VERIFICAR"))))</f>
        <v/>
      </c>
      <c r="S580" s="65"/>
    </row>
    <row r="581" spans="17:19" x14ac:dyDescent="0.25">
      <c r="Q581" s="51" t="str">
        <f t="shared" ref="Q581:Q644" si="9">LEFT(O581,1)</f>
        <v/>
      </c>
      <c r="R581" s="51" t="str">
        <f>IF(M581="","",IF(AND(M581&lt;&gt;'Tabelas auxiliares'!$B$236,M581&lt;&gt;'Tabelas auxiliares'!$B$237,M581&lt;&gt;'Tabelas auxiliares'!$C$236,M581&lt;&gt;'Tabelas auxiliares'!$C$237),"FOLHA DE PESSOAL",IF(Q581='Tabelas auxiliares'!$A$237,"CUSTEIO",IF(Q581='Tabelas auxiliares'!$A$236,"INVESTIMENTO","ERRO - VERIFICAR"))))</f>
        <v/>
      </c>
      <c r="S581" s="65"/>
    </row>
    <row r="582" spans="17:19" x14ac:dyDescent="0.25">
      <c r="Q582" s="51" t="str">
        <f t="shared" si="9"/>
        <v/>
      </c>
      <c r="R582" s="51" t="str">
        <f>IF(M582="","",IF(AND(M582&lt;&gt;'Tabelas auxiliares'!$B$236,M582&lt;&gt;'Tabelas auxiliares'!$B$237,M582&lt;&gt;'Tabelas auxiliares'!$C$236,M582&lt;&gt;'Tabelas auxiliares'!$C$237),"FOLHA DE PESSOAL",IF(Q582='Tabelas auxiliares'!$A$237,"CUSTEIO",IF(Q582='Tabelas auxiliares'!$A$236,"INVESTIMENTO","ERRO - VERIFICAR"))))</f>
        <v/>
      </c>
      <c r="S582" s="65"/>
    </row>
    <row r="583" spans="17:19" x14ac:dyDescent="0.25">
      <c r="Q583" s="51" t="str">
        <f t="shared" si="9"/>
        <v/>
      </c>
      <c r="R583" s="51" t="str">
        <f>IF(M583="","",IF(AND(M583&lt;&gt;'Tabelas auxiliares'!$B$236,M583&lt;&gt;'Tabelas auxiliares'!$B$237,M583&lt;&gt;'Tabelas auxiliares'!$C$236,M583&lt;&gt;'Tabelas auxiliares'!$C$237),"FOLHA DE PESSOAL",IF(Q583='Tabelas auxiliares'!$A$237,"CUSTEIO",IF(Q583='Tabelas auxiliares'!$A$236,"INVESTIMENTO","ERRO - VERIFICAR"))))</f>
        <v/>
      </c>
      <c r="S583" s="65"/>
    </row>
    <row r="584" spans="17:19" x14ac:dyDescent="0.25">
      <c r="Q584" s="51" t="str">
        <f t="shared" si="9"/>
        <v/>
      </c>
      <c r="R584" s="51" t="str">
        <f>IF(M584="","",IF(AND(M584&lt;&gt;'Tabelas auxiliares'!$B$236,M584&lt;&gt;'Tabelas auxiliares'!$B$237,M584&lt;&gt;'Tabelas auxiliares'!$C$236,M584&lt;&gt;'Tabelas auxiliares'!$C$237),"FOLHA DE PESSOAL",IF(Q584='Tabelas auxiliares'!$A$237,"CUSTEIO",IF(Q584='Tabelas auxiliares'!$A$236,"INVESTIMENTO","ERRO - VERIFICAR"))))</f>
        <v/>
      </c>
      <c r="S584" s="65"/>
    </row>
    <row r="585" spans="17:19" x14ac:dyDescent="0.25">
      <c r="Q585" s="51" t="str">
        <f t="shared" si="9"/>
        <v/>
      </c>
      <c r="R585" s="51" t="str">
        <f>IF(M585="","",IF(AND(M585&lt;&gt;'Tabelas auxiliares'!$B$236,M585&lt;&gt;'Tabelas auxiliares'!$B$237,M585&lt;&gt;'Tabelas auxiliares'!$C$236,M585&lt;&gt;'Tabelas auxiliares'!$C$237),"FOLHA DE PESSOAL",IF(Q585='Tabelas auxiliares'!$A$237,"CUSTEIO",IF(Q585='Tabelas auxiliares'!$A$236,"INVESTIMENTO","ERRO - VERIFICAR"))))</f>
        <v/>
      </c>
      <c r="S585" s="65"/>
    </row>
    <row r="586" spans="17:19" x14ac:dyDescent="0.25">
      <c r="Q586" s="51" t="str">
        <f t="shared" si="9"/>
        <v/>
      </c>
      <c r="R586" s="51" t="str">
        <f>IF(M586="","",IF(AND(M586&lt;&gt;'Tabelas auxiliares'!$B$236,M586&lt;&gt;'Tabelas auxiliares'!$B$237,M586&lt;&gt;'Tabelas auxiliares'!$C$236,M586&lt;&gt;'Tabelas auxiliares'!$C$237),"FOLHA DE PESSOAL",IF(Q586='Tabelas auxiliares'!$A$237,"CUSTEIO",IF(Q586='Tabelas auxiliares'!$A$236,"INVESTIMENTO","ERRO - VERIFICAR"))))</f>
        <v/>
      </c>
      <c r="S586" s="65"/>
    </row>
    <row r="587" spans="17:19" x14ac:dyDescent="0.25">
      <c r="Q587" s="51" t="str">
        <f t="shared" si="9"/>
        <v/>
      </c>
      <c r="R587" s="51" t="str">
        <f>IF(M587="","",IF(AND(M587&lt;&gt;'Tabelas auxiliares'!$B$236,M587&lt;&gt;'Tabelas auxiliares'!$B$237,M587&lt;&gt;'Tabelas auxiliares'!$C$236,M587&lt;&gt;'Tabelas auxiliares'!$C$237),"FOLHA DE PESSOAL",IF(Q587='Tabelas auxiliares'!$A$237,"CUSTEIO",IF(Q587='Tabelas auxiliares'!$A$236,"INVESTIMENTO","ERRO - VERIFICAR"))))</f>
        <v/>
      </c>
      <c r="S587" s="65"/>
    </row>
    <row r="588" spans="17:19" x14ac:dyDescent="0.25">
      <c r="Q588" s="51" t="str">
        <f t="shared" si="9"/>
        <v/>
      </c>
      <c r="R588" s="51" t="str">
        <f>IF(M588="","",IF(AND(M588&lt;&gt;'Tabelas auxiliares'!$B$236,M588&lt;&gt;'Tabelas auxiliares'!$B$237,M588&lt;&gt;'Tabelas auxiliares'!$C$236,M588&lt;&gt;'Tabelas auxiliares'!$C$237),"FOLHA DE PESSOAL",IF(Q588='Tabelas auxiliares'!$A$237,"CUSTEIO",IF(Q588='Tabelas auxiliares'!$A$236,"INVESTIMENTO","ERRO - VERIFICAR"))))</f>
        <v/>
      </c>
      <c r="S588" s="65"/>
    </row>
    <row r="589" spans="17:19" x14ac:dyDescent="0.25">
      <c r="Q589" s="51" t="str">
        <f t="shared" si="9"/>
        <v/>
      </c>
      <c r="R589" s="51" t="str">
        <f>IF(M589="","",IF(AND(M589&lt;&gt;'Tabelas auxiliares'!$B$236,M589&lt;&gt;'Tabelas auxiliares'!$B$237,M589&lt;&gt;'Tabelas auxiliares'!$C$236,M589&lt;&gt;'Tabelas auxiliares'!$C$237),"FOLHA DE PESSOAL",IF(Q589='Tabelas auxiliares'!$A$237,"CUSTEIO",IF(Q589='Tabelas auxiliares'!$A$236,"INVESTIMENTO","ERRO - VERIFICAR"))))</f>
        <v/>
      </c>
      <c r="S589" s="65"/>
    </row>
    <row r="590" spans="17:19" x14ac:dyDescent="0.25">
      <c r="Q590" s="51" t="str">
        <f t="shared" si="9"/>
        <v/>
      </c>
      <c r="R590" s="51" t="str">
        <f>IF(M590="","",IF(AND(M590&lt;&gt;'Tabelas auxiliares'!$B$236,M590&lt;&gt;'Tabelas auxiliares'!$B$237,M590&lt;&gt;'Tabelas auxiliares'!$C$236,M590&lt;&gt;'Tabelas auxiliares'!$C$237),"FOLHA DE PESSOAL",IF(Q590='Tabelas auxiliares'!$A$237,"CUSTEIO",IF(Q590='Tabelas auxiliares'!$A$236,"INVESTIMENTO","ERRO - VERIFICAR"))))</f>
        <v/>
      </c>
      <c r="S590" s="65"/>
    </row>
    <row r="591" spans="17:19" x14ac:dyDescent="0.25">
      <c r="Q591" s="51" t="str">
        <f t="shared" si="9"/>
        <v/>
      </c>
      <c r="R591" s="51" t="str">
        <f>IF(M591="","",IF(AND(M591&lt;&gt;'Tabelas auxiliares'!$B$236,M591&lt;&gt;'Tabelas auxiliares'!$B$237,M591&lt;&gt;'Tabelas auxiliares'!$C$236,M591&lt;&gt;'Tabelas auxiliares'!$C$237),"FOLHA DE PESSOAL",IF(Q591='Tabelas auxiliares'!$A$237,"CUSTEIO",IF(Q591='Tabelas auxiliares'!$A$236,"INVESTIMENTO","ERRO - VERIFICAR"))))</f>
        <v/>
      </c>
      <c r="S591" s="65"/>
    </row>
    <row r="592" spans="17:19" x14ac:dyDescent="0.25">
      <c r="Q592" s="51" t="str">
        <f t="shared" si="9"/>
        <v/>
      </c>
      <c r="R592" s="51" t="str">
        <f>IF(M592="","",IF(AND(M592&lt;&gt;'Tabelas auxiliares'!$B$236,M592&lt;&gt;'Tabelas auxiliares'!$B$237,M592&lt;&gt;'Tabelas auxiliares'!$C$236,M592&lt;&gt;'Tabelas auxiliares'!$C$237),"FOLHA DE PESSOAL",IF(Q592='Tabelas auxiliares'!$A$237,"CUSTEIO",IF(Q592='Tabelas auxiliares'!$A$236,"INVESTIMENTO","ERRO - VERIFICAR"))))</f>
        <v/>
      </c>
      <c r="S592" s="65"/>
    </row>
    <row r="593" spans="17:19" x14ac:dyDescent="0.25">
      <c r="Q593" s="51" t="str">
        <f t="shared" si="9"/>
        <v/>
      </c>
      <c r="R593" s="51" t="str">
        <f>IF(M593="","",IF(AND(M593&lt;&gt;'Tabelas auxiliares'!$B$236,M593&lt;&gt;'Tabelas auxiliares'!$B$237,M593&lt;&gt;'Tabelas auxiliares'!$C$236,M593&lt;&gt;'Tabelas auxiliares'!$C$237),"FOLHA DE PESSOAL",IF(Q593='Tabelas auxiliares'!$A$237,"CUSTEIO",IF(Q593='Tabelas auxiliares'!$A$236,"INVESTIMENTO","ERRO - VERIFICAR"))))</f>
        <v/>
      </c>
      <c r="S593" s="65"/>
    </row>
    <row r="594" spans="17:19" x14ac:dyDescent="0.25">
      <c r="Q594" s="51" t="str">
        <f t="shared" si="9"/>
        <v/>
      </c>
      <c r="R594" s="51" t="str">
        <f>IF(M594="","",IF(AND(M594&lt;&gt;'Tabelas auxiliares'!$B$236,M594&lt;&gt;'Tabelas auxiliares'!$B$237,M594&lt;&gt;'Tabelas auxiliares'!$C$236,M594&lt;&gt;'Tabelas auxiliares'!$C$237),"FOLHA DE PESSOAL",IF(Q594='Tabelas auxiliares'!$A$237,"CUSTEIO",IF(Q594='Tabelas auxiliares'!$A$236,"INVESTIMENTO","ERRO - VERIFICAR"))))</f>
        <v/>
      </c>
      <c r="S594" s="65"/>
    </row>
    <row r="595" spans="17:19" x14ac:dyDescent="0.25">
      <c r="Q595" s="51" t="str">
        <f t="shared" si="9"/>
        <v/>
      </c>
      <c r="R595" s="51" t="str">
        <f>IF(M595="","",IF(AND(M595&lt;&gt;'Tabelas auxiliares'!$B$236,M595&lt;&gt;'Tabelas auxiliares'!$B$237,M595&lt;&gt;'Tabelas auxiliares'!$C$236,M595&lt;&gt;'Tabelas auxiliares'!$C$237),"FOLHA DE PESSOAL",IF(Q595='Tabelas auxiliares'!$A$237,"CUSTEIO",IF(Q595='Tabelas auxiliares'!$A$236,"INVESTIMENTO","ERRO - VERIFICAR"))))</f>
        <v/>
      </c>
      <c r="S595" s="65"/>
    </row>
    <row r="596" spans="17:19" x14ac:dyDescent="0.25">
      <c r="Q596" s="51" t="str">
        <f t="shared" si="9"/>
        <v/>
      </c>
      <c r="R596" s="51" t="str">
        <f>IF(M596="","",IF(AND(M596&lt;&gt;'Tabelas auxiliares'!$B$236,M596&lt;&gt;'Tabelas auxiliares'!$B$237,M596&lt;&gt;'Tabelas auxiliares'!$C$236,M596&lt;&gt;'Tabelas auxiliares'!$C$237),"FOLHA DE PESSOAL",IF(Q596='Tabelas auxiliares'!$A$237,"CUSTEIO",IF(Q596='Tabelas auxiliares'!$A$236,"INVESTIMENTO","ERRO - VERIFICAR"))))</f>
        <v/>
      </c>
      <c r="S596" s="65"/>
    </row>
    <row r="597" spans="17:19" x14ac:dyDescent="0.25">
      <c r="Q597" s="51" t="str">
        <f t="shared" si="9"/>
        <v/>
      </c>
      <c r="R597" s="51" t="str">
        <f>IF(M597="","",IF(AND(M597&lt;&gt;'Tabelas auxiliares'!$B$236,M597&lt;&gt;'Tabelas auxiliares'!$B$237,M597&lt;&gt;'Tabelas auxiliares'!$C$236,M597&lt;&gt;'Tabelas auxiliares'!$C$237),"FOLHA DE PESSOAL",IF(Q597='Tabelas auxiliares'!$A$237,"CUSTEIO",IF(Q597='Tabelas auxiliares'!$A$236,"INVESTIMENTO","ERRO - VERIFICAR"))))</f>
        <v/>
      </c>
      <c r="S597" s="65"/>
    </row>
    <row r="598" spans="17:19" x14ac:dyDescent="0.25">
      <c r="Q598" s="51" t="str">
        <f t="shared" si="9"/>
        <v/>
      </c>
      <c r="R598" s="51" t="str">
        <f>IF(M598="","",IF(AND(M598&lt;&gt;'Tabelas auxiliares'!$B$236,M598&lt;&gt;'Tabelas auxiliares'!$B$237,M598&lt;&gt;'Tabelas auxiliares'!$C$236,M598&lt;&gt;'Tabelas auxiliares'!$C$237),"FOLHA DE PESSOAL",IF(Q598='Tabelas auxiliares'!$A$237,"CUSTEIO",IF(Q598='Tabelas auxiliares'!$A$236,"INVESTIMENTO","ERRO - VERIFICAR"))))</f>
        <v/>
      </c>
      <c r="S598" s="65"/>
    </row>
    <row r="599" spans="17:19" x14ac:dyDescent="0.25">
      <c r="Q599" s="51" t="str">
        <f t="shared" si="9"/>
        <v/>
      </c>
      <c r="R599" s="51" t="str">
        <f>IF(M599="","",IF(AND(M599&lt;&gt;'Tabelas auxiliares'!$B$236,M599&lt;&gt;'Tabelas auxiliares'!$B$237,M599&lt;&gt;'Tabelas auxiliares'!$C$236,M599&lt;&gt;'Tabelas auxiliares'!$C$237),"FOLHA DE PESSOAL",IF(Q599='Tabelas auxiliares'!$A$237,"CUSTEIO",IF(Q599='Tabelas auxiliares'!$A$236,"INVESTIMENTO","ERRO - VERIFICAR"))))</f>
        <v/>
      </c>
      <c r="S599" s="65"/>
    </row>
    <row r="600" spans="17:19" x14ac:dyDescent="0.25">
      <c r="Q600" s="51" t="str">
        <f t="shared" si="9"/>
        <v/>
      </c>
      <c r="R600" s="51" t="str">
        <f>IF(M600="","",IF(AND(M600&lt;&gt;'Tabelas auxiliares'!$B$236,M600&lt;&gt;'Tabelas auxiliares'!$B$237,M600&lt;&gt;'Tabelas auxiliares'!$C$236,M600&lt;&gt;'Tabelas auxiliares'!$C$237),"FOLHA DE PESSOAL",IF(Q600='Tabelas auxiliares'!$A$237,"CUSTEIO",IF(Q600='Tabelas auxiliares'!$A$236,"INVESTIMENTO","ERRO - VERIFICAR"))))</f>
        <v/>
      </c>
      <c r="S600" s="65"/>
    </row>
    <row r="601" spans="17:19" x14ac:dyDescent="0.25">
      <c r="Q601" s="51" t="str">
        <f t="shared" si="9"/>
        <v/>
      </c>
      <c r="R601" s="51" t="str">
        <f>IF(M601="","",IF(AND(M601&lt;&gt;'Tabelas auxiliares'!$B$236,M601&lt;&gt;'Tabelas auxiliares'!$B$237,M601&lt;&gt;'Tabelas auxiliares'!$C$236,M601&lt;&gt;'Tabelas auxiliares'!$C$237),"FOLHA DE PESSOAL",IF(Q601='Tabelas auxiliares'!$A$237,"CUSTEIO",IF(Q601='Tabelas auxiliares'!$A$236,"INVESTIMENTO","ERRO - VERIFICAR"))))</f>
        <v/>
      </c>
      <c r="S601" s="65"/>
    </row>
    <row r="602" spans="17:19" x14ac:dyDescent="0.25">
      <c r="Q602" s="51" t="str">
        <f t="shared" si="9"/>
        <v/>
      </c>
      <c r="R602" s="51" t="str">
        <f>IF(M602="","",IF(AND(M602&lt;&gt;'Tabelas auxiliares'!$B$236,M602&lt;&gt;'Tabelas auxiliares'!$B$237,M602&lt;&gt;'Tabelas auxiliares'!$C$236,M602&lt;&gt;'Tabelas auxiliares'!$C$237),"FOLHA DE PESSOAL",IF(Q602='Tabelas auxiliares'!$A$237,"CUSTEIO",IF(Q602='Tabelas auxiliares'!$A$236,"INVESTIMENTO","ERRO - VERIFICAR"))))</f>
        <v/>
      </c>
      <c r="S602" s="65"/>
    </row>
    <row r="603" spans="17:19" x14ac:dyDescent="0.25">
      <c r="Q603" s="51" t="str">
        <f t="shared" si="9"/>
        <v/>
      </c>
      <c r="R603" s="51" t="str">
        <f>IF(M603="","",IF(AND(M603&lt;&gt;'Tabelas auxiliares'!$B$236,M603&lt;&gt;'Tabelas auxiliares'!$B$237,M603&lt;&gt;'Tabelas auxiliares'!$C$236,M603&lt;&gt;'Tabelas auxiliares'!$C$237),"FOLHA DE PESSOAL",IF(Q603='Tabelas auxiliares'!$A$237,"CUSTEIO",IF(Q603='Tabelas auxiliares'!$A$236,"INVESTIMENTO","ERRO - VERIFICAR"))))</f>
        <v/>
      </c>
      <c r="S603" s="65"/>
    </row>
    <row r="604" spans="17:19" x14ac:dyDescent="0.25">
      <c r="Q604" s="51" t="str">
        <f t="shared" si="9"/>
        <v/>
      </c>
      <c r="R604" s="51" t="str">
        <f>IF(M604="","",IF(AND(M604&lt;&gt;'Tabelas auxiliares'!$B$236,M604&lt;&gt;'Tabelas auxiliares'!$B$237,M604&lt;&gt;'Tabelas auxiliares'!$C$236,M604&lt;&gt;'Tabelas auxiliares'!$C$237),"FOLHA DE PESSOAL",IF(Q604='Tabelas auxiliares'!$A$237,"CUSTEIO",IF(Q604='Tabelas auxiliares'!$A$236,"INVESTIMENTO","ERRO - VERIFICAR"))))</f>
        <v/>
      </c>
      <c r="S604" s="65"/>
    </row>
    <row r="605" spans="17:19" x14ac:dyDescent="0.25">
      <c r="Q605" s="51" t="str">
        <f t="shared" si="9"/>
        <v/>
      </c>
      <c r="R605" s="51" t="str">
        <f>IF(M605="","",IF(AND(M605&lt;&gt;'Tabelas auxiliares'!$B$236,M605&lt;&gt;'Tabelas auxiliares'!$B$237,M605&lt;&gt;'Tabelas auxiliares'!$C$236,M605&lt;&gt;'Tabelas auxiliares'!$C$237),"FOLHA DE PESSOAL",IF(Q605='Tabelas auxiliares'!$A$237,"CUSTEIO",IF(Q605='Tabelas auxiliares'!$A$236,"INVESTIMENTO","ERRO - VERIFICAR"))))</f>
        <v/>
      </c>
      <c r="S605" s="65"/>
    </row>
    <row r="606" spans="17:19" x14ac:dyDescent="0.25">
      <c r="Q606" s="51" t="str">
        <f t="shared" si="9"/>
        <v/>
      </c>
      <c r="R606" s="51" t="str">
        <f>IF(M606="","",IF(AND(M606&lt;&gt;'Tabelas auxiliares'!$B$236,M606&lt;&gt;'Tabelas auxiliares'!$B$237,M606&lt;&gt;'Tabelas auxiliares'!$C$236,M606&lt;&gt;'Tabelas auxiliares'!$C$237),"FOLHA DE PESSOAL",IF(Q606='Tabelas auxiliares'!$A$237,"CUSTEIO",IF(Q606='Tabelas auxiliares'!$A$236,"INVESTIMENTO","ERRO - VERIFICAR"))))</f>
        <v/>
      </c>
      <c r="S606" s="65"/>
    </row>
    <row r="607" spans="17:19" x14ac:dyDescent="0.25">
      <c r="Q607" s="51" t="str">
        <f t="shared" si="9"/>
        <v/>
      </c>
      <c r="R607" s="51" t="str">
        <f>IF(M607="","",IF(AND(M607&lt;&gt;'Tabelas auxiliares'!$B$236,M607&lt;&gt;'Tabelas auxiliares'!$B$237,M607&lt;&gt;'Tabelas auxiliares'!$C$236,M607&lt;&gt;'Tabelas auxiliares'!$C$237),"FOLHA DE PESSOAL",IF(Q607='Tabelas auxiliares'!$A$237,"CUSTEIO",IF(Q607='Tabelas auxiliares'!$A$236,"INVESTIMENTO","ERRO - VERIFICAR"))))</f>
        <v/>
      </c>
      <c r="S607" s="65"/>
    </row>
    <row r="608" spans="17:19" x14ac:dyDescent="0.25">
      <c r="Q608" s="51" t="str">
        <f t="shared" si="9"/>
        <v/>
      </c>
      <c r="R608" s="51" t="str">
        <f>IF(M608="","",IF(AND(M608&lt;&gt;'Tabelas auxiliares'!$B$236,M608&lt;&gt;'Tabelas auxiliares'!$B$237,M608&lt;&gt;'Tabelas auxiliares'!$C$236,M608&lt;&gt;'Tabelas auxiliares'!$C$237),"FOLHA DE PESSOAL",IF(Q608='Tabelas auxiliares'!$A$237,"CUSTEIO",IF(Q608='Tabelas auxiliares'!$A$236,"INVESTIMENTO","ERRO - VERIFICAR"))))</f>
        <v/>
      </c>
      <c r="S608" s="65"/>
    </row>
    <row r="609" spans="17:19" x14ac:dyDescent="0.25">
      <c r="Q609" s="51" t="str">
        <f t="shared" si="9"/>
        <v/>
      </c>
      <c r="R609" s="51" t="str">
        <f>IF(M609="","",IF(AND(M609&lt;&gt;'Tabelas auxiliares'!$B$236,M609&lt;&gt;'Tabelas auxiliares'!$B$237,M609&lt;&gt;'Tabelas auxiliares'!$C$236,M609&lt;&gt;'Tabelas auxiliares'!$C$237),"FOLHA DE PESSOAL",IF(Q609='Tabelas auxiliares'!$A$237,"CUSTEIO",IF(Q609='Tabelas auxiliares'!$A$236,"INVESTIMENTO","ERRO - VERIFICAR"))))</f>
        <v/>
      </c>
      <c r="S609" s="65"/>
    </row>
    <row r="610" spans="17:19" x14ac:dyDescent="0.25">
      <c r="Q610" s="51" t="str">
        <f t="shared" si="9"/>
        <v/>
      </c>
      <c r="R610" s="51" t="str">
        <f>IF(M610="","",IF(AND(M610&lt;&gt;'Tabelas auxiliares'!$B$236,M610&lt;&gt;'Tabelas auxiliares'!$B$237,M610&lt;&gt;'Tabelas auxiliares'!$C$236,M610&lt;&gt;'Tabelas auxiliares'!$C$237),"FOLHA DE PESSOAL",IF(Q610='Tabelas auxiliares'!$A$237,"CUSTEIO",IF(Q610='Tabelas auxiliares'!$A$236,"INVESTIMENTO","ERRO - VERIFICAR"))))</f>
        <v/>
      </c>
      <c r="S610" s="65"/>
    </row>
    <row r="611" spans="17:19" x14ac:dyDescent="0.25">
      <c r="Q611" s="51" t="str">
        <f t="shared" si="9"/>
        <v/>
      </c>
      <c r="R611" s="51" t="str">
        <f>IF(M611="","",IF(AND(M611&lt;&gt;'Tabelas auxiliares'!$B$236,M611&lt;&gt;'Tabelas auxiliares'!$B$237,M611&lt;&gt;'Tabelas auxiliares'!$C$236,M611&lt;&gt;'Tabelas auxiliares'!$C$237),"FOLHA DE PESSOAL",IF(Q611='Tabelas auxiliares'!$A$237,"CUSTEIO",IF(Q611='Tabelas auxiliares'!$A$236,"INVESTIMENTO","ERRO - VERIFICAR"))))</f>
        <v/>
      </c>
      <c r="S611" s="65"/>
    </row>
    <row r="612" spans="17:19" x14ac:dyDescent="0.25">
      <c r="Q612" s="51" t="str">
        <f t="shared" si="9"/>
        <v/>
      </c>
      <c r="R612" s="51" t="str">
        <f>IF(M612="","",IF(AND(M612&lt;&gt;'Tabelas auxiliares'!$B$236,M612&lt;&gt;'Tabelas auxiliares'!$B$237,M612&lt;&gt;'Tabelas auxiliares'!$C$236,M612&lt;&gt;'Tabelas auxiliares'!$C$237),"FOLHA DE PESSOAL",IF(Q612='Tabelas auxiliares'!$A$237,"CUSTEIO",IF(Q612='Tabelas auxiliares'!$A$236,"INVESTIMENTO","ERRO - VERIFICAR"))))</f>
        <v/>
      </c>
      <c r="S612" s="65"/>
    </row>
    <row r="613" spans="17:19" x14ac:dyDescent="0.25">
      <c r="Q613" s="51" t="str">
        <f t="shared" si="9"/>
        <v/>
      </c>
      <c r="R613" s="51" t="str">
        <f>IF(M613="","",IF(AND(M613&lt;&gt;'Tabelas auxiliares'!$B$236,M613&lt;&gt;'Tabelas auxiliares'!$B$237,M613&lt;&gt;'Tabelas auxiliares'!$C$236,M613&lt;&gt;'Tabelas auxiliares'!$C$237),"FOLHA DE PESSOAL",IF(Q613='Tabelas auxiliares'!$A$237,"CUSTEIO",IF(Q613='Tabelas auxiliares'!$A$236,"INVESTIMENTO","ERRO - VERIFICAR"))))</f>
        <v/>
      </c>
      <c r="S613" s="65"/>
    </row>
    <row r="614" spans="17:19" x14ac:dyDescent="0.25">
      <c r="Q614" s="51" t="str">
        <f t="shared" si="9"/>
        <v/>
      </c>
      <c r="R614" s="51" t="str">
        <f>IF(M614="","",IF(AND(M614&lt;&gt;'Tabelas auxiliares'!$B$236,M614&lt;&gt;'Tabelas auxiliares'!$B$237,M614&lt;&gt;'Tabelas auxiliares'!$C$236,M614&lt;&gt;'Tabelas auxiliares'!$C$237),"FOLHA DE PESSOAL",IF(Q614='Tabelas auxiliares'!$A$237,"CUSTEIO",IF(Q614='Tabelas auxiliares'!$A$236,"INVESTIMENTO","ERRO - VERIFICAR"))))</f>
        <v/>
      </c>
      <c r="S614" s="65"/>
    </row>
    <row r="615" spans="17:19" x14ac:dyDescent="0.25">
      <c r="Q615" s="51" t="str">
        <f t="shared" si="9"/>
        <v/>
      </c>
      <c r="R615" s="51" t="str">
        <f>IF(M615="","",IF(AND(M615&lt;&gt;'Tabelas auxiliares'!$B$236,M615&lt;&gt;'Tabelas auxiliares'!$B$237,M615&lt;&gt;'Tabelas auxiliares'!$C$236,M615&lt;&gt;'Tabelas auxiliares'!$C$237),"FOLHA DE PESSOAL",IF(Q615='Tabelas auxiliares'!$A$237,"CUSTEIO",IF(Q615='Tabelas auxiliares'!$A$236,"INVESTIMENTO","ERRO - VERIFICAR"))))</f>
        <v/>
      </c>
      <c r="S615" s="65"/>
    </row>
    <row r="616" spans="17:19" x14ac:dyDescent="0.25">
      <c r="Q616" s="51" t="str">
        <f t="shared" si="9"/>
        <v/>
      </c>
      <c r="R616" s="51" t="str">
        <f>IF(M616="","",IF(AND(M616&lt;&gt;'Tabelas auxiliares'!$B$236,M616&lt;&gt;'Tabelas auxiliares'!$B$237,M616&lt;&gt;'Tabelas auxiliares'!$C$236,M616&lt;&gt;'Tabelas auxiliares'!$C$237),"FOLHA DE PESSOAL",IF(Q616='Tabelas auxiliares'!$A$237,"CUSTEIO",IF(Q616='Tabelas auxiliares'!$A$236,"INVESTIMENTO","ERRO - VERIFICAR"))))</f>
        <v/>
      </c>
      <c r="S616" s="65"/>
    </row>
    <row r="617" spans="17:19" x14ac:dyDescent="0.25">
      <c r="Q617" s="51" t="str">
        <f t="shared" si="9"/>
        <v/>
      </c>
      <c r="R617" s="51" t="str">
        <f>IF(M617="","",IF(AND(M617&lt;&gt;'Tabelas auxiliares'!$B$236,M617&lt;&gt;'Tabelas auxiliares'!$B$237,M617&lt;&gt;'Tabelas auxiliares'!$C$236,M617&lt;&gt;'Tabelas auxiliares'!$C$237),"FOLHA DE PESSOAL",IF(Q617='Tabelas auxiliares'!$A$237,"CUSTEIO",IF(Q617='Tabelas auxiliares'!$A$236,"INVESTIMENTO","ERRO - VERIFICAR"))))</f>
        <v/>
      </c>
      <c r="S617" s="65"/>
    </row>
    <row r="618" spans="17:19" x14ac:dyDescent="0.25">
      <c r="Q618" s="51" t="str">
        <f t="shared" si="9"/>
        <v/>
      </c>
      <c r="R618" s="51" t="str">
        <f>IF(M618="","",IF(AND(M618&lt;&gt;'Tabelas auxiliares'!$B$236,M618&lt;&gt;'Tabelas auxiliares'!$B$237,M618&lt;&gt;'Tabelas auxiliares'!$C$236,M618&lt;&gt;'Tabelas auxiliares'!$C$237),"FOLHA DE PESSOAL",IF(Q618='Tabelas auxiliares'!$A$237,"CUSTEIO",IF(Q618='Tabelas auxiliares'!$A$236,"INVESTIMENTO","ERRO - VERIFICAR"))))</f>
        <v/>
      </c>
      <c r="S618" s="65"/>
    </row>
    <row r="619" spans="17:19" x14ac:dyDescent="0.25">
      <c r="Q619" s="51" t="str">
        <f t="shared" si="9"/>
        <v/>
      </c>
      <c r="R619" s="51" t="str">
        <f>IF(M619="","",IF(AND(M619&lt;&gt;'Tabelas auxiliares'!$B$236,M619&lt;&gt;'Tabelas auxiliares'!$B$237,M619&lt;&gt;'Tabelas auxiliares'!$C$236,M619&lt;&gt;'Tabelas auxiliares'!$C$237),"FOLHA DE PESSOAL",IF(Q619='Tabelas auxiliares'!$A$237,"CUSTEIO",IF(Q619='Tabelas auxiliares'!$A$236,"INVESTIMENTO","ERRO - VERIFICAR"))))</f>
        <v/>
      </c>
      <c r="S619" s="65"/>
    </row>
    <row r="620" spans="17:19" x14ac:dyDescent="0.25">
      <c r="Q620" s="51" t="str">
        <f t="shared" si="9"/>
        <v/>
      </c>
      <c r="R620" s="51" t="str">
        <f>IF(M620="","",IF(AND(M620&lt;&gt;'Tabelas auxiliares'!$B$236,M620&lt;&gt;'Tabelas auxiliares'!$B$237,M620&lt;&gt;'Tabelas auxiliares'!$C$236,M620&lt;&gt;'Tabelas auxiliares'!$C$237),"FOLHA DE PESSOAL",IF(Q620='Tabelas auxiliares'!$A$237,"CUSTEIO",IF(Q620='Tabelas auxiliares'!$A$236,"INVESTIMENTO","ERRO - VERIFICAR"))))</f>
        <v/>
      </c>
      <c r="S620" s="65"/>
    </row>
    <row r="621" spans="17:19" x14ac:dyDescent="0.25">
      <c r="Q621" s="51" t="str">
        <f t="shared" si="9"/>
        <v/>
      </c>
      <c r="R621" s="51" t="str">
        <f>IF(M621="","",IF(AND(M621&lt;&gt;'Tabelas auxiliares'!$B$236,M621&lt;&gt;'Tabelas auxiliares'!$B$237,M621&lt;&gt;'Tabelas auxiliares'!$C$236,M621&lt;&gt;'Tabelas auxiliares'!$C$237),"FOLHA DE PESSOAL",IF(Q621='Tabelas auxiliares'!$A$237,"CUSTEIO",IF(Q621='Tabelas auxiliares'!$A$236,"INVESTIMENTO","ERRO - VERIFICAR"))))</f>
        <v/>
      </c>
      <c r="S621" s="65"/>
    </row>
    <row r="622" spans="17:19" x14ac:dyDescent="0.25">
      <c r="Q622" s="51" t="str">
        <f t="shared" si="9"/>
        <v/>
      </c>
      <c r="R622" s="51" t="str">
        <f>IF(M622="","",IF(AND(M622&lt;&gt;'Tabelas auxiliares'!$B$236,M622&lt;&gt;'Tabelas auxiliares'!$B$237,M622&lt;&gt;'Tabelas auxiliares'!$C$236,M622&lt;&gt;'Tabelas auxiliares'!$C$237),"FOLHA DE PESSOAL",IF(Q622='Tabelas auxiliares'!$A$237,"CUSTEIO",IF(Q622='Tabelas auxiliares'!$A$236,"INVESTIMENTO","ERRO - VERIFICAR"))))</f>
        <v/>
      </c>
      <c r="S622" s="65"/>
    </row>
    <row r="623" spans="17:19" x14ac:dyDescent="0.25">
      <c r="Q623" s="51" t="str">
        <f t="shared" si="9"/>
        <v/>
      </c>
      <c r="R623" s="51" t="str">
        <f>IF(M623="","",IF(AND(M623&lt;&gt;'Tabelas auxiliares'!$B$236,M623&lt;&gt;'Tabelas auxiliares'!$B$237,M623&lt;&gt;'Tabelas auxiliares'!$C$236,M623&lt;&gt;'Tabelas auxiliares'!$C$237),"FOLHA DE PESSOAL",IF(Q623='Tabelas auxiliares'!$A$237,"CUSTEIO",IF(Q623='Tabelas auxiliares'!$A$236,"INVESTIMENTO","ERRO - VERIFICAR"))))</f>
        <v/>
      </c>
      <c r="S623" s="65"/>
    </row>
    <row r="624" spans="17:19" x14ac:dyDescent="0.25">
      <c r="Q624" s="51" t="str">
        <f t="shared" si="9"/>
        <v/>
      </c>
      <c r="R624" s="51" t="str">
        <f>IF(M624="","",IF(AND(M624&lt;&gt;'Tabelas auxiliares'!$B$236,M624&lt;&gt;'Tabelas auxiliares'!$B$237,M624&lt;&gt;'Tabelas auxiliares'!$C$236,M624&lt;&gt;'Tabelas auxiliares'!$C$237),"FOLHA DE PESSOAL",IF(Q624='Tabelas auxiliares'!$A$237,"CUSTEIO",IF(Q624='Tabelas auxiliares'!$A$236,"INVESTIMENTO","ERRO - VERIFICAR"))))</f>
        <v/>
      </c>
      <c r="S624" s="65"/>
    </row>
    <row r="625" spans="17:19" x14ac:dyDescent="0.25">
      <c r="Q625" s="51" t="str">
        <f t="shared" si="9"/>
        <v/>
      </c>
      <c r="R625" s="51" t="str">
        <f>IF(M625="","",IF(AND(M625&lt;&gt;'Tabelas auxiliares'!$B$236,M625&lt;&gt;'Tabelas auxiliares'!$B$237,M625&lt;&gt;'Tabelas auxiliares'!$C$236,M625&lt;&gt;'Tabelas auxiliares'!$C$237),"FOLHA DE PESSOAL",IF(Q625='Tabelas auxiliares'!$A$237,"CUSTEIO",IF(Q625='Tabelas auxiliares'!$A$236,"INVESTIMENTO","ERRO - VERIFICAR"))))</f>
        <v/>
      </c>
      <c r="S625" s="65"/>
    </row>
    <row r="626" spans="17:19" x14ac:dyDescent="0.25">
      <c r="Q626" s="51" t="str">
        <f t="shared" si="9"/>
        <v/>
      </c>
      <c r="R626" s="51" t="str">
        <f>IF(M626="","",IF(AND(M626&lt;&gt;'Tabelas auxiliares'!$B$236,M626&lt;&gt;'Tabelas auxiliares'!$B$237,M626&lt;&gt;'Tabelas auxiliares'!$C$236,M626&lt;&gt;'Tabelas auxiliares'!$C$237),"FOLHA DE PESSOAL",IF(Q626='Tabelas auxiliares'!$A$237,"CUSTEIO",IF(Q626='Tabelas auxiliares'!$A$236,"INVESTIMENTO","ERRO - VERIFICAR"))))</f>
        <v/>
      </c>
      <c r="S626" s="65"/>
    </row>
    <row r="627" spans="17:19" x14ac:dyDescent="0.25">
      <c r="Q627" s="51" t="str">
        <f t="shared" si="9"/>
        <v/>
      </c>
      <c r="R627" s="51" t="str">
        <f>IF(M627="","",IF(AND(M627&lt;&gt;'Tabelas auxiliares'!$B$236,M627&lt;&gt;'Tabelas auxiliares'!$B$237,M627&lt;&gt;'Tabelas auxiliares'!$C$236,M627&lt;&gt;'Tabelas auxiliares'!$C$237),"FOLHA DE PESSOAL",IF(Q627='Tabelas auxiliares'!$A$237,"CUSTEIO",IF(Q627='Tabelas auxiliares'!$A$236,"INVESTIMENTO","ERRO - VERIFICAR"))))</f>
        <v/>
      </c>
      <c r="S627" s="65"/>
    </row>
    <row r="628" spans="17:19" x14ac:dyDescent="0.25">
      <c r="Q628" s="51" t="str">
        <f t="shared" si="9"/>
        <v/>
      </c>
      <c r="R628" s="51" t="str">
        <f>IF(M628="","",IF(AND(M628&lt;&gt;'Tabelas auxiliares'!$B$236,M628&lt;&gt;'Tabelas auxiliares'!$B$237,M628&lt;&gt;'Tabelas auxiliares'!$C$236,M628&lt;&gt;'Tabelas auxiliares'!$C$237),"FOLHA DE PESSOAL",IF(Q628='Tabelas auxiliares'!$A$237,"CUSTEIO",IF(Q628='Tabelas auxiliares'!$A$236,"INVESTIMENTO","ERRO - VERIFICAR"))))</f>
        <v/>
      </c>
      <c r="S628" s="65"/>
    </row>
    <row r="629" spans="17:19" x14ac:dyDescent="0.25">
      <c r="Q629" s="51" t="str">
        <f t="shared" si="9"/>
        <v/>
      </c>
      <c r="R629" s="51" t="str">
        <f>IF(M629="","",IF(AND(M629&lt;&gt;'Tabelas auxiliares'!$B$236,M629&lt;&gt;'Tabelas auxiliares'!$B$237,M629&lt;&gt;'Tabelas auxiliares'!$C$236,M629&lt;&gt;'Tabelas auxiliares'!$C$237),"FOLHA DE PESSOAL",IF(Q629='Tabelas auxiliares'!$A$237,"CUSTEIO",IF(Q629='Tabelas auxiliares'!$A$236,"INVESTIMENTO","ERRO - VERIFICAR"))))</f>
        <v/>
      </c>
      <c r="S629" s="65"/>
    </row>
    <row r="630" spans="17:19" x14ac:dyDescent="0.25">
      <c r="Q630" s="51" t="str">
        <f t="shared" si="9"/>
        <v/>
      </c>
      <c r="R630" s="51" t="str">
        <f>IF(M630="","",IF(AND(M630&lt;&gt;'Tabelas auxiliares'!$B$236,M630&lt;&gt;'Tabelas auxiliares'!$B$237,M630&lt;&gt;'Tabelas auxiliares'!$C$236,M630&lt;&gt;'Tabelas auxiliares'!$C$237),"FOLHA DE PESSOAL",IF(Q630='Tabelas auxiliares'!$A$237,"CUSTEIO",IF(Q630='Tabelas auxiliares'!$A$236,"INVESTIMENTO","ERRO - VERIFICAR"))))</f>
        <v/>
      </c>
      <c r="S630" s="65"/>
    </row>
    <row r="631" spans="17:19" x14ac:dyDescent="0.25">
      <c r="Q631" s="51" t="str">
        <f t="shared" si="9"/>
        <v/>
      </c>
      <c r="R631" s="51" t="str">
        <f>IF(M631="","",IF(AND(M631&lt;&gt;'Tabelas auxiliares'!$B$236,M631&lt;&gt;'Tabelas auxiliares'!$B$237,M631&lt;&gt;'Tabelas auxiliares'!$C$236,M631&lt;&gt;'Tabelas auxiliares'!$C$237),"FOLHA DE PESSOAL",IF(Q631='Tabelas auxiliares'!$A$237,"CUSTEIO",IF(Q631='Tabelas auxiliares'!$A$236,"INVESTIMENTO","ERRO - VERIFICAR"))))</f>
        <v/>
      </c>
      <c r="S631" s="65"/>
    </row>
    <row r="632" spans="17:19" x14ac:dyDescent="0.25">
      <c r="Q632" s="51" t="str">
        <f t="shared" si="9"/>
        <v/>
      </c>
      <c r="R632" s="51" t="str">
        <f>IF(M632="","",IF(AND(M632&lt;&gt;'Tabelas auxiliares'!$B$236,M632&lt;&gt;'Tabelas auxiliares'!$B$237,M632&lt;&gt;'Tabelas auxiliares'!$C$236,M632&lt;&gt;'Tabelas auxiliares'!$C$237),"FOLHA DE PESSOAL",IF(Q632='Tabelas auxiliares'!$A$237,"CUSTEIO",IF(Q632='Tabelas auxiliares'!$A$236,"INVESTIMENTO","ERRO - VERIFICAR"))))</f>
        <v/>
      </c>
      <c r="S632" s="65"/>
    </row>
    <row r="633" spans="17:19" x14ac:dyDescent="0.25">
      <c r="Q633" s="51" t="str">
        <f t="shared" si="9"/>
        <v/>
      </c>
      <c r="R633" s="51" t="str">
        <f>IF(M633="","",IF(AND(M633&lt;&gt;'Tabelas auxiliares'!$B$236,M633&lt;&gt;'Tabelas auxiliares'!$B$237,M633&lt;&gt;'Tabelas auxiliares'!$C$236,M633&lt;&gt;'Tabelas auxiliares'!$C$237),"FOLHA DE PESSOAL",IF(Q633='Tabelas auxiliares'!$A$237,"CUSTEIO",IF(Q633='Tabelas auxiliares'!$A$236,"INVESTIMENTO","ERRO - VERIFICAR"))))</f>
        <v/>
      </c>
      <c r="S633" s="65"/>
    </row>
    <row r="634" spans="17:19" x14ac:dyDescent="0.25">
      <c r="Q634" s="51" t="str">
        <f t="shared" si="9"/>
        <v/>
      </c>
      <c r="R634" s="51" t="str">
        <f>IF(M634="","",IF(AND(M634&lt;&gt;'Tabelas auxiliares'!$B$236,M634&lt;&gt;'Tabelas auxiliares'!$B$237,M634&lt;&gt;'Tabelas auxiliares'!$C$236,M634&lt;&gt;'Tabelas auxiliares'!$C$237),"FOLHA DE PESSOAL",IF(Q634='Tabelas auxiliares'!$A$237,"CUSTEIO",IF(Q634='Tabelas auxiliares'!$A$236,"INVESTIMENTO","ERRO - VERIFICAR"))))</f>
        <v/>
      </c>
      <c r="S634" s="65"/>
    </row>
    <row r="635" spans="17:19" x14ac:dyDescent="0.25">
      <c r="Q635" s="51" t="str">
        <f t="shared" si="9"/>
        <v/>
      </c>
      <c r="R635" s="51" t="str">
        <f>IF(M635="","",IF(AND(M635&lt;&gt;'Tabelas auxiliares'!$B$236,M635&lt;&gt;'Tabelas auxiliares'!$B$237,M635&lt;&gt;'Tabelas auxiliares'!$C$236,M635&lt;&gt;'Tabelas auxiliares'!$C$237),"FOLHA DE PESSOAL",IF(Q635='Tabelas auxiliares'!$A$237,"CUSTEIO",IF(Q635='Tabelas auxiliares'!$A$236,"INVESTIMENTO","ERRO - VERIFICAR"))))</f>
        <v/>
      </c>
      <c r="S635" s="65"/>
    </row>
    <row r="636" spans="17:19" x14ac:dyDescent="0.25">
      <c r="Q636" s="51" t="str">
        <f t="shared" si="9"/>
        <v/>
      </c>
      <c r="R636" s="51" t="str">
        <f>IF(M636="","",IF(AND(M636&lt;&gt;'Tabelas auxiliares'!$B$236,M636&lt;&gt;'Tabelas auxiliares'!$B$237,M636&lt;&gt;'Tabelas auxiliares'!$C$236,M636&lt;&gt;'Tabelas auxiliares'!$C$237),"FOLHA DE PESSOAL",IF(Q636='Tabelas auxiliares'!$A$237,"CUSTEIO",IF(Q636='Tabelas auxiliares'!$A$236,"INVESTIMENTO","ERRO - VERIFICAR"))))</f>
        <v/>
      </c>
      <c r="S636" s="65"/>
    </row>
    <row r="637" spans="17:19" x14ac:dyDescent="0.25">
      <c r="Q637" s="51" t="str">
        <f t="shared" si="9"/>
        <v/>
      </c>
      <c r="R637" s="51" t="str">
        <f>IF(M637="","",IF(AND(M637&lt;&gt;'Tabelas auxiliares'!$B$236,M637&lt;&gt;'Tabelas auxiliares'!$B$237,M637&lt;&gt;'Tabelas auxiliares'!$C$236,M637&lt;&gt;'Tabelas auxiliares'!$C$237),"FOLHA DE PESSOAL",IF(Q637='Tabelas auxiliares'!$A$237,"CUSTEIO",IF(Q637='Tabelas auxiliares'!$A$236,"INVESTIMENTO","ERRO - VERIFICAR"))))</f>
        <v/>
      </c>
      <c r="S637" s="65"/>
    </row>
    <row r="638" spans="17:19" x14ac:dyDescent="0.25">
      <c r="Q638" s="51" t="str">
        <f t="shared" si="9"/>
        <v/>
      </c>
      <c r="R638" s="51" t="str">
        <f>IF(M638="","",IF(AND(M638&lt;&gt;'Tabelas auxiliares'!$B$236,M638&lt;&gt;'Tabelas auxiliares'!$B$237,M638&lt;&gt;'Tabelas auxiliares'!$C$236,M638&lt;&gt;'Tabelas auxiliares'!$C$237),"FOLHA DE PESSOAL",IF(Q638='Tabelas auxiliares'!$A$237,"CUSTEIO",IF(Q638='Tabelas auxiliares'!$A$236,"INVESTIMENTO","ERRO - VERIFICAR"))))</f>
        <v/>
      </c>
      <c r="S638" s="65"/>
    </row>
    <row r="639" spans="17:19" x14ac:dyDescent="0.25">
      <c r="Q639" s="51" t="str">
        <f t="shared" si="9"/>
        <v/>
      </c>
      <c r="R639" s="51" t="str">
        <f>IF(M639="","",IF(AND(M639&lt;&gt;'Tabelas auxiliares'!$B$236,M639&lt;&gt;'Tabelas auxiliares'!$B$237,M639&lt;&gt;'Tabelas auxiliares'!$C$236,M639&lt;&gt;'Tabelas auxiliares'!$C$237),"FOLHA DE PESSOAL",IF(Q639='Tabelas auxiliares'!$A$237,"CUSTEIO",IF(Q639='Tabelas auxiliares'!$A$236,"INVESTIMENTO","ERRO - VERIFICAR"))))</f>
        <v/>
      </c>
      <c r="S639" s="65"/>
    </row>
    <row r="640" spans="17:19" x14ac:dyDescent="0.25">
      <c r="Q640" s="51" t="str">
        <f t="shared" si="9"/>
        <v/>
      </c>
      <c r="R640" s="51" t="str">
        <f>IF(M640="","",IF(AND(M640&lt;&gt;'Tabelas auxiliares'!$B$236,M640&lt;&gt;'Tabelas auxiliares'!$B$237,M640&lt;&gt;'Tabelas auxiliares'!$C$236,M640&lt;&gt;'Tabelas auxiliares'!$C$237),"FOLHA DE PESSOAL",IF(Q640='Tabelas auxiliares'!$A$237,"CUSTEIO",IF(Q640='Tabelas auxiliares'!$A$236,"INVESTIMENTO","ERRO - VERIFICAR"))))</f>
        <v/>
      </c>
      <c r="S640" s="65"/>
    </row>
    <row r="641" spans="17:19" x14ac:dyDescent="0.25">
      <c r="Q641" s="51" t="str">
        <f t="shared" si="9"/>
        <v/>
      </c>
      <c r="R641" s="51" t="str">
        <f>IF(M641="","",IF(AND(M641&lt;&gt;'Tabelas auxiliares'!$B$236,M641&lt;&gt;'Tabelas auxiliares'!$B$237,M641&lt;&gt;'Tabelas auxiliares'!$C$236,M641&lt;&gt;'Tabelas auxiliares'!$C$237),"FOLHA DE PESSOAL",IF(Q641='Tabelas auxiliares'!$A$237,"CUSTEIO",IF(Q641='Tabelas auxiliares'!$A$236,"INVESTIMENTO","ERRO - VERIFICAR"))))</f>
        <v/>
      </c>
      <c r="S641" s="65"/>
    </row>
    <row r="642" spans="17:19" x14ac:dyDescent="0.25">
      <c r="Q642" s="51" t="str">
        <f t="shared" si="9"/>
        <v/>
      </c>
      <c r="R642" s="51" t="str">
        <f>IF(M642="","",IF(AND(M642&lt;&gt;'Tabelas auxiliares'!$B$236,M642&lt;&gt;'Tabelas auxiliares'!$B$237,M642&lt;&gt;'Tabelas auxiliares'!$C$236,M642&lt;&gt;'Tabelas auxiliares'!$C$237),"FOLHA DE PESSOAL",IF(Q642='Tabelas auxiliares'!$A$237,"CUSTEIO",IF(Q642='Tabelas auxiliares'!$A$236,"INVESTIMENTO","ERRO - VERIFICAR"))))</f>
        <v/>
      </c>
      <c r="S642" s="65"/>
    </row>
    <row r="643" spans="17:19" x14ac:dyDescent="0.25">
      <c r="Q643" s="51" t="str">
        <f t="shared" si="9"/>
        <v/>
      </c>
      <c r="R643" s="51" t="str">
        <f>IF(M643="","",IF(AND(M643&lt;&gt;'Tabelas auxiliares'!$B$236,M643&lt;&gt;'Tabelas auxiliares'!$B$237,M643&lt;&gt;'Tabelas auxiliares'!$C$236,M643&lt;&gt;'Tabelas auxiliares'!$C$237),"FOLHA DE PESSOAL",IF(Q643='Tabelas auxiliares'!$A$237,"CUSTEIO",IF(Q643='Tabelas auxiliares'!$A$236,"INVESTIMENTO","ERRO - VERIFICAR"))))</f>
        <v/>
      </c>
      <c r="S643" s="65"/>
    </row>
    <row r="644" spans="17:19" x14ac:dyDescent="0.25">
      <c r="Q644" s="51" t="str">
        <f t="shared" si="9"/>
        <v/>
      </c>
      <c r="R644" s="51" t="str">
        <f>IF(M644="","",IF(AND(M644&lt;&gt;'Tabelas auxiliares'!$B$236,M644&lt;&gt;'Tabelas auxiliares'!$B$237,M644&lt;&gt;'Tabelas auxiliares'!$C$236,M644&lt;&gt;'Tabelas auxiliares'!$C$237),"FOLHA DE PESSOAL",IF(Q644='Tabelas auxiliares'!$A$237,"CUSTEIO",IF(Q644='Tabelas auxiliares'!$A$236,"INVESTIMENTO","ERRO - VERIFICAR"))))</f>
        <v/>
      </c>
      <c r="S644" s="65"/>
    </row>
    <row r="645" spans="17:19" x14ac:dyDescent="0.25">
      <c r="Q645" s="51" t="str">
        <f t="shared" ref="Q645:Q708" si="10">LEFT(O645,1)</f>
        <v/>
      </c>
      <c r="R645" s="51" t="str">
        <f>IF(M645="","",IF(AND(M645&lt;&gt;'Tabelas auxiliares'!$B$236,M645&lt;&gt;'Tabelas auxiliares'!$B$237,M645&lt;&gt;'Tabelas auxiliares'!$C$236,M645&lt;&gt;'Tabelas auxiliares'!$C$237),"FOLHA DE PESSOAL",IF(Q645='Tabelas auxiliares'!$A$237,"CUSTEIO",IF(Q645='Tabelas auxiliares'!$A$236,"INVESTIMENTO","ERRO - VERIFICAR"))))</f>
        <v/>
      </c>
      <c r="S645" s="65"/>
    </row>
    <row r="646" spans="17:19" x14ac:dyDescent="0.25">
      <c r="Q646" s="51" t="str">
        <f t="shared" si="10"/>
        <v/>
      </c>
      <c r="R646" s="51" t="str">
        <f>IF(M646="","",IF(AND(M646&lt;&gt;'Tabelas auxiliares'!$B$236,M646&lt;&gt;'Tabelas auxiliares'!$B$237,M646&lt;&gt;'Tabelas auxiliares'!$C$236,M646&lt;&gt;'Tabelas auxiliares'!$C$237),"FOLHA DE PESSOAL",IF(Q646='Tabelas auxiliares'!$A$237,"CUSTEIO",IF(Q646='Tabelas auxiliares'!$A$236,"INVESTIMENTO","ERRO - VERIFICAR"))))</f>
        <v/>
      </c>
      <c r="S646" s="65"/>
    </row>
    <row r="647" spans="17:19" x14ac:dyDescent="0.25">
      <c r="Q647" s="51" t="str">
        <f t="shared" si="10"/>
        <v/>
      </c>
      <c r="R647" s="51" t="str">
        <f>IF(M647="","",IF(AND(M647&lt;&gt;'Tabelas auxiliares'!$B$236,M647&lt;&gt;'Tabelas auxiliares'!$B$237,M647&lt;&gt;'Tabelas auxiliares'!$C$236,M647&lt;&gt;'Tabelas auxiliares'!$C$237),"FOLHA DE PESSOAL",IF(Q647='Tabelas auxiliares'!$A$237,"CUSTEIO",IF(Q647='Tabelas auxiliares'!$A$236,"INVESTIMENTO","ERRO - VERIFICAR"))))</f>
        <v/>
      </c>
      <c r="S647" s="65"/>
    </row>
    <row r="648" spans="17:19" x14ac:dyDescent="0.25">
      <c r="Q648" s="51" t="str">
        <f t="shared" si="10"/>
        <v/>
      </c>
      <c r="R648" s="51" t="str">
        <f>IF(M648="","",IF(AND(M648&lt;&gt;'Tabelas auxiliares'!$B$236,M648&lt;&gt;'Tabelas auxiliares'!$B$237,M648&lt;&gt;'Tabelas auxiliares'!$C$236,M648&lt;&gt;'Tabelas auxiliares'!$C$237),"FOLHA DE PESSOAL",IF(Q648='Tabelas auxiliares'!$A$237,"CUSTEIO",IF(Q648='Tabelas auxiliares'!$A$236,"INVESTIMENTO","ERRO - VERIFICAR"))))</f>
        <v/>
      </c>
      <c r="S648" s="65"/>
    </row>
    <row r="649" spans="17:19" x14ac:dyDescent="0.25">
      <c r="Q649" s="51" t="str">
        <f t="shared" si="10"/>
        <v/>
      </c>
      <c r="R649" s="51" t="str">
        <f>IF(M649="","",IF(AND(M649&lt;&gt;'Tabelas auxiliares'!$B$236,M649&lt;&gt;'Tabelas auxiliares'!$B$237,M649&lt;&gt;'Tabelas auxiliares'!$C$236,M649&lt;&gt;'Tabelas auxiliares'!$C$237),"FOLHA DE PESSOAL",IF(Q649='Tabelas auxiliares'!$A$237,"CUSTEIO",IF(Q649='Tabelas auxiliares'!$A$236,"INVESTIMENTO","ERRO - VERIFICAR"))))</f>
        <v/>
      </c>
      <c r="S649" s="65"/>
    </row>
    <row r="650" spans="17:19" x14ac:dyDescent="0.25">
      <c r="Q650" s="51" t="str">
        <f t="shared" si="10"/>
        <v/>
      </c>
      <c r="R650" s="51" t="str">
        <f>IF(M650="","",IF(AND(M650&lt;&gt;'Tabelas auxiliares'!$B$236,M650&lt;&gt;'Tabelas auxiliares'!$B$237,M650&lt;&gt;'Tabelas auxiliares'!$C$236,M650&lt;&gt;'Tabelas auxiliares'!$C$237),"FOLHA DE PESSOAL",IF(Q650='Tabelas auxiliares'!$A$237,"CUSTEIO",IF(Q650='Tabelas auxiliares'!$A$236,"INVESTIMENTO","ERRO - VERIFICAR"))))</f>
        <v/>
      </c>
      <c r="S650" s="65"/>
    </row>
    <row r="651" spans="17:19" x14ac:dyDescent="0.25">
      <c r="Q651" s="51" t="str">
        <f t="shared" si="10"/>
        <v/>
      </c>
      <c r="R651" s="51" t="str">
        <f>IF(M651="","",IF(AND(M651&lt;&gt;'Tabelas auxiliares'!$B$236,M651&lt;&gt;'Tabelas auxiliares'!$B$237,M651&lt;&gt;'Tabelas auxiliares'!$C$236,M651&lt;&gt;'Tabelas auxiliares'!$C$237),"FOLHA DE PESSOAL",IF(Q651='Tabelas auxiliares'!$A$237,"CUSTEIO",IF(Q651='Tabelas auxiliares'!$A$236,"INVESTIMENTO","ERRO - VERIFICAR"))))</f>
        <v/>
      </c>
      <c r="S651" s="65"/>
    </row>
    <row r="652" spans="17:19" x14ac:dyDescent="0.25">
      <c r="Q652" s="51" t="str">
        <f t="shared" si="10"/>
        <v/>
      </c>
      <c r="R652" s="51" t="str">
        <f>IF(M652="","",IF(AND(M652&lt;&gt;'Tabelas auxiliares'!$B$236,M652&lt;&gt;'Tabelas auxiliares'!$B$237,M652&lt;&gt;'Tabelas auxiliares'!$C$236,M652&lt;&gt;'Tabelas auxiliares'!$C$237),"FOLHA DE PESSOAL",IF(Q652='Tabelas auxiliares'!$A$237,"CUSTEIO",IF(Q652='Tabelas auxiliares'!$A$236,"INVESTIMENTO","ERRO - VERIFICAR"))))</f>
        <v/>
      </c>
      <c r="S652" s="65"/>
    </row>
    <row r="653" spans="17:19" x14ac:dyDescent="0.25">
      <c r="Q653" s="51" t="str">
        <f t="shared" si="10"/>
        <v/>
      </c>
      <c r="R653" s="51" t="str">
        <f>IF(M653="","",IF(AND(M653&lt;&gt;'Tabelas auxiliares'!$B$236,M653&lt;&gt;'Tabelas auxiliares'!$B$237,M653&lt;&gt;'Tabelas auxiliares'!$C$236,M653&lt;&gt;'Tabelas auxiliares'!$C$237),"FOLHA DE PESSOAL",IF(Q653='Tabelas auxiliares'!$A$237,"CUSTEIO",IF(Q653='Tabelas auxiliares'!$A$236,"INVESTIMENTO","ERRO - VERIFICAR"))))</f>
        <v/>
      </c>
      <c r="S653" s="65"/>
    </row>
    <row r="654" spans="17:19" x14ac:dyDescent="0.25">
      <c r="Q654" s="51" t="str">
        <f t="shared" si="10"/>
        <v/>
      </c>
      <c r="R654" s="51" t="str">
        <f>IF(M654="","",IF(AND(M654&lt;&gt;'Tabelas auxiliares'!$B$236,M654&lt;&gt;'Tabelas auxiliares'!$B$237,M654&lt;&gt;'Tabelas auxiliares'!$C$236,M654&lt;&gt;'Tabelas auxiliares'!$C$237),"FOLHA DE PESSOAL",IF(Q654='Tabelas auxiliares'!$A$237,"CUSTEIO",IF(Q654='Tabelas auxiliares'!$A$236,"INVESTIMENTO","ERRO - VERIFICAR"))))</f>
        <v/>
      </c>
      <c r="S654" s="65"/>
    </row>
    <row r="655" spans="17:19" x14ac:dyDescent="0.25">
      <c r="Q655" s="51" t="str">
        <f t="shared" si="10"/>
        <v/>
      </c>
      <c r="R655" s="51" t="str">
        <f>IF(M655="","",IF(AND(M655&lt;&gt;'Tabelas auxiliares'!$B$236,M655&lt;&gt;'Tabelas auxiliares'!$B$237,M655&lt;&gt;'Tabelas auxiliares'!$C$236,M655&lt;&gt;'Tabelas auxiliares'!$C$237),"FOLHA DE PESSOAL",IF(Q655='Tabelas auxiliares'!$A$237,"CUSTEIO",IF(Q655='Tabelas auxiliares'!$A$236,"INVESTIMENTO","ERRO - VERIFICAR"))))</f>
        <v/>
      </c>
      <c r="S655" s="65"/>
    </row>
    <row r="656" spans="17:19" x14ac:dyDescent="0.25">
      <c r="Q656" s="51" t="str">
        <f t="shared" si="10"/>
        <v/>
      </c>
      <c r="R656" s="51" t="str">
        <f>IF(M656="","",IF(AND(M656&lt;&gt;'Tabelas auxiliares'!$B$236,M656&lt;&gt;'Tabelas auxiliares'!$B$237,M656&lt;&gt;'Tabelas auxiliares'!$C$236,M656&lt;&gt;'Tabelas auxiliares'!$C$237),"FOLHA DE PESSOAL",IF(Q656='Tabelas auxiliares'!$A$237,"CUSTEIO",IF(Q656='Tabelas auxiliares'!$A$236,"INVESTIMENTO","ERRO - VERIFICAR"))))</f>
        <v/>
      </c>
      <c r="S656" s="65"/>
    </row>
    <row r="657" spans="17:19" x14ac:dyDescent="0.25">
      <c r="Q657" s="51" t="str">
        <f t="shared" si="10"/>
        <v/>
      </c>
      <c r="R657" s="51" t="str">
        <f>IF(M657="","",IF(AND(M657&lt;&gt;'Tabelas auxiliares'!$B$236,M657&lt;&gt;'Tabelas auxiliares'!$B$237,M657&lt;&gt;'Tabelas auxiliares'!$C$236,M657&lt;&gt;'Tabelas auxiliares'!$C$237),"FOLHA DE PESSOAL",IF(Q657='Tabelas auxiliares'!$A$237,"CUSTEIO",IF(Q657='Tabelas auxiliares'!$A$236,"INVESTIMENTO","ERRO - VERIFICAR"))))</f>
        <v/>
      </c>
      <c r="S657" s="65"/>
    </row>
    <row r="658" spans="17:19" x14ac:dyDescent="0.25">
      <c r="Q658" s="51" t="str">
        <f t="shared" si="10"/>
        <v/>
      </c>
      <c r="R658" s="51" t="str">
        <f>IF(M658="","",IF(AND(M658&lt;&gt;'Tabelas auxiliares'!$B$236,M658&lt;&gt;'Tabelas auxiliares'!$B$237,M658&lt;&gt;'Tabelas auxiliares'!$C$236,M658&lt;&gt;'Tabelas auxiliares'!$C$237),"FOLHA DE PESSOAL",IF(Q658='Tabelas auxiliares'!$A$237,"CUSTEIO",IF(Q658='Tabelas auxiliares'!$A$236,"INVESTIMENTO","ERRO - VERIFICAR"))))</f>
        <v/>
      </c>
      <c r="S658" s="65"/>
    </row>
    <row r="659" spans="17:19" x14ac:dyDescent="0.25">
      <c r="Q659" s="51" t="str">
        <f t="shared" si="10"/>
        <v/>
      </c>
      <c r="R659" s="51" t="str">
        <f>IF(M659="","",IF(AND(M659&lt;&gt;'Tabelas auxiliares'!$B$236,M659&lt;&gt;'Tabelas auxiliares'!$B$237,M659&lt;&gt;'Tabelas auxiliares'!$C$236,M659&lt;&gt;'Tabelas auxiliares'!$C$237),"FOLHA DE PESSOAL",IF(Q659='Tabelas auxiliares'!$A$237,"CUSTEIO",IF(Q659='Tabelas auxiliares'!$A$236,"INVESTIMENTO","ERRO - VERIFICAR"))))</f>
        <v/>
      </c>
      <c r="S659" s="65"/>
    </row>
    <row r="660" spans="17:19" x14ac:dyDescent="0.25">
      <c r="Q660" s="51" t="str">
        <f t="shared" si="10"/>
        <v/>
      </c>
      <c r="R660" s="51" t="str">
        <f>IF(M660="","",IF(AND(M660&lt;&gt;'Tabelas auxiliares'!$B$236,M660&lt;&gt;'Tabelas auxiliares'!$B$237,M660&lt;&gt;'Tabelas auxiliares'!$C$236,M660&lt;&gt;'Tabelas auxiliares'!$C$237),"FOLHA DE PESSOAL",IF(Q660='Tabelas auxiliares'!$A$237,"CUSTEIO",IF(Q660='Tabelas auxiliares'!$A$236,"INVESTIMENTO","ERRO - VERIFICAR"))))</f>
        <v/>
      </c>
      <c r="S660" s="65"/>
    </row>
    <row r="661" spans="17:19" x14ac:dyDescent="0.25">
      <c r="Q661" s="51" t="str">
        <f t="shared" si="10"/>
        <v/>
      </c>
      <c r="R661" s="51" t="str">
        <f>IF(M661="","",IF(AND(M661&lt;&gt;'Tabelas auxiliares'!$B$236,M661&lt;&gt;'Tabelas auxiliares'!$B$237,M661&lt;&gt;'Tabelas auxiliares'!$C$236,M661&lt;&gt;'Tabelas auxiliares'!$C$237),"FOLHA DE PESSOAL",IF(Q661='Tabelas auxiliares'!$A$237,"CUSTEIO",IF(Q661='Tabelas auxiliares'!$A$236,"INVESTIMENTO","ERRO - VERIFICAR"))))</f>
        <v/>
      </c>
      <c r="S661" s="65"/>
    </row>
    <row r="662" spans="17:19" x14ac:dyDescent="0.25">
      <c r="Q662" s="51" t="str">
        <f t="shared" si="10"/>
        <v/>
      </c>
      <c r="R662" s="51" t="str">
        <f>IF(M662="","",IF(AND(M662&lt;&gt;'Tabelas auxiliares'!$B$236,M662&lt;&gt;'Tabelas auxiliares'!$B$237,M662&lt;&gt;'Tabelas auxiliares'!$C$236,M662&lt;&gt;'Tabelas auxiliares'!$C$237),"FOLHA DE PESSOAL",IF(Q662='Tabelas auxiliares'!$A$237,"CUSTEIO",IF(Q662='Tabelas auxiliares'!$A$236,"INVESTIMENTO","ERRO - VERIFICAR"))))</f>
        <v/>
      </c>
      <c r="S662" s="65"/>
    </row>
    <row r="663" spans="17:19" x14ac:dyDescent="0.25">
      <c r="Q663" s="51" t="str">
        <f t="shared" si="10"/>
        <v/>
      </c>
      <c r="R663" s="51" t="str">
        <f>IF(M663="","",IF(AND(M663&lt;&gt;'Tabelas auxiliares'!$B$236,M663&lt;&gt;'Tabelas auxiliares'!$B$237,M663&lt;&gt;'Tabelas auxiliares'!$C$236,M663&lt;&gt;'Tabelas auxiliares'!$C$237),"FOLHA DE PESSOAL",IF(Q663='Tabelas auxiliares'!$A$237,"CUSTEIO",IF(Q663='Tabelas auxiliares'!$A$236,"INVESTIMENTO","ERRO - VERIFICAR"))))</f>
        <v/>
      </c>
      <c r="S663" s="65"/>
    </row>
    <row r="664" spans="17:19" x14ac:dyDescent="0.25">
      <c r="Q664" s="51" t="str">
        <f t="shared" si="10"/>
        <v/>
      </c>
      <c r="R664" s="51" t="str">
        <f>IF(M664="","",IF(AND(M664&lt;&gt;'Tabelas auxiliares'!$B$236,M664&lt;&gt;'Tabelas auxiliares'!$B$237,M664&lt;&gt;'Tabelas auxiliares'!$C$236,M664&lt;&gt;'Tabelas auxiliares'!$C$237),"FOLHA DE PESSOAL",IF(Q664='Tabelas auxiliares'!$A$237,"CUSTEIO",IF(Q664='Tabelas auxiliares'!$A$236,"INVESTIMENTO","ERRO - VERIFICAR"))))</f>
        <v/>
      </c>
      <c r="S664" s="65"/>
    </row>
    <row r="665" spans="17:19" x14ac:dyDescent="0.25">
      <c r="Q665" s="51" t="str">
        <f t="shared" si="10"/>
        <v/>
      </c>
      <c r="R665" s="51" t="str">
        <f>IF(M665="","",IF(AND(M665&lt;&gt;'Tabelas auxiliares'!$B$236,M665&lt;&gt;'Tabelas auxiliares'!$B$237,M665&lt;&gt;'Tabelas auxiliares'!$C$236,M665&lt;&gt;'Tabelas auxiliares'!$C$237),"FOLHA DE PESSOAL",IF(Q665='Tabelas auxiliares'!$A$237,"CUSTEIO",IF(Q665='Tabelas auxiliares'!$A$236,"INVESTIMENTO","ERRO - VERIFICAR"))))</f>
        <v/>
      </c>
      <c r="S665" s="65"/>
    </row>
    <row r="666" spans="17:19" x14ac:dyDescent="0.25">
      <c r="Q666" s="51" t="str">
        <f t="shared" si="10"/>
        <v/>
      </c>
      <c r="R666" s="51" t="str">
        <f>IF(M666="","",IF(AND(M666&lt;&gt;'Tabelas auxiliares'!$B$236,M666&lt;&gt;'Tabelas auxiliares'!$B$237,M666&lt;&gt;'Tabelas auxiliares'!$C$236,M666&lt;&gt;'Tabelas auxiliares'!$C$237),"FOLHA DE PESSOAL",IF(Q666='Tabelas auxiliares'!$A$237,"CUSTEIO",IF(Q666='Tabelas auxiliares'!$A$236,"INVESTIMENTO","ERRO - VERIFICAR"))))</f>
        <v/>
      </c>
      <c r="S666" s="65"/>
    </row>
    <row r="667" spans="17:19" x14ac:dyDescent="0.25">
      <c r="Q667" s="51" t="str">
        <f t="shared" si="10"/>
        <v/>
      </c>
      <c r="R667" s="51" t="str">
        <f>IF(M667="","",IF(AND(M667&lt;&gt;'Tabelas auxiliares'!$B$236,M667&lt;&gt;'Tabelas auxiliares'!$B$237,M667&lt;&gt;'Tabelas auxiliares'!$C$236,M667&lt;&gt;'Tabelas auxiliares'!$C$237),"FOLHA DE PESSOAL",IF(Q667='Tabelas auxiliares'!$A$237,"CUSTEIO",IF(Q667='Tabelas auxiliares'!$A$236,"INVESTIMENTO","ERRO - VERIFICAR"))))</f>
        <v/>
      </c>
      <c r="S667" s="65"/>
    </row>
    <row r="668" spans="17:19" x14ac:dyDescent="0.25">
      <c r="Q668" s="51" t="str">
        <f t="shared" si="10"/>
        <v/>
      </c>
      <c r="R668" s="51" t="str">
        <f>IF(M668="","",IF(AND(M668&lt;&gt;'Tabelas auxiliares'!$B$236,M668&lt;&gt;'Tabelas auxiliares'!$B$237,M668&lt;&gt;'Tabelas auxiliares'!$C$236,M668&lt;&gt;'Tabelas auxiliares'!$C$237),"FOLHA DE PESSOAL",IF(Q668='Tabelas auxiliares'!$A$237,"CUSTEIO",IF(Q668='Tabelas auxiliares'!$A$236,"INVESTIMENTO","ERRO - VERIFICAR"))))</f>
        <v/>
      </c>
      <c r="S668" s="65"/>
    </row>
    <row r="669" spans="17:19" x14ac:dyDescent="0.25">
      <c r="Q669" s="51" t="str">
        <f t="shared" si="10"/>
        <v/>
      </c>
      <c r="R669" s="51" t="str">
        <f>IF(M669="","",IF(AND(M669&lt;&gt;'Tabelas auxiliares'!$B$236,M669&lt;&gt;'Tabelas auxiliares'!$B$237,M669&lt;&gt;'Tabelas auxiliares'!$C$236,M669&lt;&gt;'Tabelas auxiliares'!$C$237),"FOLHA DE PESSOAL",IF(Q669='Tabelas auxiliares'!$A$237,"CUSTEIO",IF(Q669='Tabelas auxiliares'!$A$236,"INVESTIMENTO","ERRO - VERIFICAR"))))</f>
        <v/>
      </c>
      <c r="S669" s="65"/>
    </row>
    <row r="670" spans="17:19" x14ac:dyDescent="0.25">
      <c r="Q670" s="51" t="str">
        <f t="shared" si="10"/>
        <v/>
      </c>
      <c r="R670" s="51" t="str">
        <f>IF(M670="","",IF(AND(M670&lt;&gt;'Tabelas auxiliares'!$B$236,M670&lt;&gt;'Tabelas auxiliares'!$B$237,M670&lt;&gt;'Tabelas auxiliares'!$C$236,M670&lt;&gt;'Tabelas auxiliares'!$C$237),"FOLHA DE PESSOAL",IF(Q670='Tabelas auxiliares'!$A$237,"CUSTEIO",IF(Q670='Tabelas auxiliares'!$A$236,"INVESTIMENTO","ERRO - VERIFICAR"))))</f>
        <v/>
      </c>
      <c r="S670" s="65"/>
    </row>
    <row r="671" spans="17:19" x14ac:dyDescent="0.25">
      <c r="Q671" s="51" t="str">
        <f t="shared" si="10"/>
        <v/>
      </c>
      <c r="R671" s="51" t="str">
        <f>IF(M671="","",IF(AND(M671&lt;&gt;'Tabelas auxiliares'!$B$236,M671&lt;&gt;'Tabelas auxiliares'!$B$237,M671&lt;&gt;'Tabelas auxiliares'!$C$236,M671&lt;&gt;'Tabelas auxiliares'!$C$237),"FOLHA DE PESSOAL",IF(Q671='Tabelas auxiliares'!$A$237,"CUSTEIO",IF(Q671='Tabelas auxiliares'!$A$236,"INVESTIMENTO","ERRO - VERIFICAR"))))</f>
        <v/>
      </c>
      <c r="S671" s="65"/>
    </row>
    <row r="672" spans="17:19" x14ac:dyDescent="0.25">
      <c r="Q672" s="51" t="str">
        <f t="shared" si="10"/>
        <v/>
      </c>
      <c r="R672" s="51" t="str">
        <f>IF(M672="","",IF(AND(M672&lt;&gt;'Tabelas auxiliares'!$B$236,M672&lt;&gt;'Tabelas auxiliares'!$B$237,M672&lt;&gt;'Tabelas auxiliares'!$C$236,M672&lt;&gt;'Tabelas auxiliares'!$C$237),"FOLHA DE PESSOAL",IF(Q672='Tabelas auxiliares'!$A$237,"CUSTEIO",IF(Q672='Tabelas auxiliares'!$A$236,"INVESTIMENTO","ERRO - VERIFICAR"))))</f>
        <v/>
      </c>
      <c r="S672" s="65"/>
    </row>
    <row r="673" spans="17:19" x14ac:dyDescent="0.25">
      <c r="Q673" s="51" t="str">
        <f t="shared" si="10"/>
        <v/>
      </c>
      <c r="R673" s="51" t="str">
        <f>IF(M673="","",IF(AND(M673&lt;&gt;'Tabelas auxiliares'!$B$236,M673&lt;&gt;'Tabelas auxiliares'!$B$237,M673&lt;&gt;'Tabelas auxiliares'!$C$236,M673&lt;&gt;'Tabelas auxiliares'!$C$237),"FOLHA DE PESSOAL",IF(Q673='Tabelas auxiliares'!$A$237,"CUSTEIO",IF(Q673='Tabelas auxiliares'!$A$236,"INVESTIMENTO","ERRO - VERIFICAR"))))</f>
        <v/>
      </c>
      <c r="S673" s="65"/>
    </row>
    <row r="674" spans="17:19" x14ac:dyDescent="0.25">
      <c r="Q674" s="51" t="str">
        <f t="shared" si="10"/>
        <v/>
      </c>
      <c r="R674" s="51" t="str">
        <f>IF(M674="","",IF(AND(M674&lt;&gt;'Tabelas auxiliares'!$B$236,M674&lt;&gt;'Tabelas auxiliares'!$B$237,M674&lt;&gt;'Tabelas auxiliares'!$C$236,M674&lt;&gt;'Tabelas auxiliares'!$C$237),"FOLHA DE PESSOAL",IF(Q674='Tabelas auxiliares'!$A$237,"CUSTEIO",IF(Q674='Tabelas auxiliares'!$A$236,"INVESTIMENTO","ERRO - VERIFICAR"))))</f>
        <v/>
      </c>
      <c r="S674" s="65"/>
    </row>
    <row r="675" spans="17:19" x14ac:dyDescent="0.25">
      <c r="Q675" s="51" t="str">
        <f t="shared" si="10"/>
        <v/>
      </c>
      <c r="R675" s="51" t="str">
        <f>IF(M675="","",IF(AND(M675&lt;&gt;'Tabelas auxiliares'!$B$236,M675&lt;&gt;'Tabelas auxiliares'!$B$237,M675&lt;&gt;'Tabelas auxiliares'!$C$236,M675&lt;&gt;'Tabelas auxiliares'!$C$237),"FOLHA DE PESSOAL",IF(Q675='Tabelas auxiliares'!$A$237,"CUSTEIO",IF(Q675='Tabelas auxiliares'!$A$236,"INVESTIMENTO","ERRO - VERIFICAR"))))</f>
        <v/>
      </c>
      <c r="S675" s="65"/>
    </row>
    <row r="676" spans="17:19" x14ac:dyDescent="0.25">
      <c r="Q676" s="51" t="str">
        <f t="shared" si="10"/>
        <v/>
      </c>
      <c r="R676" s="51" t="str">
        <f>IF(M676="","",IF(AND(M676&lt;&gt;'Tabelas auxiliares'!$B$236,M676&lt;&gt;'Tabelas auxiliares'!$B$237,M676&lt;&gt;'Tabelas auxiliares'!$C$236,M676&lt;&gt;'Tabelas auxiliares'!$C$237),"FOLHA DE PESSOAL",IF(Q676='Tabelas auxiliares'!$A$237,"CUSTEIO",IF(Q676='Tabelas auxiliares'!$A$236,"INVESTIMENTO","ERRO - VERIFICAR"))))</f>
        <v/>
      </c>
      <c r="S676" s="65"/>
    </row>
    <row r="677" spans="17:19" x14ac:dyDescent="0.25">
      <c r="Q677" s="51" t="str">
        <f t="shared" si="10"/>
        <v/>
      </c>
      <c r="R677" s="51" t="str">
        <f>IF(M677="","",IF(AND(M677&lt;&gt;'Tabelas auxiliares'!$B$236,M677&lt;&gt;'Tabelas auxiliares'!$B$237,M677&lt;&gt;'Tabelas auxiliares'!$C$236,M677&lt;&gt;'Tabelas auxiliares'!$C$237),"FOLHA DE PESSOAL",IF(Q677='Tabelas auxiliares'!$A$237,"CUSTEIO",IF(Q677='Tabelas auxiliares'!$A$236,"INVESTIMENTO","ERRO - VERIFICAR"))))</f>
        <v/>
      </c>
      <c r="S677" s="65"/>
    </row>
    <row r="678" spans="17:19" x14ac:dyDescent="0.25">
      <c r="Q678" s="51" t="str">
        <f t="shared" si="10"/>
        <v/>
      </c>
      <c r="R678" s="51" t="str">
        <f>IF(M678="","",IF(AND(M678&lt;&gt;'Tabelas auxiliares'!$B$236,M678&lt;&gt;'Tabelas auxiliares'!$B$237,M678&lt;&gt;'Tabelas auxiliares'!$C$236,M678&lt;&gt;'Tabelas auxiliares'!$C$237),"FOLHA DE PESSOAL",IF(Q678='Tabelas auxiliares'!$A$237,"CUSTEIO",IF(Q678='Tabelas auxiliares'!$A$236,"INVESTIMENTO","ERRO - VERIFICAR"))))</f>
        <v/>
      </c>
      <c r="S678" s="65"/>
    </row>
    <row r="679" spans="17:19" x14ac:dyDescent="0.25">
      <c r="Q679" s="51" t="str">
        <f t="shared" si="10"/>
        <v/>
      </c>
      <c r="R679" s="51" t="str">
        <f>IF(M679="","",IF(AND(M679&lt;&gt;'Tabelas auxiliares'!$B$236,M679&lt;&gt;'Tabelas auxiliares'!$B$237,M679&lt;&gt;'Tabelas auxiliares'!$C$236,M679&lt;&gt;'Tabelas auxiliares'!$C$237),"FOLHA DE PESSOAL",IF(Q679='Tabelas auxiliares'!$A$237,"CUSTEIO",IF(Q679='Tabelas auxiliares'!$A$236,"INVESTIMENTO","ERRO - VERIFICAR"))))</f>
        <v/>
      </c>
      <c r="S679" s="65"/>
    </row>
    <row r="680" spans="17:19" x14ac:dyDescent="0.25">
      <c r="Q680" s="51" t="str">
        <f t="shared" si="10"/>
        <v/>
      </c>
      <c r="R680" s="51" t="str">
        <f>IF(M680="","",IF(AND(M680&lt;&gt;'Tabelas auxiliares'!$B$236,M680&lt;&gt;'Tabelas auxiliares'!$B$237,M680&lt;&gt;'Tabelas auxiliares'!$C$236,M680&lt;&gt;'Tabelas auxiliares'!$C$237),"FOLHA DE PESSOAL",IF(Q680='Tabelas auxiliares'!$A$237,"CUSTEIO",IF(Q680='Tabelas auxiliares'!$A$236,"INVESTIMENTO","ERRO - VERIFICAR"))))</f>
        <v/>
      </c>
      <c r="S680" s="65"/>
    </row>
    <row r="681" spans="17:19" x14ac:dyDescent="0.25">
      <c r="Q681" s="51" t="str">
        <f t="shared" si="10"/>
        <v/>
      </c>
      <c r="R681" s="51" t="str">
        <f>IF(M681="","",IF(AND(M681&lt;&gt;'Tabelas auxiliares'!$B$236,M681&lt;&gt;'Tabelas auxiliares'!$B$237,M681&lt;&gt;'Tabelas auxiliares'!$C$236,M681&lt;&gt;'Tabelas auxiliares'!$C$237),"FOLHA DE PESSOAL",IF(Q681='Tabelas auxiliares'!$A$237,"CUSTEIO",IF(Q681='Tabelas auxiliares'!$A$236,"INVESTIMENTO","ERRO - VERIFICAR"))))</f>
        <v/>
      </c>
      <c r="S681" s="65"/>
    </row>
    <row r="682" spans="17:19" x14ac:dyDescent="0.25">
      <c r="Q682" s="51" t="str">
        <f t="shared" si="10"/>
        <v/>
      </c>
      <c r="R682" s="51" t="str">
        <f>IF(M682="","",IF(AND(M682&lt;&gt;'Tabelas auxiliares'!$B$236,M682&lt;&gt;'Tabelas auxiliares'!$B$237,M682&lt;&gt;'Tabelas auxiliares'!$C$236,M682&lt;&gt;'Tabelas auxiliares'!$C$237),"FOLHA DE PESSOAL",IF(Q682='Tabelas auxiliares'!$A$237,"CUSTEIO",IF(Q682='Tabelas auxiliares'!$A$236,"INVESTIMENTO","ERRO - VERIFICAR"))))</f>
        <v/>
      </c>
      <c r="S682" s="65"/>
    </row>
    <row r="683" spans="17:19" x14ac:dyDescent="0.25">
      <c r="Q683" s="51" t="str">
        <f t="shared" si="10"/>
        <v/>
      </c>
      <c r="R683" s="51" t="str">
        <f>IF(M683="","",IF(AND(M683&lt;&gt;'Tabelas auxiliares'!$B$236,M683&lt;&gt;'Tabelas auxiliares'!$B$237,M683&lt;&gt;'Tabelas auxiliares'!$C$236,M683&lt;&gt;'Tabelas auxiliares'!$C$237),"FOLHA DE PESSOAL",IF(Q683='Tabelas auxiliares'!$A$237,"CUSTEIO",IF(Q683='Tabelas auxiliares'!$A$236,"INVESTIMENTO","ERRO - VERIFICAR"))))</f>
        <v/>
      </c>
      <c r="S683" s="65"/>
    </row>
    <row r="684" spans="17:19" x14ac:dyDescent="0.25">
      <c r="Q684" s="51" t="str">
        <f t="shared" si="10"/>
        <v/>
      </c>
      <c r="R684" s="51" t="str">
        <f>IF(M684="","",IF(AND(M684&lt;&gt;'Tabelas auxiliares'!$B$236,M684&lt;&gt;'Tabelas auxiliares'!$B$237,M684&lt;&gt;'Tabelas auxiliares'!$C$236,M684&lt;&gt;'Tabelas auxiliares'!$C$237),"FOLHA DE PESSOAL",IF(Q684='Tabelas auxiliares'!$A$237,"CUSTEIO",IF(Q684='Tabelas auxiliares'!$A$236,"INVESTIMENTO","ERRO - VERIFICAR"))))</f>
        <v/>
      </c>
      <c r="S684" s="65"/>
    </row>
    <row r="685" spans="17:19" x14ac:dyDescent="0.25">
      <c r="Q685" s="51" t="str">
        <f t="shared" si="10"/>
        <v/>
      </c>
      <c r="R685" s="51" t="str">
        <f>IF(M685="","",IF(AND(M685&lt;&gt;'Tabelas auxiliares'!$B$236,M685&lt;&gt;'Tabelas auxiliares'!$B$237,M685&lt;&gt;'Tabelas auxiliares'!$C$236,M685&lt;&gt;'Tabelas auxiliares'!$C$237),"FOLHA DE PESSOAL",IF(Q685='Tabelas auxiliares'!$A$237,"CUSTEIO",IF(Q685='Tabelas auxiliares'!$A$236,"INVESTIMENTO","ERRO - VERIFICAR"))))</f>
        <v/>
      </c>
      <c r="S685" s="65"/>
    </row>
    <row r="686" spans="17:19" x14ac:dyDescent="0.25">
      <c r="Q686" s="51" t="str">
        <f t="shared" si="10"/>
        <v/>
      </c>
      <c r="R686" s="51" t="str">
        <f>IF(M686="","",IF(AND(M686&lt;&gt;'Tabelas auxiliares'!$B$236,M686&lt;&gt;'Tabelas auxiliares'!$B$237,M686&lt;&gt;'Tabelas auxiliares'!$C$236,M686&lt;&gt;'Tabelas auxiliares'!$C$237),"FOLHA DE PESSOAL",IF(Q686='Tabelas auxiliares'!$A$237,"CUSTEIO",IF(Q686='Tabelas auxiliares'!$A$236,"INVESTIMENTO","ERRO - VERIFICAR"))))</f>
        <v/>
      </c>
      <c r="S686" s="65"/>
    </row>
    <row r="687" spans="17:19" x14ac:dyDescent="0.25">
      <c r="Q687" s="51" t="str">
        <f t="shared" si="10"/>
        <v/>
      </c>
      <c r="R687" s="51" t="str">
        <f>IF(M687="","",IF(AND(M687&lt;&gt;'Tabelas auxiliares'!$B$236,M687&lt;&gt;'Tabelas auxiliares'!$B$237,M687&lt;&gt;'Tabelas auxiliares'!$C$236,M687&lt;&gt;'Tabelas auxiliares'!$C$237),"FOLHA DE PESSOAL",IF(Q687='Tabelas auxiliares'!$A$237,"CUSTEIO",IF(Q687='Tabelas auxiliares'!$A$236,"INVESTIMENTO","ERRO - VERIFICAR"))))</f>
        <v/>
      </c>
      <c r="S687" s="65"/>
    </row>
    <row r="688" spans="17:19" x14ac:dyDescent="0.25">
      <c r="Q688" s="51" t="str">
        <f t="shared" si="10"/>
        <v/>
      </c>
      <c r="R688" s="51" t="str">
        <f>IF(M688="","",IF(AND(M688&lt;&gt;'Tabelas auxiliares'!$B$236,M688&lt;&gt;'Tabelas auxiliares'!$B$237,M688&lt;&gt;'Tabelas auxiliares'!$C$236,M688&lt;&gt;'Tabelas auxiliares'!$C$237),"FOLHA DE PESSOAL",IF(Q688='Tabelas auxiliares'!$A$237,"CUSTEIO",IF(Q688='Tabelas auxiliares'!$A$236,"INVESTIMENTO","ERRO - VERIFICAR"))))</f>
        <v/>
      </c>
      <c r="S688" s="65"/>
    </row>
    <row r="689" spans="17:19" x14ac:dyDescent="0.25">
      <c r="Q689" s="51" t="str">
        <f t="shared" si="10"/>
        <v/>
      </c>
      <c r="R689" s="51" t="str">
        <f>IF(M689="","",IF(AND(M689&lt;&gt;'Tabelas auxiliares'!$B$236,M689&lt;&gt;'Tabelas auxiliares'!$B$237,M689&lt;&gt;'Tabelas auxiliares'!$C$236,M689&lt;&gt;'Tabelas auxiliares'!$C$237),"FOLHA DE PESSOAL",IF(Q689='Tabelas auxiliares'!$A$237,"CUSTEIO",IF(Q689='Tabelas auxiliares'!$A$236,"INVESTIMENTO","ERRO - VERIFICAR"))))</f>
        <v/>
      </c>
      <c r="S689" s="65"/>
    </row>
    <row r="690" spans="17:19" x14ac:dyDescent="0.25">
      <c r="Q690" s="51" t="str">
        <f t="shared" si="10"/>
        <v/>
      </c>
      <c r="R690" s="51" t="str">
        <f>IF(M690="","",IF(AND(M690&lt;&gt;'Tabelas auxiliares'!$B$236,M690&lt;&gt;'Tabelas auxiliares'!$B$237,M690&lt;&gt;'Tabelas auxiliares'!$C$236,M690&lt;&gt;'Tabelas auxiliares'!$C$237),"FOLHA DE PESSOAL",IF(Q690='Tabelas auxiliares'!$A$237,"CUSTEIO",IF(Q690='Tabelas auxiliares'!$A$236,"INVESTIMENTO","ERRO - VERIFICAR"))))</f>
        <v/>
      </c>
      <c r="S690" s="65"/>
    </row>
    <row r="691" spans="17:19" x14ac:dyDescent="0.25">
      <c r="Q691" s="51" t="str">
        <f t="shared" si="10"/>
        <v/>
      </c>
      <c r="R691" s="51" t="str">
        <f>IF(M691="","",IF(AND(M691&lt;&gt;'Tabelas auxiliares'!$B$236,M691&lt;&gt;'Tabelas auxiliares'!$B$237,M691&lt;&gt;'Tabelas auxiliares'!$C$236,M691&lt;&gt;'Tabelas auxiliares'!$C$237),"FOLHA DE PESSOAL",IF(Q691='Tabelas auxiliares'!$A$237,"CUSTEIO",IF(Q691='Tabelas auxiliares'!$A$236,"INVESTIMENTO","ERRO - VERIFICAR"))))</f>
        <v/>
      </c>
      <c r="S691" s="65"/>
    </row>
    <row r="692" spans="17:19" x14ac:dyDescent="0.25">
      <c r="Q692" s="51" t="str">
        <f t="shared" si="10"/>
        <v/>
      </c>
      <c r="R692" s="51" t="str">
        <f>IF(M692="","",IF(AND(M692&lt;&gt;'Tabelas auxiliares'!$B$236,M692&lt;&gt;'Tabelas auxiliares'!$B$237,M692&lt;&gt;'Tabelas auxiliares'!$C$236,M692&lt;&gt;'Tabelas auxiliares'!$C$237),"FOLHA DE PESSOAL",IF(Q692='Tabelas auxiliares'!$A$237,"CUSTEIO",IF(Q692='Tabelas auxiliares'!$A$236,"INVESTIMENTO","ERRO - VERIFICAR"))))</f>
        <v/>
      </c>
      <c r="S692" s="65"/>
    </row>
    <row r="693" spans="17:19" x14ac:dyDescent="0.25">
      <c r="Q693" s="51" t="str">
        <f t="shared" si="10"/>
        <v/>
      </c>
      <c r="R693" s="51" t="str">
        <f>IF(M693="","",IF(AND(M693&lt;&gt;'Tabelas auxiliares'!$B$236,M693&lt;&gt;'Tabelas auxiliares'!$B$237,M693&lt;&gt;'Tabelas auxiliares'!$C$236,M693&lt;&gt;'Tabelas auxiliares'!$C$237),"FOLHA DE PESSOAL",IF(Q693='Tabelas auxiliares'!$A$237,"CUSTEIO",IF(Q693='Tabelas auxiliares'!$A$236,"INVESTIMENTO","ERRO - VERIFICAR"))))</f>
        <v/>
      </c>
      <c r="S693" s="65"/>
    </row>
    <row r="694" spans="17:19" x14ac:dyDescent="0.25">
      <c r="Q694" s="51" t="str">
        <f t="shared" si="10"/>
        <v/>
      </c>
      <c r="R694" s="51" t="str">
        <f>IF(M694="","",IF(AND(M694&lt;&gt;'Tabelas auxiliares'!$B$236,M694&lt;&gt;'Tabelas auxiliares'!$B$237,M694&lt;&gt;'Tabelas auxiliares'!$C$236,M694&lt;&gt;'Tabelas auxiliares'!$C$237),"FOLHA DE PESSOAL",IF(Q694='Tabelas auxiliares'!$A$237,"CUSTEIO",IF(Q694='Tabelas auxiliares'!$A$236,"INVESTIMENTO","ERRO - VERIFICAR"))))</f>
        <v/>
      </c>
      <c r="S694" s="65"/>
    </row>
    <row r="695" spans="17:19" x14ac:dyDescent="0.25">
      <c r="Q695" s="51" t="str">
        <f t="shared" si="10"/>
        <v/>
      </c>
      <c r="R695" s="51" t="str">
        <f>IF(M695="","",IF(AND(M695&lt;&gt;'Tabelas auxiliares'!$B$236,M695&lt;&gt;'Tabelas auxiliares'!$B$237,M695&lt;&gt;'Tabelas auxiliares'!$C$236,M695&lt;&gt;'Tabelas auxiliares'!$C$237),"FOLHA DE PESSOAL",IF(Q695='Tabelas auxiliares'!$A$237,"CUSTEIO",IF(Q695='Tabelas auxiliares'!$A$236,"INVESTIMENTO","ERRO - VERIFICAR"))))</f>
        <v/>
      </c>
      <c r="S695" s="65"/>
    </row>
    <row r="696" spans="17:19" x14ac:dyDescent="0.25">
      <c r="Q696" s="51" t="str">
        <f t="shared" si="10"/>
        <v/>
      </c>
      <c r="R696" s="51" t="str">
        <f>IF(M696="","",IF(AND(M696&lt;&gt;'Tabelas auxiliares'!$B$236,M696&lt;&gt;'Tabelas auxiliares'!$B$237,M696&lt;&gt;'Tabelas auxiliares'!$C$236,M696&lt;&gt;'Tabelas auxiliares'!$C$237),"FOLHA DE PESSOAL",IF(Q696='Tabelas auxiliares'!$A$237,"CUSTEIO",IF(Q696='Tabelas auxiliares'!$A$236,"INVESTIMENTO","ERRO - VERIFICAR"))))</f>
        <v/>
      </c>
      <c r="S696" s="65"/>
    </row>
    <row r="697" spans="17:19" x14ac:dyDescent="0.25">
      <c r="Q697" s="51" t="str">
        <f t="shared" si="10"/>
        <v/>
      </c>
      <c r="R697" s="51" t="str">
        <f>IF(M697="","",IF(AND(M697&lt;&gt;'Tabelas auxiliares'!$B$236,M697&lt;&gt;'Tabelas auxiliares'!$B$237,M697&lt;&gt;'Tabelas auxiliares'!$C$236,M697&lt;&gt;'Tabelas auxiliares'!$C$237),"FOLHA DE PESSOAL",IF(Q697='Tabelas auxiliares'!$A$237,"CUSTEIO",IF(Q697='Tabelas auxiliares'!$A$236,"INVESTIMENTO","ERRO - VERIFICAR"))))</f>
        <v/>
      </c>
      <c r="S697" s="65"/>
    </row>
    <row r="698" spans="17:19" x14ac:dyDescent="0.25">
      <c r="Q698" s="51" t="str">
        <f t="shared" si="10"/>
        <v/>
      </c>
      <c r="R698" s="51" t="str">
        <f>IF(M698="","",IF(AND(M698&lt;&gt;'Tabelas auxiliares'!$B$236,M698&lt;&gt;'Tabelas auxiliares'!$B$237,M698&lt;&gt;'Tabelas auxiliares'!$C$236,M698&lt;&gt;'Tabelas auxiliares'!$C$237),"FOLHA DE PESSOAL",IF(Q698='Tabelas auxiliares'!$A$237,"CUSTEIO",IF(Q698='Tabelas auxiliares'!$A$236,"INVESTIMENTO","ERRO - VERIFICAR"))))</f>
        <v/>
      </c>
      <c r="S698" s="65"/>
    </row>
    <row r="699" spans="17:19" x14ac:dyDescent="0.25">
      <c r="Q699" s="51" t="str">
        <f t="shared" si="10"/>
        <v/>
      </c>
      <c r="R699" s="51" t="str">
        <f>IF(M699="","",IF(AND(M699&lt;&gt;'Tabelas auxiliares'!$B$236,M699&lt;&gt;'Tabelas auxiliares'!$B$237,M699&lt;&gt;'Tabelas auxiliares'!$C$236,M699&lt;&gt;'Tabelas auxiliares'!$C$237),"FOLHA DE PESSOAL",IF(Q699='Tabelas auxiliares'!$A$237,"CUSTEIO",IF(Q699='Tabelas auxiliares'!$A$236,"INVESTIMENTO","ERRO - VERIFICAR"))))</f>
        <v/>
      </c>
      <c r="S699" s="65"/>
    </row>
    <row r="700" spans="17:19" x14ac:dyDescent="0.25">
      <c r="Q700" s="51" t="str">
        <f t="shared" si="10"/>
        <v/>
      </c>
      <c r="R700" s="51" t="str">
        <f>IF(M700="","",IF(AND(M700&lt;&gt;'Tabelas auxiliares'!$B$236,M700&lt;&gt;'Tabelas auxiliares'!$B$237,M700&lt;&gt;'Tabelas auxiliares'!$C$236,M700&lt;&gt;'Tabelas auxiliares'!$C$237),"FOLHA DE PESSOAL",IF(Q700='Tabelas auxiliares'!$A$237,"CUSTEIO",IF(Q700='Tabelas auxiliares'!$A$236,"INVESTIMENTO","ERRO - VERIFICAR"))))</f>
        <v/>
      </c>
      <c r="S700" s="65"/>
    </row>
    <row r="701" spans="17:19" x14ac:dyDescent="0.25">
      <c r="Q701" s="51" t="str">
        <f t="shared" si="10"/>
        <v/>
      </c>
      <c r="R701" s="51" t="str">
        <f>IF(M701="","",IF(AND(M701&lt;&gt;'Tabelas auxiliares'!$B$236,M701&lt;&gt;'Tabelas auxiliares'!$B$237,M701&lt;&gt;'Tabelas auxiliares'!$C$236,M701&lt;&gt;'Tabelas auxiliares'!$C$237),"FOLHA DE PESSOAL",IF(Q701='Tabelas auxiliares'!$A$237,"CUSTEIO",IF(Q701='Tabelas auxiliares'!$A$236,"INVESTIMENTO","ERRO - VERIFICAR"))))</f>
        <v/>
      </c>
      <c r="S701" s="65"/>
    </row>
    <row r="702" spans="17:19" x14ac:dyDescent="0.25">
      <c r="Q702" s="51" t="str">
        <f t="shared" si="10"/>
        <v/>
      </c>
      <c r="R702" s="51" t="str">
        <f>IF(M702="","",IF(AND(M702&lt;&gt;'Tabelas auxiliares'!$B$236,M702&lt;&gt;'Tabelas auxiliares'!$B$237,M702&lt;&gt;'Tabelas auxiliares'!$C$236,M702&lt;&gt;'Tabelas auxiliares'!$C$237),"FOLHA DE PESSOAL",IF(Q702='Tabelas auxiliares'!$A$237,"CUSTEIO",IF(Q702='Tabelas auxiliares'!$A$236,"INVESTIMENTO","ERRO - VERIFICAR"))))</f>
        <v/>
      </c>
      <c r="S702" s="65"/>
    </row>
    <row r="703" spans="17:19" x14ac:dyDescent="0.25">
      <c r="Q703" s="51" t="str">
        <f t="shared" si="10"/>
        <v/>
      </c>
      <c r="R703" s="51" t="str">
        <f>IF(M703="","",IF(AND(M703&lt;&gt;'Tabelas auxiliares'!$B$236,M703&lt;&gt;'Tabelas auxiliares'!$B$237,M703&lt;&gt;'Tabelas auxiliares'!$C$236,M703&lt;&gt;'Tabelas auxiliares'!$C$237),"FOLHA DE PESSOAL",IF(Q703='Tabelas auxiliares'!$A$237,"CUSTEIO",IF(Q703='Tabelas auxiliares'!$A$236,"INVESTIMENTO","ERRO - VERIFICAR"))))</f>
        <v/>
      </c>
      <c r="S703" s="65"/>
    </row>
    <row r="704" spans="17:19" x14ac:dyDescent="0.25">
      <c r="Q704" s="51" t="str">
        <f t="shared" si="10"/>
        <v/>
      </c>
      <c r="R704" s="51" t="str">
        <f>IF(M704="","",IF(AND(M704&lt;&gt;'Tabelas auxiliares'!$B$236,M704&lt;&gt;'Tabelas auxiliares'!$B$237,M704&lt;&gt;'Tabelas auxiliares'!$C$236,M704&lt;&gt;'Tabelas auxiliares'!$C$237),"FOLHA DE PESSOAL",IF(Q704='Tabelas auxiliares'!$A$237,"CUSTEIO",IF(Q704='Tabelas auxiliares'!$A$236,"INVESTIMENTO","ERRO - VERIFICAR"))))</f>
        <v/>
      </c>
      <c r="S704" s="65"/>
    </row>
    <row r="705" spans="17:19" x14ac:dyDescent="0.25">
      <c r="Q705" s="51" t="str">
        <f t="shared" si="10"/>
        <v/>
      </c>
      <c r="R705" s="51" t="str">
        <f>IF(M705="","",IF(AND(M705&lt;&gt;'Tabelas auxiliares'!$B$236,M705&lt;&gt;'Tabelas auxiliares'!$B$237,M705&lt;&gt;'Tabelas auxiliares'!$C$236,M705&lt;&gt;'Tabelas auxiliares'!$C$237),"FOLHA DE PESSOAL",IF(Q705='Tabelas auxiliares'!$A$237,"CUSTEIO",IF(Q705='Tabelas auxiliares'!$A$236,"INVESTIMENTO","ERRO - VERIFICAR"))))</f>
        <v/>
      </c>
      <c r="S705" s="65"/>
    </row>
    <row r="706" spans="17:19" x14ac:dyDescent="0.25">
      <c r="Q706" s="51" t="str">
        <f t="shared" si="10"/>
        <v/>
      </c>
      <c r="R706" s="51" t="str">
        <f>IF(M706="","",IF(AND(M706&lt;&gt;'Tabelas auxiliares'!$B$236,M706&lt;&gt;'Tabelas auxiliares'!$B$237,M706&lt;&gt;'Tabelas auxiliares'!$C$236,M706&lt;&gt;'Tabelas auxiliares'!$C$237),"FOLHA DE PESSOAL",IF(Q706='Tabelas auxiliares'!$A$237,"CUSTEIO",IF(Q706='Tabelas auxiliares'!$A$236,"INVESTIMENTO","ERRO - VERIFICAR"))))</f>
        <v/>
      </c>
      <c r="S706" s="65"/>
    </row>
    <row r="707" spans="17:19" x14ac:dyDescent="0.25">
      <c r="Q707" s="51" t="str">
        <f t="shared" si="10"/>
        <v/>
      </c>
      <c r="R707" s="51" t="str">
        <f>IF(M707="","",IF(AND(M707&lt;&gt;'Tabelas auxiliares'!$B$236,M707&lt;&gt;'Tabelas auxiliares'!$B$237,M707&lt;&gt;'Tabelas auxiliares'!$C$236,M707&lt;&gt;'Tabelas auxiliares'!$C$237),"FOLHA DE PESSOAL",IF(Q707='Tabelas auxiliares'!$A$237,"CUSTEIO",IF(Q707='Tabelas auxiliares'!$A$236,"INVESTIMENTO","ERRO - VERIFICAR"))))</f>
        <v/>
      </c>
      <c r="S707" s="65"/>
    </row>
    <row r="708" spans="17:19" x14ac:dyDescent="0.25">
      <c r="Q708" s="51" t="str">
        <f t="shared" si="10"/>
        <v/>
      </c>
      <c r="R708" s="51" t="str">
        <f>IF(M708="","",IF(AND(M708&lt;&gt;'Tabelas auxiliares'!$B$236,M708&lt;&gt;'Tabelas auxiliares'!$B$237,M708&lt;&gt;'Tabelas auxiliares'!$C$236,M708&lt;&gt;'Tabelas auxiliares'!$C$237),"FOLHA DE PESSOAL",IF(Q708='Tabelas auxiliares'!$A$237,"CUSTEIO",IF(Q708='Tabelas auxiliares'!$A$236,"INVESTIMENTO","ERRO - VERIFICAR"))))</f>
        <v/>
      </c>
      <c r="S708" s="65"/>
    </row>
    <row r="709" spans="17:19" x14ac:dyDescent="0.25">
      <c r="Q709" s="51" t="str">
        <f t="shared" ref="Q709:Q772" si="11">LEFT(O709,1)</f>
        <v/>
      </c>
      <c r="R709" s="51" t="str">
        <f>IF(M709="","",IF(AND(M709&lt;&gt;'Tabelas auxiliares'!$B$236,M709&lt;&gt;'Tabelas auxiliares'!$B$237,M709&lt;&gt;'Tabelas auxiliares'!$C$236,M709&lt;&gt;'Tabelas auxiliares'!$C$237),"FOLHA DE PESSOAL",IF(Q709='Tabelas auxiliares'!$A$237,"CUSTEIO",IF(Q709='Tabelas auxiliares'!$A$236,"INVESTIMENTO","ERRO - VERIFICAR"))))</f>
        <v/>
      </c>
      <c r="S709" s="65"/>
    </row>
    <row r="710" spans="17:19" x14ac:dyDescent="0.25">
      <c r="Q710" s="51" t="str">
        <f t="shared" si="11"/>
        <v/>
      </c>
      <c r="R710" s="51" t="str">
        <f>IF(M710="","",IF(AND(M710&lt;&gt;'Tabelas auxiliares'!$B$236,M710&lt;&gt;'Tabelas auxiliares'!$B$237,M710&lt;&gt;'Tabelas auxiliares'!$C$236,M710&lt;&gt;'Tabelas auxiliares'!$C$237),"FOLHA DE PESSOAL",IF(Q710='Tabelas auxiliares'!$A$237,"CUSTEIO",IF(Q710='Tabelas auxiliares'!$A$236,"INVESTIMENTO","ERRO - VERIFICAR"))))</f>
        <v/>
      </c>
      <c r="S710" s="65"/>
    </row>
    <row r="711" spans="17:19" x14ac:dyDescent="0.25">
      <c r="Q711" s="51" t="str">
        <f t="shared" si="11"/>
        <v/>
      </c>
      <c r="R711" s="51" t="str">
        <f>IF(M711="","",IF(AND(M711&lt;&gt;'Tabelas auxiliares'!$B$236,M711&lt;&gt;'Tabelas auxiliares'!$B$237,M711&lt;&gt;'Tabelas auxiliares'!$C$236,M711&lt;&gt;'Tabelas auxiliares'!$C$237),"FOLHA DE PESSOAL",IF(Q711='Tabelas auxiliares'!$A$237,"CUSTEIO",IF(Q711='Tabelas auxiliares'!$A$236,"INVESTIMENTO","ERRO - VERIFICAR"))))</f>
        <v/>
      </c>
      <c r="S711" s="65"/>
    </row>
    <row r="712" spans="17:19" x14ac:dyDescent="0.25">
      <c r="Q712" s="51" t="str">
        <f t="shared" si="11"/>
        <v/>
      </c>
      <c r="R712" s="51" t="str">
        <f>IF(M712="","",IF(AND(M712&lt;&gt;'Tabelas auxiliares'!$B$236,M712&lt;&gt;'Tabelas auxiliares'!$B$237,M712&lt;&gt;'Tabelas auxiliares'!$C$236,M712&lt;&gt;'Tabelas auxiliares'!$C$237),"FOLHA DE PESSOAL",IF(Q712='Tabelas auxiliares'!$A$237,"CUSTEIO",IF(Q712='Tabelas auxiliares'!$A$236,"INVESTIMENTO","ERRO - VERIFICAR"))))</f>
        <v/>
      </c>
      <c r="S712" s="65"/>
    </row>
    <row r="713" spans="17:19" x14ac:dyDescent="0.25">
      <c r="Q713" s="51" t="str">
        <f t="shared" si="11"/>
        <v/>
      </c>
      <c r="R713" s="51" t="str">
        <f>IF(M713="","",IF(AND(M713&lt;&gt;'Tabelas auxiliares'!$B$236,M713&lt;&gt;'Tabelas auxiliares'!$B$237,M713&lt;&gt;'Tabelas auxiliares'!$C$236,M713&lt;&gt;'Tabelas auxiliares'!$C$237),"FOLHA DE PESSOAL",IF(Q713='Tabelas auxiliares'!$A$237,"CUSTEIO",IF(Q713='Tabelas auxiliares'!$A$236,"INVESTIMENTO","ERRO - VERIFICAR"))))</f>
        <v/>
      </c>
      <c r="S713" s="65"/>
    </row>
    <row r="714" spans="17:19" x14ac:dyDescent="0.25">
      <c r="Q714" s="51" t="str">
        <f t="shared" si="11"/>
        <v/>
      </c>
      <c r="R714" s="51" t="str">
        <f>IF(M714="","",IF(AND(M714&lt;&gt;'Tabelas auxiliares'!$B$236,M714&lt;&gt;'Tabelas auxiliares'!$B$237,M714&lt;&gt;'Tabelas auxiliares'!$C$236,M714&lt;&gt;'Tabelas auxiliares'!$C$237),"FOLHA DE PESSOAL",IF(Q714='Tabelas auxiliares'!$A$237,"CUSTEIO",IF(Q714='Tabelas auxiliares'!$A$236,"INVESTIMENTO","ERRO - VERIFICAR"))))</f>
        <v/>
      </c>
      <c r="S714" s="65"/>
    </row>
    <row r="715" spans="17:19" x14ac:dyDescent="0.25">
      <c r="Q715" s="51" t="str">
        <f t="shared" si="11"/>
        <v/>
      </c>
      <c r="R715" s="51" t="str">
        <f>IF(M715="","",IF(AND(M715&lt;&gt;'Tabelas auxiliares'!$B$236,M715&lt;&gt;'Tabelas auxiliares'!$B$237,M715&lt;&gt;'Tabelas auxiliares'!$C$236,M715&lt;&gt;'Tabelas auxiliares'!$C$237),"FOLHA DE PESSOAL",IF(Q715='Tabelas auxiliares'!$A$237,"CUSTEIO",IF(Q715='Tabelas auxiliares'!$A$236,"INVESTIMENTO","ERRO - VERIFICAR"))))</f>
        <v/>
      </c>
      <c r="S715" s="65"/>
    </row>
    <row r="716" spans="17:19" x14ac:dyDescent="0.25">
      <c r="Q716" s="51" t="str">
        <f t="shared" si="11"/>
        <v/>
      </c>
      <c r="R716" s="51" t="str">
        <f>IF(M716="","",IF(AND(M716&lt;&gt;'Tabelas auxiliares'!$B$236,M716&lt;&gt;'Tabelas auxiliares'!$B$237,M716&lt;&gt;'Tabelas auxiliares'!$C$236,M716&lt;&gt;'Tabelas auxiliares'!$C$237),"FOLHA DE PESSOAL",IF(Q716='Tabelas auxiliares'!$A$237,"CUSTEIO",IF(Q716='Tabelas auxiliares'!$A$236,"INVESTIMENTO","ERRO - VERIFICAR"))))</f>
        <v/>
      </c>
      <c r="S716" s="65"/>
    </row>
    <row r="717" spans="17:19" x14ac:dyDescent="0.25">
      <c r="Q717" s="51" t="str">
        <f t="shared" si="11"/>
        <v/>
      </c>
      <c r="R717" s="51" t="str">
        <f>IF(M717="","",IF(AND(M717&lt;&gt;'Tabelas auxiliares'!$B$236,M717&lt;&gt;'Tabelas auxiliares'!$B$237,M717&lt;&gt;'Tabelas auxiliares'!$C$236,M717&lt;&gt;'Tabelas auxiliares'!$C$237),"FOLHA DE PESSOAL",IF(Q717='Tabelas auxiliares'!$A$237,"CUSTEIO",IF(Q717='Tabelas auxiliares'!$A$236,"INVESTIMENTO","ERRO - VERIFICAR"))))</f>
        <v/>
      </c>
      <c r="S717" s="65"/>
    </row>
    <row r="718" spans="17:19" x14ac:dyDescent="0.25">
      <c r="Q718" s="51" t="str">
        <f t="shared" si="11"/>
        <v/>
      </c>
      <c r="R718" s="51" t="str">
        <f>IF(M718="","",IF(AND(M718&lt;&gt;'Tabelas auxiliares'!$B$236,M718&lt;&gt;'Tabelas auxiliares'!$B$237,M718&lt;&gt;'Tabelas auxiliares'!$C$236,M718&lt;&gt;'Tabelas auxiliares'!$C$237),"FOLHA DE PESSOAL",IF(Q718='Tabelas auxiliares'!$A$237,"CUSTEIO",IF(Q718='Tabelas auxiliares'!$A$236,"INVESTIMENTO","ERRO - VERIFICAR"))))</f>
        <v/>
      </c>
      <c r="S718" s="65"/>
    </row>
    <row r="719" spans="17:19" x14ac:dyDescent="0.25">
      <c r="Q719" s="51" t="str">
        <f t="shared" si="11"/>
        <v/>
      </c>
      <c r="R719" s="51" t="str">
        <f>IF(M719="","",IF(AND(M719&lt;&gt;'Tabelas auxiliares'!$B$236,M719&lt;&gt;'Tabelas auxiliares'!$B$237,M719&lt;&gt;'Tabelas auxiliares'!$C$236,M719&lt;&gt;'Tabelas auxiliares'!$C$237),"FOLHA DE PESSOAL",IF(Q719='Tabelas auxiliares'!$A$237,"CUSTEIO",IF(Q719='Tabelas auxiliares'!$A$236,"INVESTIMENTO","ERRO - VERIFICAR"))))</f>
        <v/>
      </c>
      <c r="S719" s="65"/>
    </row>
    <row r="720" spans="17:19" x14ac:dyDescent="0.25">
      <c r="Q720" s="51" t="str">
        <f t="shared" si="11"/>
        <v/>
      </c>
      <c r="R720" s="51" t="str">
        <f>IF(M720="","",IF(AND(M720&lt;&gt;'Tabelas auxiliares'!$B$236,M720&lt;&gt;'Tabelas auxiliares'!$B$237,M720&lt;&gt;'Tabelas auxiliares'!$C$236,M720&lt;&gt;'Tabelas auxiliares'!$C$237),"FOLHA DE PESSOAL",IF(Q720='Tabelas auxiliares'!$A$237,"CUSTEIO",IF(Q720='Tabelas auxiliares'!$A$236,"INVESTIMENTO","ERRO - VERIFICAR"))))</f>
        <v/>
      </c>
      <c r="S720" s="65"/>
    </row>
    <row r="721" spans="17:19" x14ac:dyDescent="0.25">
      <c r="Q721" s="51" t="str">
        <f t="shared" si="11"/>
        <v/>
      </c>
      <c r="R721" s="51" t="str">
        <f>IF(M721="","",IF(AND(M721&lt;&gt;'Tabelas auxiliares'!$B$236,M721&lt;&gt;'Tabelas auxiliares'!$B$237,M721&lt;&gt;'Tabelas auxiliares'!$C$236,M721&lt;&gt;'Tabelas auxiliares'!$C$237),"FOLHA DE PESSOAL",IF(Q721='Tabelas auxiliares'!$A$237,"CUSTEIO",IF(Q721='Tabelas auxiliares'!$A$236,"INVESTIMENTO","ERRO - VERIFICAR"))))</f>
        <v/>
      </c>
      <c r="S721" s="65"/>
    </row>
    <row r="722" spans="17:19" x14ac:dyDescent="0.25">
      <c r="Q722" s="51" t="str">
        <f t="shared" si="11"/>
        <v/>
      </c>
      <c r="R722" s="51" t="str">
        <f>IF(M722="","",IF(AND(M722&lt;&gt;'Tabelas auxiliares'!$B$236,M722&lt;&gt;'Tabelas auxiliares'!$B$237,M722&lt;&gt;'Tabelas auxiliares'!$C$236,M722&lt;&gt;'Tabelas auxiliares'!$C$237),"FOLHA DE PESSOAL",IF(Q722='Tabelas auxiliares'!$A$237,"CUSTEIO",IF(Q722='Tabelas auxiliares'!$A$236,"INVESTIMENTO","ERRO - VERIFICAR"))))</f>
        <v/>
      </c>
      <c r="S722" s="65"/>
    </row>
    <row r="723" spans="17:19" x14ac:dyDescent="0.25">
      <c r="Q723" s="51" t="str">
        <f t="shared" si="11"/>
        <v/>
      </c>
      <c r="R723" s="51" t="str">
        <f>IF(M723="","",IF(AND(M723&lt;&gt;'Tabelas auxiliares'!$B$236,M723&lt;&gt;'Tabelas auxiliares'!$B$237,M723&lt;&gt;'Tabelas auxiliares'!$C$236,M723&lt;&gt;'Tabelas auxiliares'!$C$237),"FOLHA DE PESSOAL",IF(Q723='Tabelas auxiliares'!$A$237,"CUSTEIO",IF(Q723='Tabelas auxiliares'!$A$236,"INVESTIMENTO","ERRO - VERIFICAR"))))</f>
        <v/>
      </c>
      <c r="S723" s="65"/>
    </row>
    <row r="724" spans="17:19" x14ac:dyDescent="0.25">
      <c r="Q724" s="51" t="str">
        <f t="shared" si="11"/>
        <v/>
      </c>
      <c r="R724" s="51" t="str">
        <f>IF(M724="","",IF(AND(M724&lt;&gt;'Tabelas auxiliares'!$B$236,M724&lt;&gt;'Tabelas auxiliares'!$B$237,M724&lt;&gt;'Tabelas auxiliares'!$C$236,M724&lt;&gt;'Tabelas auxiliares'!$C$237),"FOLHA DE PESSOAL",IF(Q724='Tabelas auxiliares'!$A$237,"CUSTEIO",IF(Q724='Tabelas auxiliares'!$A$236,"INVESTIMENTO","ERRO - VERIFICAR"))))</f>
        <v/>
      </c>
      <c r="S724" s="65"/>
    </row>
    <row r="725" spans="17:19" x14ac:dyDescent="0.25">
      <c r="Q725" s="51" t="str">
        <f t="shared" si="11"/>
        <v/>
      </c>
      <c r="R725" s="51" t="str">
        <f>IF(M725="","",IF(AND(M725&lt;&gt;'Tabelas auxiliares'!$B$236,M725&lt;&gt;'Tabelas auxiliares'!$B$237,M725&lt;&gt;'Tabelas auxiliares'!$C$236,M725&lt;&gt;'Tabelas auxiliares'!$C$237),"FOLHA DE PESSOAL",IF(Q725='Tabelas auxiliares'!$A$237,"CUSTEIO",IF(Q725='Tabelas auxiliares'!$A$236,"INVESTIMENTO","ERRO - VERIFICAR"))))</f>
        <v/>
      </c>
      <c r="S725" s="65"/>
    </row>
    <row r="726" spans="17:19" x14ac:dyDescent="0.25">
      <c r="Q726" s="51" t="str">
        <f t="shared" si="11"/>
        <v/>
      </c>
      <c r="R726" s="51" t="str">
        <f>IF(M726="","",IF(AND(M726&lt;&gt;'Tabelas auxiliares'!$B$236,M726&lt;&gt;'Tabelas auxiliares'!$B$237,M726&lt;&gt;'Tabelas auxiliares'!$C$236,M726&lt;&gt;'Tabelas auxiliares'!$C$237),"FOLHA DE PESSOAL",IF(Q726='Tabelas auxiliares'!$A$237,"CUSTEIO",IF(Q726='Tabelas auxiliares'!$A$236,"INVESTIMENTO","ERRO - VERIFICAR"))))</f>
        <v/>
      </c>
      <c r="S726" s="65"/>
    </row>
    <row r="727" spans="17:19" x14ac:dyDescent="0.25">
      <c r="Q727" s="51" t="str">
        <f t="shared" si="11"/>
        <v/>
      </c>
      <c r="R727" s="51" t="str">
        <f>IF(M727="","",IF(AND(M727&lt;&gt;'Tabelas auxiliares'!$B$236,M727&lt;&gt;'Tabelas auxiliares'!$B$237,M727&lt;&gt;'Tabelas auxiliares'!$C$236,M727&lt;&gt;'Tabelas auxiliares'!$C$237),"FOLHA DE PESSOAL",IF(Q727='Tabelas auxiliares'!$A$237,"CUSTEIO",IF(Q727='Tabelas auxiliares'!$A$236,"INVESTIMENTO","ERRO - VERIFICAR"))))</f>
        <v/>
      </c>
      <c r="S727" s="65"/>
    </row>
    <row r="728" spans="17:19" x14ac:dyDescent="0.25">
      <c r="Q728" s="51" t="str">
        <f t="shared" si="11"/>
        <v/>
      </c>
      <c r="R728" s="51" t="str">
        <f>IF(M728="","",IF(AND(M728&lt;&gt;'Tabelas auxiliares'!$B$236,M728&lt;&gt;'Tabelas auxiliares'!$B$237,M728&lt;&gt;'Tabelas auxiliares'!$C$236,M728&lt;&gt;'Tabelas auxiliares'!$C$237),"FOLHA DE PESSOAL",IF(Q728='Tabelas auxiliares'!$A$237,"CUSTEIO",IF(Q728='Tabelas auxiliares'!$A$236,"INVESTIMENTO","ERRO - VERIFICAR"))))</f>
        <v/>
      </c>
      <c r="S728" s="65"/>
    </row>
    <row r="729" spans="17:19" x14ac:dyDescent="0.25">
      <c r="Q729" s="51" t="str">
        <f t="shared" si="11"/>
        <v/>
      </c>
      <c r="R729" s="51" t="str">
        <f>IF(M729="","",IF(AND(M729&lt;&gt;'Tabelas auxiliares'!$B$236,M729&lt;&gt;'Tabelas auxiliares'!$B$237,M729&lt;&gt;'Tabelas auxiliares'!$C$236,M729&lt;&gt;'Tabelas auxiliares'!$C$237),"FOLHA DE PESSOAL",IF(Q729='Tabelas auxiliares'!$A$237,"CUSTEIO",IF(Q729='Tabelas auxiliares'!$A$236,"INVESTIMENTO","ERRO - VERIFICAR"))))</f>
        <v/>
      </c>
      <c r="S729" s="65"/>
    </row>
    <row r="730" spans="17:19" x14ac:dyDescent="0.25">
      <c r="Q730" s="51" t="str">
        <f t="shared" si="11"/>
        <v/>
      </c>
      <c r="R730" s="51" t="str">
        <f>IF(M730="","",IF(AND(M730&lt;&gt;'Tabelas auxiliares'!$B$236,M730&lt;&gt;'Tabelas auxiliares'!$B$237,M730&lt;&gt;'Tabelas auxiliares'!$C$236,M730&lt;&gt;'Tabelas auxiliares'!$C$237),"FOLHA DE PESSOAL",IF(Q730='Tabelas auxiliares'!$A$237,"CUSTEIO",IF(Q730='Tabelas auxiliares'!$A$236,"INVESTIMENTO","ERRO - VERIFICAR"))))</f>
        <v/>
      </c>
      <c r="S730" s="65"/>
    </row>
    <row r="731" spans="17:19" x14ac:dyDescent="0.25">
      <c r="Q731" s="51" t="str">
        <f t="shared" si="11"/>
        <v/>
      </c>
      <c r="R731" s="51" t="str">
        <f>IF(M731="","",IF(AND(M731&lt;&gt;'Tabelas auxiliares'!$B$236,M731&lt;&gt;'Tabelas auxiliares'!$B$237,M731&lt;&gt;'Tabelas auxiliares'!$C$236,M731&lt;&gt;'Tabelas auxiliares'!$C$237),"FOLHA DE PESSOAL",IF(Q731='Tabelas auxiliares'!$A$237,"CUSTEIO",IF(Q731='Tabelas auxiliares'!$A$236,"INVESTIMENTO","ERRO - VERIFICAR"))))</f>
        <v/>
      </c>
      <c r="S731" s="65"/>
    </row>
    <row r="732" spans="17:19" x14ac:dyDescent="0.25">
      <c r="Q732" s="51" t="str">
        <f t="shared" si="11"/>
        <v/>
      </c>
      <c r="R732" s="51" t="str">
        <f>IF(M732="","",IF(AND(M732&lt;&gt;'Tabelas auxiliares'!$B$236,M732&lt;&gt;'Tabelas auxiliares'!$B$237,M732&lt;&gt;'Tabelas auxiliares'!$C$236,M732&lt;&gt;'Tabelas auxiliares'!$C$237),"FOLHA DE PESSOAL",IF(Q732='Tabelas auxiliares'!$A$237,"CUSTEIO",IF(Q732='Tabelas auxiliares'!$A$236,"INVESTIMENTO","ERRO - VERIFICAR"))))</f>
        <v/>
      </c>
      <c r="S732" s="65"/>
    </row>
    <row r="733" spans="17:19" x14ac:dyDescent="0.25">
      <c r="Q733" s="51" t="str">
        <f t="shared" si="11"/>
        <v/>
      </c>
      <c r="R733" s="51" t="str">
        <f>IF(M733="","",IF(AND(M733&lt;&gt;'Tabelas auxiliares'!$B$236,M733&lt;&gt;'Tabelas auxiliares'!$B$237,M733&lt;&gt;'Tabelas auxiliares'!$C$236,M733&lt;&gt;'Tabelas auxiliares'!$C$237),"FOLHA DE PESSOAL",IF(Q733='Tabelas auxiliares'!$A$237,"CUSTEIO",IF(Q733='Tabelas auxiliares'!$A$236,"INVESTIMENTO","ERRO - VERIFICAR"))))</f>
        <v/>
      </c>
      <c r="S733" s="65"/>
    </row>
    <row r="734" spans="17:19" x14ac:dyDescent="0.25">
      <c r="Q734" s="51" t="str">
        <f t="shared" si="11"/>
        <v/>
      </c>
      <c r="R734" s="51" t="str">
        <f>IF(M734="","",IF(AND(M734&lt;&gt;'Tabelas auxiliares'!$B$236,M734&lt;&gt;'Tabelas auxiliares'!$B$237,M734&lt;&gt;'Tabelas auxiliares'!$C$236,M734&lt;&gt;'Tabelas auxiliares'!$C$237),"FOLHA DE PESSOAL",IF(Q734='Tabelas auxiliares'!$A$237,"CUSTEIO",IF(Q734='Tabelas auxiliares'!$A$236,"INVESTIMENTO","ERRO - VERIFICAR"))))</f>
        <v/>
      </c>
      <c r="S734" s="65"/>
    </row>
    <row r="735" spans="17:19" x14ac:dyDescent="0.25">
      <c r="Q735" s="51" t="str">
        <f t="shared" si="11"/>
        <v/>
      </c>
      <c r="R735" s="51" t="str">
        <f>IF(M735="","",IF(AND(M735&lt;&gt;'Tabelas auxiliares'!$B$236,M735&lt;&gt;'Tabelas auxiliares'!$B$237,M735&lt;&gt;'Tabelas auxiliares'!$C$236,M735&lt;&gt;'Tabelas auxiliares'!$C$237),"FOLHA DE PESSOAL",IF(Q735='Tabelas auxiliares'!$A$237,"CUSTEIO",IF(Q735='Tabelas auxiliares'!$A$236,"INVESTIMENTO","ERRO - VERIFICAR"))))</f>
        <v/>
      </c>
      <c r="S735" s="65"/>
    </row>
    <row r="736" spans="17:19" x14ac:dyDescent="0.25">
      <c r="Q736" s="51" t="str">
        <f t="shared" si="11"/>
        <v/>
      </c>
      <c r="R736" s="51" t="str">
        <f>IF(M736="","",IF(AND(M736&lt;&gt;'Tabelas auxiliares'!$B$236,M736&lt;&gt;'Tabelas auxiliares'!$B$237,M736&lt;&gt;'Tabelas auxiliares'!$C$236,M736&lt;&gt;'Tabelas auxiliares'!$C$237),"FOLHA DE PESSOAL",IF(Q736='Tabelas auxiliares'!$A$237,"CUSTEIO",IF(Q736='Tabelas auxiliares'!$A$236,"INVESTIMENTO","ERRO - VERIFICAR"))))</f>
        <v/>
      </c>
      <c r="S736" s="65"/>
    </row>
    <row r="737" spans="17:19" x14ac:dyDescent="0.25">
      <c r="Q737" s="51" t="str">
        <f t="shared" si="11"/>
        <v/>
      </c>
      <c r="R737" s="51" t="str">
        <f>IF(M737="","",IF(AND(M737&lt;&gt;'Tabelas auxiliares'!$B$236,M737&lt;&gt;'Tabelas auxiliares'!$B$237,M737&lt;&gt;'Tabelas auxiliares'!$C$236,M737&lt;&gt;'Tabelas auxiliares'!$C$237),"FOLHA DE PESSOAL",IF(Q737='Tabelas auxiliares'!$A$237,"CUSTEIO",IF(Q737='Tabelas auxiliares'!$A$236,"INVESTIMENTO","ERRO - VERIFICAR"))))</f>
        <v/>
      </c>
      <c r="S737" s="65"/>
    </row>
    <row r="738" spans="17:19" x14ac:dyDescent="0.25">
      <c r="Q738" s="51" t="str">
        <f t="shared" si="11"/>
        <v/>
      </c>
      <c r="R738" s="51" t="str">
        <f>IF(M738="","",IF(AND(M738&lt;&gt;'Tabelas auxiliares'!$B$236,M738&lt;&gt;'Tabelas auxiliares'!$B$237,M738&lt;&gt;'Tabelas auxiliares'!$C$236,M738&lt;&gt;'Tabelas auxiliares'!$C$237),"FOLHA DE PESSOAL",IF(Q738='Tabelas auxiliares'!$A$237,"CUSTEIO",IF(Q738='Tabelas auxiliares'!$A$236,"INVESTIMENTO","ERRO - VERIFICAR"))))</f>
        <v/>
      </c>
      <c r="S738" s="65"/>
    </row>
    <row r="739" spans="17:19" x14ac:dyDescent="0.25">
      <c r="Q739" s="51" t="str">
        <f t="shared" si="11"/>
        <v/>
      </c>
      <c r="R739" s="51" t="str">
        <f>IF(M739="","",IF(AND(M739&lt;&gt;'Tabelas auxiliares'!$B$236,M739&lt;&gt;'Tabelas auxiliares'!$B$237,M739&lt;&gt;'Tabelas auxiliares'!$C$236,M739&lt;&gt;'Tabelas auxiliares'!$C$237),"FOLHA DE PESSOAL",IF(Q739='Tabelas auxiliares'!$A$237,"CUSTEIO",IF(Q739='Tabelas auxiliares'!$A$236,"INVESTIMENTO","ERRO - VERIFICAR"))))</f>
        <v/>
      </c>
      <c r="S739" s="65"/>
    </row>
    <row r="740" spans="17:19" x14ac:dyDescent="0.25">
      <c r="Q740" s="51" t="str">
        <f t="shared" si="11"/>
        <v/>
      </c>
      <c r="R740" s="51" t="str">
        <f>IF(M740="","",IF(AND(M740&lt;&gt;'Tabelas auxiliares'!$B$236,M740&lt;&gt;'Tabelas auxiliares'!$B$237,M740&lt;&gt;'Tabelas auxiliares'!$C$236,M740&lt;&gt;'Tabelas auxiliares'!$C$237),"FOLHA DE PESSOAL",IF(Q740='Tabelas auxiliares'!$A$237,"CUSTEIO",IF(Q740='Tabelas auxiliares'!$A$236,"INVESTIMENTO","ERRO - VERIFICAR"))))</f>
        <v/>
      </c>
      <c r="S740" s="65"/>
    </row>
    <row r="741" spans="17:19" x14ac:dyDescent="0.25">
      <c r="Q741" s="51" t="str">
        <f t="shared" si="11"/>
        <v/>
      </c>
      <c r="R741" s="51" t="str">
        <f>IF(M741="","",IF(AND(M741&lt;&gt;'Tabelas auxiliares'!$B$236,M741&lt;&gt;'Tabelas auxiliares'!$B$237,M741&lt;&gt;'Tabelas auxiliares'!$C$236,M741&lt;&gt;'Tabelas auxiliares'!$C$237),"FOLHA DE PESSOAL",IF(Q741='Tabelas auxiliares'!$A$237,"CUSTEIO",IF(Q741='Tabelas auxiliares'!$A$236,"INVESTIMENTO","ERRO - VERIFICAR"))))</f>
        <v/>
      </c>
      <c r="S741" s="65"/>
    </row>
    <row r="742" spans="17:19" x14ac:dyDescent="0.25">
      <c r="Q742" s="51" t="str">
        <f t="shared" si="11"/>
        <v/>
      </c>
      <c r="R742" s="51" t="str">
        <f>IF(M742="","",IF(AND(M742&lt;&gt;'Tabelas auxiliares'!$B$236,M742&lt;&gt;'Tabelas auxiliares'!$B$237,M742&lt;&gt;'Tabelas auxiliares'!$C$236,M742&lt;&gt;'Tabelas auxiliares'!$C$237),"FOLHA DE PESSOAL",IF(Q742='Tabelas auxiliares'!$A$237,"CUSTEIO",IF(Q742='Tabelas auxiliares'!$A$236,"INVESTIMENTO","ERRO - VERIFICAR"))))</f>
        <v/>
      </c>
      <c r="S742" s="65"/>
    </row>
    <row r="743" spans="17:19" x14ac:dyDescent="0.25">
      <c r="Q743" s="51" t="str">
        <f t="shared" si="11"/>
        <v/>
      </c>
      <c r="R743" s="51" t="str">
        <f>IF(M743="","",IF(AND(M743&lt;&gt;'Tabelas auxiliares'!$B$236,M743&lt;&gt;'Tabelas auxiliares'!$B$237,M743&lt;&gt;'Tabelas auxiliares'!$C$236,M743&lt;&gt;'Tabelas auxiliares'!$C$237),"FOLHA DE PESSOAL",IF(Q743='Tabelas auxiliares'!$A$237,"CUSTEIO",IF(Q743='Tabelas auxiliares'!$A$236,"INVESTIMENTO","ERRO - VERIFICAR"))))</f>
        <v/>
      </c>
      <c r="S743" s="65"/>
    </row>
    <row r="744" spans="17:19" x14ac:dyDescent="0.25">
      <c r="Q744" s="51" t="str">
        <f t="shared" si="11"/>
        <v/>
      </c>
      <c r="R744" s="51" t="str">
        <f>IF(M744="","",IF(AND(M744&lt;&gt;'Tabelas auxiliares'!$B$236,M744&lt;&gt;'Tabelas auxiliares'!$B$237,M744&lt;&gt;'Tabelas auxiliares'!$C$236,M744&lt;&gt;'Tabelas auxiliares'!$C$237),"FOLHA DE PESSOAL",IF(Q744='Tabelas auxiliares'!$A$237,"CUSTEIO",IF(Q744='Tabelas auxiliares'!$A$236,"INVESTIMENTO","ERRO - VERIFICAR"))))</f>
        <v/>
      </c>
      <c r="S744" s="65"/>
    </row>
    <row r="745" spans="17:19" x14ac:dyDescent="0.25">
      <c r="Q745" s="51" t="str">
        <f t="shared" si="11"/>
        <v/>
      </c>
      <c r="R745" s="51" t="str">
        <f>IF(M745="","",IF(AND(M745&lt;&gt;'Tabelas auxiliares'!$B$236,M745&lt;&gt;'Tabelas auxiliares'!$B$237,M745&lt;&gt;'Tabelas auxiliares'!$C$236,M745&lt;&gt;'Tabelas auxiliares'!$C$237),"FOLHA DE PESSOAL",IF(Q745='Tabelas auxiliares'!$A$237,"CUSTEIO",IF(Q745='Tabelas auxiliares'!$A$236,"INVESTIMENTO","ERRO - VERIFICAR"))))</f>
        <v/>
      </c>
      <c r="S745" s="65"/>
    </row>
    <row r="746" spans="17:19" x14ac:dyDescent="0.25">
      <c r="Q746" s="51" t="str">
        <f t="shared" si="11"/>
        <v/>
      </c>
      <c r="R746" s="51" t="str">
        <f>IF(M746="","",IF(AND(M746&lt;&gt;'Tabelas auxiliares'!$B$236,M746&lt;&gt;'Tabelas auxiliares'!$B$237,M746&lt;&gt;'Tabelas auxiliares'!$C$236,M746&lt;&gt;'Tabelas auxiliares'!$C$237),"FOLHA DE PESSOAL",IF(Q746='Tabelas auxiliares'!$A$237,"CUSTEIO",IF(Q746='Tabelas auxiliares'!$A$236,"INVESTIMENTO","ERRO - VERIFICAR"))))</f>
        <v/>
      </c>
      <c r="S746" s="65"/>
    </row>
    <row r="747" spans="17:19" x14ac:dyDescent="0.25">
      <c r="Q747" s="51" t="str">
        <f t="shared" si="11"/>
        <v/>
      </c>
      <c r="R747" s="51" t="str">
        <f>IF(M747="","",IF(AND(M747&lt;&gt;'Tabelas auxiliares'!$B$236,M747&lt;&gt;'Tabelas auxiliares'!$B$237,M747&lt;&gt;'Tabelas auxiliares'!$C$236,M747&lt;&gt;'Tabelas auxiliares'!$C$237),"FOLHA DE PESSOAL",IF(Q747='Tabelas auxiliares'!$A$237,"CUSTEIO",IF(Q747='Tabelas auxiliares'!$A$236,"INVESTIMENTO","ERRO - VERIFICAR"))))</f>
        <v/>
      </c>
      <c r="S747" s="65"/>
    </row>
    <row r="748" spans="17:19" x14ac:dyDescent="0.25">
      <c r="Q748" s="51" t="str">
        <f t="shared" si="11"/>
        <v/>
      </c>
      <c r="R748" s="51" t="str">
        <f>IF(M748="","",IF(AND(M748&lt;&gt;'Tabelas auxiliares'!$B$236,M748&lt;&gt;'Tabelas auxiliares'!$B$237,M748&lt;&gt;'Tabelas auxiliares'!$C$236,M748&lt;&gt;'Tabelas auxiliares'!$C$237),"FOLHA DE PESSOAL",IF(Q748='Tabelas auxiliares'!$A$237,"CUSTEIO",IF(Q748='Tabelas auxiliares'!$A$236,"INVESTIMENTO","ERRO - VERIFICAR"))))</f>
        <v/>
      </c>
      <c r="S748" s="65"/>
    </row>
    <row r="749" spans="17:19" x14ac:dyDescent="0.25">
      <c r="Q749" s="51" t="str">
        <f t="shared" si="11"/>
        <v/>
      </c>
      <c r="R749" s="51" t="str">
        <f>IF(M749="","",IF(AND(M749&lt;&gt;'Tabelas auxiliares'!$B$236,M749&lt;&gt;'Tabelas auxiliares'!$B$237,M749&lt;&gt;'Tabelas auxiliares'!$C$236,M749&lt;&gt;'Tabelas auxiliares'!$C$237),"FOLHA DE PESSOAL",IF(Q749='Tabelas auxiliares'!$A$237,"CUSTEIO",IF(Q749='Tabelas auxiliares'!$A$236,"INVESTIMENTO","ERRO - VERIFICAR"))))</f>
        <v/>
      </c>
      <c r="S749" s="65"/>
    </row>
    <row r="750" spans="17:19" x14ac:dyDescent="0.25">
      <c r="Q750" s="51" t="str">
        <f t="shared" si="11"/>
        <v/>
      </c>
      <c r="R750" s="51" t="str">
        <f>IF(M750="","",IF(AND(M750&lt;&gt;'Tabelas auxiliares'!$B$236,M750&lt;&gt;'Tabelas auxiliares'!$B$237,M750&lt;&gt;'Tabelas auxiliares'!$C$236,M750&lt;&gt;'Tabelas auxiliares'!$C$237),"FOLHA DE PESSOAL",IF(Q750='Tabelas auxiliares'!$A$237,"CUSTEIO",IF(Q750='Tabelas auxiliares'!$A$236,"INVESTIMENTO","ERRO - VERIFICAR"))))</f>
        <v/>
      </c>
      <c r="S750" s="65"/>
    </row>
    <row r="751" spans="17:19" x14ac:dyDescent="0.25">
      <c r="Q751" s="51" t="str">
        <f t="shared" si="11"/>
        <v/>
      </c>
      <c r="R751" s="51" t="str">
        <f>IF(M751="","",IF(AND(M751&lt;&gt;'Tabelas auxiliares'!$B$236,M751&lt;&gt;'Tabelas auxiliares'!$B$237,M751&lt;&gt;'Tabelas auxiliares'!$C$236,M751&lt;&gt;'Tabelas auxiliares'!$C$237),"FOLHA DE PESSOAL",IF(Q751='Tabelas auxiliares'!$A$237,"CUSTEIO",IF(Q751='Tabelas auxiliares'!$A$236,"INVESTIMENTO","ERRO - VERIFICAR"))))</f>
        <v/>
      </c>
      <c r="S751" s="65"/>
    </row>
    <row r="752" spans="17:19" x14ac:dyDescent="0.25">
      <c r="Q752" s="51" t="str">
        <f t="shared" si="11"/>
        <v/>
      </c>
      <c r="R752" s="51" t="str">
        <f>IF(M752="","",IF(AND(M752&lt;&gt;'Tabelas auxiliares'!$B$236,M752&lt;&gt;'Tabelas auxiliares'!$B$237,M752&lt;&gt;'Tabelas auxiliares'!$C$236,M752&lt;&gt;'Tabelas auxiliares'!$C$237),"FOLHA DE PESSOAL",IF(Q752='Tabelas auxiliares'!$A$237,"CUSTEIO",IF(Q752='Tabelas auxiliares'!$A$236,"INVESTIMENTO","ERRO - VERIFICAR"))))</f>
        <v/>
      </c>
      <c r="S752" s="65"/>
    </row>
    <row r="753" spans="17:19" x14ac:dyDescent="0.25">
      <c r="Q753" s="51" t="str">
        <f t="shared" si="11"/>
        <v/>
      </c>
      <c r="R753" s="51" t="str">
        <f>IF(M753="","",IF(AND(M753&lt;&gt;'Tabelas auxiliares'!$B$236,M753&lt;&gt;'Tabelas auxiliares'!$B$237,M753&lt;&gt;'Tabelas auxiliares'!$C$236,M753&lt;&gt;'Tabelas auxiliares'!$C$237),"FOLHA DE PESSOAL",IF(Q753='Tabelas auxiliares'!$A$237,"CUSTEIO",IF(Q753='Tabelas auxiliares'!$A$236,"INVESTIMENTO","ERRO - VERIFICAR"))))</f>
        <v/>
      </c>
      <c r="S753" s="65"/>
    </row>
    <row r="754" spans="17:19" x14ac:dyDescent="0.25">
      <c r="Q754" s="51" t="str">
        <f t="shared" si="11"/>
        <v/>
      </c>
      <c r="R754" s="51" t="str">
        <f>IF(M754="","",IF(AND(M754&lt;&gt;'Tabelas auxiliares'!$B$236,M754&lt;&gt;'Tabelas auxiliares'!$B$237,M754&lt;&gt;'Tabelas auxiliares'!$C$236,M754&lt;&gt;'Tabelas auxiliares'!$C$237),"FOLHA DE PESSOAL",IF(Q754='Tabelas auxiliares'!$A$237,"CUSTEIO",IF(Q754='Tabelas auxiliares'!$A$236,"INVESTIMENTO","ERRO - VERIFICAR"))))</f>
        <v/>
      </c>
      <c r="S754" s="65"/>
    </row>
    <row r="755" spans="17:19" x14ac:dyDescent="0.25">
      <c r="Q755" s="51" t="str">
        <f t="shared" si="11"/>
        <v/>
      </c>
      <c r="R755" s="51" t="str">
        <f>IF(M755="","",IF(AND(M755&lt;&gt;'Tabelas auxiliares'!$B$236,M755&lt;&gt;'Tabelas auxiliares'!$B$237,M755&lt;&gt;'Tabelas auxiliares'!$C$236,M755&lt;&gt;'Tabelas auxiliares'!$C$237),"FOLHA DE PESSOAL",IF(Q755='Tabelas auxiliares'!$A$237,"CUSTEIO",IF(Q755='Tabelas auxiliares'!$A$236,"INVESTIMENTO","ERRO - VERIFICAR"))))</f>
        <v/>
      </c>
      <c r="S755" s="65"/>
    </row>
    <row r="756" spans="17:19" x14ac:dyDescent="0.25">
      <c r="Q756" s="51" t="str">
        <f t="shared" si="11"/>
        <v/>
      </c>
      <c r="R756" s="51" t="str">
        <f>IF(M756="","",IF(AND(M756&lt;&gt;'Tabelas auxiliares'!$B$236,M756&lt;&gt;'Tabelas auxiliares'!$B$237,M756&lt;&gt;'Tabelas auxiliares'!$C$236,M756&lt;&gt;'Tabelas auxiliares'!$C$237),"FOLHA DE PESSOAL",IF(Q756='Tabelas auxiliares'!$A$237,"CUSTEIO",IF(Q756='Tabelas auxiliares'!$A$236,"INVESTIMENTO","ERRO - VERIFICAR"))))</f>
        <v/>
      </c>
      <c r="S756" s="65"/>
    </row>
    <row r="757" spans="17:19" x14ac:dyDescent="0.25">
      <c r="Q757" s="51" t="str">
        <f t="shared" si="11"/>
        <v/>
      </c>
      <c r="R757" s="51" t="str">
        <f>IF(M757="","",IF(AND(M757&lt;&gt;'Tabelas auxiliares'!$B$236,M757&lt;&gt;'Tabelas auxiliares'!$B$237,M757&lt;&gt;'Tabelas auxiliares'!$C$236,M757&lt;&gt;'Tabelas auxiliares'!$C$237),"FOLHA DE PESSOAL",IF(Q757='Tabelas auxiliares'!$A$237,"CUSTEIO",IF(Q757='Tabelas auxiliares'!$A$236,"INVESTIMENTO","ERRO - VERIFICAR"))))</f>
        <v/>
      </c>
      <c r="S757" s="65"/>
    </row>
    <row r="758" spans="17:19" x14ac:dyDescent="0.25">
      <c r="Q758" s="51" t="str">
        <f t="shared" si="11"/>
        <v/>
      </c>
      <c r="R758" s="51" t="str">
        <f>IF(M758="","",IF(AND(M758&lt;&gt;'Tabelas auxiliares'!$B$236,M758&lt;&gt;'Tabelas auxiliares'!$B$237,M758&lt;&gt;'Tabelas auxiliares'!$C$236,M758&lt;&gt;'Tabelas auxiliares'!$C$237),"FOLHA DE PESSOAL",IF(Q758='Tabelas auxiliares'!$A$237,"CUSTEIO",IF(Q758='Tabelas auxiliares'!$A$236,"INVESTIMENTO","ERRO - VERIFICAR"))))</f>
        <v/>
      </c>
      <c r="S758" s="65"/>
    </row>
    <row r="759" spans="17:19" x14ac:dyDescent="0.25">
      <c r="Q759" s="51" t="str">
        <f t="shared" si="11"/>
        <v/>
      </c>
      <c r="R759" s="51" t="str">
        <f>IF(M759="","",IF(AND(M759&lt;&gt;'Tabelas auxiliares'!$B$236,M759&lt;&gt;'Tabelas auxiliares'!$B$237,M759&lt;&gt;'Tabelas auxiliares'!$C$236,M759&lt;&gt;'Tabelas auxiliares'!$C$237),"FOLHA DE PESSOAL",IF(Q759='Tabelas auxiliares'!$A$237,"CUSTEIO",IF(Q759='Tabelas auxiliares'!$A$236,"INVESTIMENTO","ERRO - VERIFICAR"))))</f>
        <v/>
      </c>
      <c r="S759" s="65"/>
    </row>
    <row r="760" spans="17:19" x14ac:dyDescent="0.25">
      <c r="Q760" s="51" t="str">
        <f t="shared" si="11"/>
        <v/>
      </c>
      <c r="R760" s="51" t="str">
        <f>IF(M760="","",IF(AND(M760&lt;&gt;'Tabelas auxiliares'!$B$236,M760&lt;&gt;'Tabelas auxiliares'!$B$237,M760&lt;&gt;'Tabelas auxiliares'!$C$236,M760&lt;&gt;'Tabelas auxiliares'!$C$237),"FOLHA DE PESSOAL",IF(Q760='Tabelas auxiliares'!$A$237,"CUSTEIO",IF(Q760='Tabelas auxiliares'!$A$236,"INVESTIMENTO","ERRO - VERIFICAR"))))</f>
        <v/>
      </c>
      <c r="S760" s="65"/>
    </row>
    <row r="761" spans="17:19" x14ac:dyDescent="0.25">
      <c r="Q761" s="51" t="str">
        <f t="shared" si="11"/>
        <v/>
      </c>
      <c r="R761" s="51" t="str">
        <f>IF(M761="","",IF(AND(M761&lt;&gt;'Tabelas auxiliares'!$B$236,M761&lt;&gt;'Tabelas auxiliares'!$B$237,M761&lt;&gt;'Tabelas auxiliares'!$C$236,M761&lt;&gt;'Tabelas auxiliares'!$C$237),"FOLHA DE PESSOAL",IF(Q761='Tabelas auxiliares'!$A$237,"CUSTEIO",IF(Q761='Tabelas auxiliares'!$A$236,"INVESTIMENTO","ERRO - VERIFICAR"))))</f>
        <v/>
      </c>
      <c r="S761" s="65"/>
    </row>
    <row r="762" spans="17:19" x14ac:dyDescent="0.25">
      <c r="Q762" s="51" t="str">
        <f t="shared" si="11"/>
        <v/>
      </c>
      <c r="R762" s="51" t="str">
        <f>IF(M762="","",IF(AND(M762&lt;&gt;'Tabelas auxiliares'!$B$236,M762&lt;&gt;'Tabelas auxiliares'!$B$237,M762&lt;&gt;'Tabelas auxiliares'!$C$236,M762&lt;&gt;'Tabelas auxiliares'!$C$237),"FOLHA DE PESSOAL",IF(Q762='Tabelas auxiliares'!$A$237,"CUSTEIO",IF(Q762='Tabelas auxiliares'!$A$236,"INVESTIMENTO","ERRO - VERIFICAR"))))</f>
        <v/>
      </c>
      <c r="S762" s="65"/>
    </row>
    <row r="763" spans="17:19" x14ac:dyDescent="0.25">
      <c r="Q763" s="51" t="str">
        <f t="shared" si="11"/>
        <v/>
      </c>
      <c r="R763" s="51" t="str">
        <f>IF(M763="","",IF(AND(M763&lt;&gt;'Tabelas auxiliares'!$B$236,M763&lt;&gt;'Tabelas auxiliares'!$B$237,M763&lt;&gt;'Tabelas auxiliares'!$C$236,M763&lt;&gt;'Tabelas auxiliares'!$C$237),"FOLHA DE PESSOAL",IF(Q763='Tabelas auxiliares'!$A$237,"CUSTEIO",IF(Q763='Tabelas auxiliares'!$A$236,"INVESTIMENTO","ERRO - VERIFICAR"))))</f>
        <v/>
      </c>
      <c r="S763" s="65"/>
    </row>
    <row r="764" spans="17:19" x14ac:dyDescent="0.25">
      <c r="Q764" s="51" t="str">
        <f t="shared" si="11"/>
        <v/>
      </c>
      <c r="R764" s="51" t="str">
        <f>IF(M764="","",IF(AND(M764&lt;&gt;'Tabelas auxiliares'!$B$236,M764&lt;&gt;'Tabelas auxiliares'!$B$237,M764&lt;&gt;'Tabelas auxiliares'!$C$236,M764&lt;&gt;'Tabelas auxiliares'!$C$237),"FOLHA DE PESSOAL",IF(Q764='Tabelas auxiliares'!$A$237,"CUSTEIO",IF(Q764='Tabelas auxiliares'!$A$236,"INVESTIMENTO","ERRO - VERIFICAR"))))</f>
        <v/>
      </c>
      <c r="S764" s="65"/>
    </row>
    <row r="765" spans="17:19" x14ac:dyDescent="0.25">
      <c r="Q765" s="51" t="str">
        <f t="shared" si="11"/>
        <v/>
      </c>
      <c r="R765" s="51" t="str">
        <f>IF(M765="","",IF(AND(M765&lt;&gt;'Tabelas auxiliares'!$B$236,M765&lt;&gt;'Tabelas auxiliares'!$B$237,M765&lt;&gt;'Tabelas auxiliares'!$C$236,M765&lt;&gt;'Tabelas auxiliares'!$C$237),"FOLHA DE PESSOAL",IF(Q765='Tabelas auxiliares'!$A$237,"CUSTEIO",IF(Q765='Tabelas auxiliares'!$A$236,"INVESTIMENTO","ERRO - VERIFICAR"))))</f>
        <v/>
      </c>
      <c r="S765" s="65"/>
    </row>
    <row r="766" spans="17:19" x14ac:dyDescent="0.25">
      <c r="Q766" s="51" t="str">
        <f t="shared" si="11"/>
        <v/>
      </c>
      <c r="R766" s="51" t="str">
        <f>IF(M766="","",IF(AND(M766&lt;&gt;'Tabelas auxiliares'!$B$236,M766&lt;&gt;'Tabelas auxiliares'!$B$237,M766&lt;&gt;'Tabelas auxiliares'!$C$236,M766&lt;&gt;'Tabelas auxiliares'!$C$237),"FOLHA DE PESSOAL",IF(Q766='Tabelas auxiliares'!$A$237,"CUSTEIO",IF(Q766='Tabelas auxiliares'!$A$236,"INVESTIMENTO","ERRO - VERIFICAR"))))</f>
        <v/>
      </c>
      <c r="S766" s="65"/>
    </row>
    <row r="767" spans="17:19" x14ac:dyDescent="0.25">
      <c r="Q767" s="51" t="str">
        <f t="shared" si="11"/>
        <v/>
      </c>
      <c r="R767" s="51" t="str">
        <f>IF(M767="","",IF(AND(M767&lt;&gt;'Tabelas auxiliares'!$B$236,M767&lt;&gt;'Tabelas auxiliares'!$B$237,M767&lt;&gt;'Tabelas auxiliares'!$C$236,M767&lt;&gt;'Tabelas auxiliares'!$C$237),"FOLHA DE PESSOAL",IF(Q767='Tabelas auxiliares'!$A$237,"CUSTEIO",IF(Q767='Tabelas auxiliares'!$A$236,"INVESTIMENTO","ERRO - VERIFICAR"))))</f>
        <v/>
      </c>
      <c r="S767" s="65"/>
    </row>
    <row r="768" spans="17:19" x14ac:dyDescent="0.25">
      <c r="Q768" s="51" t="str">
        <f t="shared" si="11"/>
        <v/>
      </c>
      <c r="R768" s="51" t="str">
        <f>IF(M768="","",IF(AND(M768&lt;&gt;'Tabelas auxiliares'!$B$236,M768&lt;&gt;'Tabelas auxiliares'!$B$237,M768&lt;&gt;'Tabelas auxiliares'!$C$236,M768&lt;&gt;'Tabelas auxiliares'!$C$237),"FOLHA DE PESSOAL",IF(Q768='Tabelas auxiliares'!$A$237,"CUSTEIO",IF(Q768='Tabelas auxiliares'!$A$236,"INVESTIMENTO","ERRO - VERIFICAR"))))</f>
        <v/>
      </c>
      <c r="S768" s="65"/>
    </row>
    <row r="769" spans="17:19" x14ac:dyDescent="0.25">
      <c r="Q769" s="51" t="str">
        <f t="shared" si="11"/>
        <v/>
      </c>
      <c r="R769" s="51" t="str">
        <f>IF(M769="","",IF(AND(M769&lt;&gt;'Tabelas auxiliares'!$B$236,M769&lt;&gt;'Tabelas auxiliares'!$B$237,M769&lt;&gt;'Tabelas auxiliares'!$C$236,M769&lt;&gt;'Tabelas auxiliares'!$C$237),"FOLHA DE PESSOAL",IF(Q769='Tabelas auxiliares'!$A$237,"CUSTEIO",IF(Q769='Tabelas auxiliares'!$A$236,"INVESTIMENTO","ERRO - VERIFICAR"))))</f>
        <v/>
      </c>
      <c r="S769" s="65"/>
    </row>
    <row r="770" spans="17:19" x14ac:dyDescent="0.25">
      <c r="Q770" s="51" t="str">
        <f t="shared" si="11"/>
        <v/>
      </c>
      <c r="R770" s="51" t="str">
        <f>IF(M770="","",IF(AND(M770&lt;&gt;'Tabelas auxiliares'!$B$236,M770&lt;&gt;'Tabelas auxiliares'!$B$237,M770&lt;&gt;'Tabelas auxiliares'!$C$236,M770&lt;&gt;'Tabelas auxiliares'!$C$237),"FOLHA DE PESSOAL",IF(Q770='Tabelas auxiliares'!$A$237,"CUSTEIO",IF(Q770='Tabelas auxiliares'!$A$236,"INVESTIMENTO","ERRO - VERIFICAR"))))</f>
        <v/>
      </c>
      <c r="S770" s="65"/>
    </row>
    <row r="771" spans="17:19" x14ac:dyDescent="0.25">
      <c r="Q771" s="51" t="str">
        <f t="shared" si="11"/>
        <v/>
      </c>
      <c r="R771" s="51" t="str">
        <f>IF(M771="","",IF(AND(M771&lt;&gt;'Tabelas auxiliares'!$B$236,M771&lt;&gt;'Tabelas auxiliares'!$B$237,M771&lt;&gt;'Tabelas auxiliares'!$C$236,M771&lt;&gt;'Tabelas auxiliares'!$C$237),"FOLHA DE PESSOAL",IF(Q771='Tabelas auxiliares'!$A$237,"CUSTEIO",IF(Q771='Tabelas auxiliares'!$A$236,"INVESTIMENTO","ERRO - VERIFICAR"))))</f>
        <v/>
      </c>
      <c r="S771" s="65"/>
    </row>
    <row r="772" spans="17:19" x14ac:dyDescent="0.25">
      <c r="Q772" s="51" t="str">
        <f t="shared" si="11"/>
        <v/>
      </c>
      <c r="R772" s="51" t="str">
        <f>IF(M772="","",IF(AND(M772&lt;&gt;'Tabelas auxiliares'!$B$236,M772&lt;&gt;'Tabelas auxiliares'!$B$237,M772&lt;&gt;'Tabelas auxiliares'!$C$236,M772&lt;&gt;'Tabelas auxiliares'!$C$237),"FOLHA DE PESSOAL",IF(Q772='Tabelas auxiliares'!$A$237,"CUSTEIO",IF(Q772='Tabelas auxiliares'!$A$236,"INVESTIMENTO","ERRO - VERIFICAR"))))</f>
        <v/>
      </c>
      <c r="S772" s="65"/>
    </row>
    <row r="773" spans="17:19" x14ac:dyDescent="0.25">
      <c r="Q773" s="51" t="str">
        <f t="shared" ref="Q773:Q836" si="12">LEFT(O773,1)</f>
        <v/>
      </c>
      <c r="R773" s="51" t="str">
        <f>IF(M773="","",IF(AND(M773&lt;&gt;'Tabelas auxiliares'!$B$236,M773&lt;&gt;'Tabelas auxiliares'!$B$237,M773&lt;&gt;'Tabelas auxiliares'!$C$236,M773&lt;&gt;'Tabelas auxiliares'!$C$237),"FOLHA DE PESSOAL",IF(Q773='Tabelas auxiliares'!$A$237,"CUSTEIO",IF(Q773='Tabelas auxiliares'!$A$236,"INVESTIMENTO","ERRO - VERIFICAR"))))</f>
        <v/>
      </c>
      <c r="S773" s="65"/>
    </row>
    <row r="774" spans="17:19" x14ac:dyDescent="0.25">
      <c r="Q774" s="51" t="str">
        <f t="shared" si="12"/>
        <v/>
      </c>
      <c r="R774" s="51" t="str">
        <f>IF(M774="","",IF(AND(M774&lt;&gt;'Tabelas auxiliares'!$B$236,M774&lt;&gt;'Tabelas auxiliares'!$B$237,M774&lt;&gt;'Tabelas auxiliares'!$C$236,M774&lt;&gt;'Tabelas auxiliares'!$C$237),"FOLHA DE PESSOAL",IF(Q774='Tabelas auxiliares'!$A$237,"CUSTEIO",IF(Q774='Tabelas auxiliares'!$A$236,"INVESTIMENTO","ERRO - VERIFICAR"))))</f>
        <v/>
      </c>
      <c r="S774" s="65"/>
    </row>
    <row r="775" spans="17:19" x14ac:dyDescent="0.25">
      <c r="Q775" s="51" t="str">
        <f t="shared" si="12"/>
        <v/>
      </c>
      <c r="R775" s="51" t="str">
        <f>IF(M775="","",IF(AND(M775&lt;&gt;'Tabelas auxiliares'!$B$236,M775&lt;&gt;'Tabelas auxiliares'!$B$237,M775&lt;&gt;'Tabelas auxiliares'!$C$236,M775&lt;&gt;'Tabelas auxiliares'!$C$237),"FOLHA DE PESSOAL",IF(Q775='Tabelas auxiliares'!$A$237,"CUSTEIO",IF(Q775='Tabelas auxiliares'!$A$236,"INVESTIMENTO","ERRO - VERIFICAR"))))</f>
        <v/>
      </c>
      <c r="S775" s="65"/>
    </row>
    <row r="776" spans="17:19" x14ac:dyDescent="0.25">
      <c r="Q776" s="51" t="str">
        <f t="shared" si="12"/>
        <v/>
      </c>
      <c r="R776" s="51" t="str">
        <f>IF(M776="","",IF(AND(M776&lt;&gt;'Tabelas auxiliares'!$B$236,M776&lt;&gt;'Tabelas auxiliares'!$B$237,M776&lt;&gt;'Tabelas auxiliares'!$C$236,M776&lt;&gt;'Tabelas auxiliares'!$C$237),"FOLHA DE PESSOAL",IF(Q776='Tabelas auxiliares'!$A$237,"CUSTEIO",IF(Q776='Tabelas auxiliares'!$A$236,"INVESTIMENTO","ERRO - VERIFICAR"))))</f>
        <v/>
      </c>
      <c r="S776" s="65"/>
    </row>
    <row r="777" spans="17:19" x14ac:dyDescent="0.25">
      <c r="Q777" s="51" t="str">
        <f t="shared" si="12"/>
        <v/>
      </c>
      <c r="R777" s="51" t="str">
        <f>IF(M777="","",IF(AND(M777&lt;&gt;'Tabelas auxiliares'!$B$236,M777&lt;&gt;'Tabelas auxiliares'!$B$237,M777&lt;&gt;'Tabelas auxiliares'!$C$236,M777&lt;&gt;'Tabelas auxiliares'!$C$237),"FOLHA DE PESSOAL",IF(Q777='Tabelas auxiliares'!$A$237,"CUSTEIO",IF(Q777='Tabelas auxiliares'!$A$236,"INVESTIMENTO","ERRO - VERIFICAR"))))</f>
        <v/>
      </c>
      <c r="S777" s="65"/>
    </row>
    <row r="778" spans="17:19" x14ac:dyDescent="0.25">
      <c r="Q778" s="51" t="str">
        <f t="shared" si="12"/>
        <v/>
      </c>
      <c r="R778" s="51" t="str">
        <f>IF(M778="","",IF(AND(M778&lt;&gt;'Tabelas auxiliares'!$B$236,M778&lt;&gt;'Tabelas auxiliares'!$B$237,M778&lt;&gt;'Tabelas auxiliares'!$C$236,M778&lt;&gt;'Tabelas auxiliares'!$C$237),"FOLHA DE PESSOAL",IF(Q778='Tabelas auxiliares'!$A$237,"CUSTEIO",IF(Q778='Tabelas auxiliares'!$A$236,"INVESTIMENTO","ERRO - VERIFICAR"))))</f>
        <v/>
      </c>
      <c r="S778" s="65"/>
    </row>
    <row r="779" spans="17:19" x14ac:dyDescent="0.25">
      <c r="Q779" s="51" t="str">
        <f t="shared" si="12"/>
        <v/>
      </c>
      <c r="R779" s="51" t="str">
        <f>IF(M779="","",IF(AND(M779&lt;&gt;'Tabelas auxiliares'!$B$236,M779&lt;&gt;'Tabelas auxiliares'!$B$237,M779&lt;&gt;'Tabelas auxiliares'!$C$236,M779&lt;&gt;'Tabelas auxiliares'!$C$237),"FOLHA DE PESSOAL",IF(Q779='Tabelas auxiliares'!$A$237,"CUSTEIO",IF(Q779='Tabelas auxiliares'!$A$236,"INVESTIMENTO","ERRO - VERIFICAR"))))</f>
        <v/>
      </c>
      <c r="S779" s="65"/>
    </row>
    <row r="780" spans="17:19" x14ac:dyDescent="0.25">
      <c r="Q780" s="51" t="str">
        <f t="shared" si="12"/>
        <v/>
      </c>
      <c r="R780" s="51" t="str">
        <f>IF(M780="","",IF(AND(M780&lt;&gt;'Tabelas auxiliares'!$B$236,M780&lt;&gt;'Tabelas auxiliares'!$B$237,M780&lt;&gt;'Tabelas auxiliares'!$C$236,M780&lt;&gt;'Tabelas auxiliares'!$C$237),"FOLHA DE PESSOAL",IF(Q780='Tabelas auxiliares'!$A$237,"CUSTEIO",IF(Q780='Tabelas auxiliares'!$A$236,"INVESTIMENTO","ERRO - VERIFICAR"))))</f>
        <v/>
      </c>
      <c r="S780" s="65"/>
    </row>
    <row r="781" spans="17:19" x14ac:dyDescent="0.25">
      <c r="Q781" s="51" t="str">
        <f t="shared" si="12"/>
        <v/>
      </c>
      <c r="R781" s="51" t="str">
        <f>IF(M781="","",IF(AND(M781&lt;&gt;'Tabelas auxiliares'!$B$236,M781&lt;&gt;'Tabelas auxiliares'!$B$237,M781&lt;&gt;'Tabelas auxiliares'!$C$236,M781&lt;&gt;'Tabelas auxiliares'!$C$237),"FOLHA DE PESSOAL",IF(Q781='Tabelas auxiliares'!$A$237,"CUSTEIO",IF(Q781='Tabelas auxiliares'!$A$236,"INVESTIMENTO","ERRO - VERIFICAR"))))</f>
        <v/>
      </c>
      <c r="S781" s="65"/>
    </row>
    <row r="782" spans="17:19" x14ac:dyDescent="0.25">
      <c r="Q782" s="51" t="str">
        <f t="shared" si="12"/>
        <v/>
      </c>
      <c r="R782" s="51" t="str">
        <f>IF(M782="","",IF(AND(M782&lt;&gt;'Tabelas auxiliares'!$B$236,M782&lt;&gt;'Tabelas auxiliares'!$B$237,M782&lt;&gt;'Tabelas auxiliares'!$C$236,M782&lt;&gt;'Tabelas auxiliares'!$C$237),"FOLHA DE PESSOAL",IF(Q782='Tabelas auxiliares'!$A$237,"CUSTEIO",IF(Q782='Tabelas auxiliares'!$A$236,"INVESTIMENTO","ERRO - VERIFICAR"))))</f>
        <v/>
      </c>
      <c r="S782" s="65"/>
    </row>
    <row r="783" spans="17:19" x14ac:dyDescent="0.25">
      <c r="Q783" s="51" t="str">
        <f t="shared" si="12"/>
        <v/>
      </c>
      <c r="R783" s="51" t="str">
        <f>IF(M783="","",IF(AND(M783&lt;&gt;'Tabelas auxiliares'!$B$236,M783&lt;&gt;'Tabelas auxiliares'!$B$237,M783&lt;&gt;'Tabelas auxiliares'!$C$236,M783&lt;&gt;'Tabelas auxiliares'!$C$237),"FOLHA DE PESSOAL",IF(Q783='Tabelas auxiliares'!$A$237,"CUSTEIO",IF(Q783='Tabelas auxiliares'!$A$236,"INVESTIMENTO","ERRO - VERIFICAR"))))</f>
        <v/>
      </c>
      <c r="S783" s="65"/>
    </row>
    <row r="784" spans="17:19" x14ac:dyDescent="0.25">
      <c r="Q784" s="51" t="str">
        <f t="shared" si="12"/>
        <v/>
      </c>
      <c r="R784" s="51" t="str">
        <f>IF(M784="","",IF(AND(M784&lt;&gt;'Tabelas auxiliares'!$B$236,M784&lt;&gt;'Tabelas auxiliares'!$B$237,M784&lt;&gt;'Tabelas auxiliares'!$C$236,M784&lt;&gt;'Tabelas auxiliares'!$C$237),"FOLHA DE PESSOAL",IF(Q784='Tabelas auxiliares'!$A$237,"CUSTEIO",IF(Q784='Tabelas auxiliares'!$A$236,"INVESTIMENTO","ERRO - VERIFICAR"))))</f>
        <v/>
      </c>
      <c r="S784" s="65"/>
    </row>
    <row r="785" spans="17:19" x14ac:dyDescent="0.25">
      <c r="Q785" s="51" t="str">
        <f t="shared" si="12"/>
        <v/>
      </c>
      <c r="R785" s="51" t="str">
        <f>IF(M785="","",IF(AND(M785&lt;&gt;'Tabelas auxiliares'!$B$236,M785&lt;&gt;'Tabelas auxiliares'!$B$237,M785&lt;&gt;'Tabelas auxiliares'!$C$236,M785&lt;&gt;'Tabelas auxiliares'!$C$237),"FOLHA DE PESSOAL",IF(Q785='Tabelas auxiliares'!$A$237,"CUSTEIO",IF(Q785='Tabelas auxiliares'!$A$236,"INVESTIMENTO","ERRO - VERIFICAR"))))</f>
        <v/>
      </c>
      <c r="S785" s="65"/>
    </row>
    <row r="786" spans="17:19" x14ac:dyDescent="0.25">
      <c r="Q786" s="51" t="str">
        <f t="shared" si="12"/>
        <v/>
      </c>
      <c r="R786" s="51" t="str">
        <f>IF(M786="","",IF(AND(M786&lt;&gt;'Tabelas auxiliares'!$B$236,M786&lt;&gt;'Tabelas auxiliares'!$B$237,M786&lt;&gt;'Tabelas auxiliares'!$C$236,M786&lt;&gt;'Tabelas auxiliares'!$C$237),"FOLHA DE PESSOAL",IF(Q786='Tabelas auxiliares'!$A$237,"CUSTEIO",IF(Q786='Tabelas auxiliares'!$A$236,"INVESTIMENTO","ERRO - VERIFICAR"))))</f>
        <v/>
      </c>
      <c r="S786" s="65"/>
    </row>
    <row r="787" spans="17:19" x14ac:dyDescent="0.25">
      <c r="Q787" s="51" t="str">
        <f t="shared" si="12"/>
        <v/>
      </c>
      <c r="R787" s="51" t="str">
        <f>IF(M787="","",IF(AND(M787&lt;&gt;'Tabelas auxiliares'!$B$236,M787&lt;&gt;'Tabelas auxiliares'!$B$237,M787&lt;&gt;'Tabelas auxiliares'!$C$236,M787&lt;&gt;'Tabelas auxiliares'!$C$237),"FOLHA DE PESSOAL",IF(Q787='Tabelas auxiliares'!$A$237,"CUSTEIO",IF(Q787='Tabelas auxiliares'!$A$236,"INVESTIMENTO","ERRO - VERIFICAR"))))</f>
        <v/>
      </c>
      <c r="S787" s="65"/>
    </row>
    <row r="788" spans="17:19" x14ac:dyDescent="0.25">
      <c r="Q788" s="51" t="str">
        <f t="shared" si="12"/>
        <v/>
      </c>
      <c r="R788" s="51" t="str">
        <f>IF(M788="","",IF(AND(M788&lt;&gt;'Tabelas auxiliares'!$B$236,M788&lt;&gt;'Tabelas auxiliares'!$B$237,M788&lt;&gt;'Tabelas auxiliares'!$C$236,M788&lt;&gt;'Tabelas auxiliares'!$C$237),"FOLHA DE PESSOAL",IF(Q788='Tabelas auxiliares'!$A$237,"CUSTEIO",IF(Q788='Tabelas auxiliares'!$A$236,"INVESTIMENTO","ERRO - VERIFICAR"))))</f>
        <v/>
      </c>
      <c r="S788" s="65"/>
    </row>
    <row r="789" spans="17:19" x14ac:dyDescent="0.25">
      <c r="Q789" s="51" t="str">
        <f t="shared" si="12"/>
        <v/>
      </c>
      <c r="R789" s="51" t="str">
        <f>IF(M789="","",IF(AND(M789&lt;&gt;'Tabelas auxiliares'!$B$236,M789&lt;&gt;'Tabelas auxiliares'!$B$237,M789&lt;&gt;'Tabelas auxiliares'!$C$236,M789&lt;&gt;'Tabelas auxiliares'!$C$237),"FOLHA DE PESSOAL",IF(Q789='Tabelas auxiliares'!$A$237,"CUSTEIO",IF(Q789='Tabelas auxiliares'!$A$236,"INVESTIMENTO","ERRO - VERIFICAR"))))</f>
        <v/>
      </c>
      <c r="S789" s="65"/>
    </row>
    <row r="790" spans="17:19" x14ac:dyDescent="0.25">
      <c r="Q790" s="51" t="str">
        <f t="shared" si="12"/>
        <v/>
      </c>
      <c r="R790" s="51" t="str">
        <f>IF(M790="","",IF(AND(M790&lt;&gt;'Tabelas auxiliares'!$B$236,M790&lt;&gt;'Tabelas auxiliares'!$B$237,M790&lt;&gt;'Tabelas auxiliares'!$C$236,M790&lt;&gt;'Tabelas auxiliares'!$C$237),"FOLHA DE PESSOAL",IF(Q790='Tabelas auxiliares'!$A$237,"CUSTEIO",IF(Q790='Tabelas auxiliares'!$A$236,"INVESTIMENTO","ERRO - VERIFICAR"))))</f>
        <v/>
      </c>
      <c r="S790" s="65"/>
    </row>
    <row r="791" spans="17:19" x14ac:dyDescent="0.25">
      <c r="Q791" s="51" t="str">
        <f t="shared" si="12"/>
        <v/>
      </c>
      <c r="R791" s="51" t="str">
        <f>IF(M791="","",IF(AND(M791&lt;&gt;'Tabelas auxiliares'!$B$236,M791&lt;&gt;'Tabelas auxiliares'!$B$237,M791&lt;&gt;'Tabelas auxiliares'!$C$236,M791&lt;&gt;'Tabelas auxiliares'!$C$237),"FOLHA DE PESSOAL",IF(Q791='Tabelas auxiliares'!$A$237,"CUSTEIO",IF(Q791='Tabelas auxiliares'!$A$236,"INVESTIMENTO","ERRO - VERIFICAR"))))</f>
        <v/>
      </c>
      <c r="S791" s="65"/>
    </row>
    <row r="792" spans="17:19" x14ac:dyDescent="0.25">
      <c r="Q792" s="51" t="str">
        <f t="shared" si="12"/>
        <v/>
      </c>
      <c r="R792" s="51" t="str">
        <f>IF(M792="","",IF(AND(M792&lt;&gt;'Tabelas auxiliares'!$B$236,M792&lt;&gt;'Tabelas auxiliares'!$B$237,M792&lt;&gt;'Tabelas auxiliares'!$C$236,M792&lt;&gt;'Tabelas auxiliares'!$C$237),"FOLHA DE PESSOAL",IF(Q792='Tabelas auxiliares'!$A$237,"CUSTEIO",IF(Q792='Tabelas auxiliares'!$A$236,"INVESTIMENTO","ERRO - VERIFICAR"))))</f>
        <v/>
      </c>
      <c r="S792" s="65"/>
    </row>
    <row r="793" spans="17:19" x14ac:dyDescent="0.25">
      <c r="Q793" s="51" t="str">
        <f t="shared" si="12"/>
        <v/>
      </c>
      <c r="R793" s="51" t="str">
        <f>IF(M793="","",IF(AND(M793&lt;&gt;'Tabelas auxiliares'!$B$236,M793&lt;&gt;'Tabelas auxiliares'!$B$237,M793&lt;&gt;'Tabelas auxiliares'!$C$236,M793&lt;&gt;'Tabelas auxiliares'!$C$237),"FOLHA DE PESSOAL",IF(Q793='Tabelas auxiliares'!$A$237,"CUSTEIO",IF(Q793='Tabelas auxiliares'!$A$236,"INVESTIMENTO","ERRO - VERIFICAR"))))</f>
        <v/>
      </c>
      <c r="S793" s="65"/>
    </row>
    <row r="794" spans="17:19" x14ac:dyDescent="0.25">
      <c r="Q794" s="51" t="str">
        <f t="shared" si="12"/>
        <v/>
      </c>
      <c r="R794" s="51" t="str">
        <f>IF(M794="","",IF(AND(M794&lt;&gt;'Tabelas auxiliares'!$B$236,M794&lt;&gt;'Tabelas auxiliares'!$B$237,M794&lt;&gt;'Tabelas auxiliares'!$C$236,M794&lt;&gt;'Tabelas auxiliares'!$C$237),"FOLHA DE PESSOAL",IF(Q794='Tabelas auxiliares'!$A$237,"CUSTEIO",IF(Q794='Tabelas auxiliares'!$A$236,"INVESTIMENTO","ERRO - VERIFICAR"))))</f>
        <v/>
      </c>
      <c r="S794" s="65"/>
    </row>
    <row r="795" spans="17:19" x14ac:dyDescent="0.25">
      <c r="Q795" s="51" t="str">
        <f t="shared" si="12"/>
        <v/>
      </c>
      <c r="R795" s="51" t="str">
        <f>IF(M795="","",IF(AND(M795&lt;&gt;'Tabelas auxiliares'!$B$236,M795&lt;&gt;'Tabelas auxiliares'!$B$237,M795&lt;&gt;'Tabelas auxiliares'!$C$236,M795&lt;&gt;'Tabelas auxiliares'!$C$237),"FOLHA DE PESSOAL",IF(Q795='Tabelas auxiliares'!$A$237,"CUSTEIO",IF(Q795='Tabelas auxiliares'!$A$236,"INVESTIMENTO","ERRO - VERIFICAR"))))</f>
        <v/>
      </c>
      <c r="S795" s="65"/>
    </row>
    <row r="796" spans="17:19" x14ac:dyDescent="0.25">
      <c r="Q796" s="51" t="str">
        <f t="shared" si="12"/>
        <v/>
      </c>
      <c r="R796" s="51" t="str">
        <f>IF(M796="","",IF(AND(M796&lt;&gt;'Tabelas auxiliares'!$B$236,M796&lt;&gt;'Tabelas auxiliares'!$B$237,M796&lt;&gt;'Tabelas auxiliares'!$C$236,M796&lt;&gt;'Tabelas auxiliares'!$C$237),"FOLHA DE PESSOAL",IF(Q796='Tabelas auxiliares'!$A$237,"CUSTEIO",IF(Q796='Tabelas auxiliares'!$A$236,"INVESTIMENTO","ERRO - VERIFICAR"))))</f>
        <v/>
      </c>
      <c r="S796" s="65"/>
    </row>
    <row r="797" spans="17:19" x14ac:dyDescent="0.25">
      <c r="Q797" s="51" t="str">
        <f t="shared" si="12"/>
        <v/>
      </c>
      <c r="R797" s="51" t="str">
        <f>IF(M797="","",IF(AND(M797&lt;&gt;'Tabelas auxiliares'!$B$236,M797&lt;&gt;'Tabelas auxiliares'!$B$237,M797&lt;&gt;'Tabelas auxiliares'!$C$236,M797&lt;&gt;'Tabelas auxiliares'!$C$237),"FOLHA DE PESSOAL",IF(Q797='Tabelas auxiliares'!$A$237,"CUSTEIO",IF(Q797='Tabelas auxiliares'!$A$236,"INVESTIMENTO","ERRO - VERIFICAR"))))</f>
        <v/>
      </c>
      <c r="S797" s="65"/>
    </row>
    <row r="798" spans="17:19" x14ac:dyDescent="0.25">
      <c r="Q798" s="51" t="str">
        <f t="shared" si="12"/>
        <v/>
      </c>
      <c r="R798" s="51" t="str">
        <f>IF(M798="","",IF(AND(M798&lt;&gt;'Tabelas auxiliares'!$B$236,M798&lt;&gt;'Tabelas auxiliares'!$B$237,M798&lt;&gt;'Tabelas auxiliares'!$C$236,M798&lt;&gt;'Tabelas auxiliares'!$C$237),"FOLHA DE PESSOAL",IF(Q798='Tabelas auxiliares'!$A$237,"CUSTEIO",IF(Q798='Tabelas auxiliares'!$A$236,"INVESTIMENTO","ERRO - VERIFICAR"))))</f>
        <v/>
      </c>
      <c r="S798" s="65"/>
    </row>
    <row r="799" spans="17:19" x14ac:dyDescent="0.25">
      <c r="Q799" s="51" t="str">
        <f t="shared" si="12"/>
        <v/>
      </c>
      <c r="R799" s="51" t="str">
        <f>IF(M799="","",IF(AND(M799&lt;&gt;'Tabelas auxiliares'!$B$236,M799&lt;&gt;'Tabelas auxiliares'!$B$237,M799&lt;&gt;'Tabelas auxiliares'!$C$236,M799&lt;&gt;'Tabelas auxiliares'!$C$237),"FOLHA DE PESSOAL",IF(Q799='Tabelas auxiliares'!$A$237,"CUSTEIO",IF(Q799='Tabelas auxiliares'!$A$236,"INVESTIMENTO","ERRO - VERIFICAR"))))</f>
        <v/>
      </c>
      <c r="S799" s="65"/>
    </row>
    <row r="800" spans="17:19" x14ac:dyDescent="0.25">
      <c r="Q800" s="51" t="str">
        <f t="shared" si="12"/>
        <v/>
      </c>
      <c r="R800" s="51" t="str">
        <f>IF(M800="","",IF(AND(M800&lt;&gt;'Tabelas auxiliares'!$B$236,M800&lt;&gt;'Tabelas auxiliares'!$B$237,M800&lt;&gt;'Tabelas auxiliares'!$C$236,M800&lt;&gt;'Tabelas auxiliares'!$C$237),"FOLHA DE PESSOAL",IF(Q800='Tabelas auxiliares'!$A$237,"CUSTEIO",IF(Q800='Tabelas auxiliares'!$A$236,"INVESTIMENTO","ERRO - VERIFICAR"))))</f>
        <v/>
      </c>
      <c r="S800" s="65"/>
    </row>
    <row r="801" spans="17:19" x14ac:dyDescent="0.25">
      <c r="Q801" s="51" t="str">
        <f t="shared" si="12"/>
        <v/>
      </c>
      <c r="R801" s="51" t="str">
        <f>IF(M801="","",IF(AND(M801&lt;&gt;'Tabelas auxiliares'!$B$236,M801&lt;&gt;'Tabelas auxiliares'!$B$237,M801&lt;&gt;'Tabelas auxiliares'!$C$236,M801&lt;&gt;'Tabelas auxiliares'!$C$237),"FOLHA DE PESSOAL",IF(Q801='Tabelas auxiliares'!$A$237,"CUSTEIO",IF(Q801='Tabelas auxiliares'!$A$236,"INVESTIMENTO","ERRO - VERIFICAR"))))</f>
        <v/>
      </c>
      <c r="S801" s="65"/>
    </row>
    <row r="802" spans="17:19" x14ac:dyDescent="0.25">
      <c r="Q802" s="51" t="str">
        <f t="shared" si="12"/>
        <v/>
      </c>
      <c r="R802" s="51" t="str">
        <f>IF(M802="","",IF(AND(M802&lt;&gt;'Tabelas auxiliares'!$B$236,M802&lt;&gt;'Tabelas auxiliares'!$B$237,M802&lt;&gt;'Tabelas auxiliares'!$C$236,M802&lt;&gt;'Tabelas auxiliares'!$C$237),"FOLHA DE PESSOAL",IF(Q802='Tabelas auxiliares'!$A$237,"CUSTEIO",IF(Q802='Tabelas auxiliares'!$A$236,"INVESTIMENTO","ERRO - VERIFICAR"))))</f>
        <v/>
      </c>
      <c r="S802" s="65"/>
    </row>
    <row r="803" spans="17:19" x14ac:dyDescent="0.25">
      <c r="Q803" s="51" t="str">
        <f t="shared" si="12"/>
        <v/>
      </c>
      <c r="R803" s="51" t="str">
        <f>IF(M803="","",IF(AND(M803&lt;&gt;'Tabelas auxiliares'!$B$236,M803&lt;&gt;'Tabelas auxiliares'!$B$237,M803&lt;&gt;'Tabelas auxiliares'!$C$236,M803&lt;&gt;'Tabelas auxiliares'!$C$237),"FOLHA DE PESSOAL",IF(Q803='Tabelas auxiliares'!$A$237,"CUSTEIO",IF(Q803='Tabelas auxiliares'!$A$236,"INVESTIMENTO","ERRO - VERIFICAR"))))</f>
        <v/>
      </c>
      <c r="S803" s="65"/>
    </row>
    <row r="804" spans="17:19" x14ac:dyDescent="0.25">
      <c r="Q804" s="51" t="str">
        <f t="shared" si="12"/>
        <v/>
      </c>
      <c r="R804" s="51" t="str">
        <f>IF(M804="","",IF(AND(M804&lt;&gt;'Tabelas auxiliares'!$B$236,M804&lt;&gt;'Tabelas auxiliares'!$B$237,M804&lt;&gt;'Tabelas auxiliares'!$C$236,M804&lt;&gt;'Tabelas auxiliares'!$C$237),"FOLHA DE PESSOAL",IF(Q804='Tabelas auxiliares'!$A$237,"CUSTEIO",IF(Q804='Tabelas auxiliares'!$A$236,"INVESTIMENTO","ERRO - VERIFICAR"))))</f>
        <v/>
      </c>
      <c r="S804" s="65"/>
    </row>
    <row r="805" spans="17:19" x14ac:dyDescent="0.25">
      <c r="Q805" s="51" t="str">
        <f t="shared" si="12"/>
        <v/>
      </c>
      <c r="R805" s="51" t="str">
        <f>IF(M805="","",IF(AND(M805&lt;&gt;'Tabelas auxiliares'!$B$236,M805&lt;&gt;'Tabelas auxiliares'!$B$237,M805&lt;&gt;'Tabelas auxiliares'!$C$236,M805&lt;&gt;'Tabelas auxiliares'!$C$237),"FOLHA DE PESSOAL",IF(Q805='Tabelas auxiliares'!$A$237,"CUSTEIO",IF(Q805='Tabelas auxiliares'!$A$236,"INVESTIMENTO","ERRO - VERIFICAR"))))</f>
        <v/>
      </c>
      <c r="S805" s="65"/>
    </row>
    <row r="806" spans="17:19" x14ac:dyDescent="0.25">
      <c r="Q806" s="51" t="str">
        <f t="shared" si="12"/>
        <v/>
      </c>
      <c r="R806" s="51" t="str">
        <f>IF(M806="","",IF(AND(M806&lt;&gt;'Tabelas auxiliares'!$B$236,M806&lt;&gt;'Tabelas auxiliares'!$B$237,M806&lt;&gt;'Tabelas auxiliares'!$C$236,M806&lt;&gt;'Tabelas auxiliares'!$C$237),"FOLHA DE PESSOAL",IF(Q806='Tabelas auxiliares'!$A$237,"CUSTEIO",IF(Q806='Tabelas auxiliares'!$A$236,"INVESTIMENTO","ERRO - VERIFICAR"))))</f>
        <v/>
      </c>
      <c r="S806" s="65"/>
    </row>
    <row r="807" spans="17:19" x14ac:dyDescent="0.25">
      <c r="Q807" s="51" t="str">
        <f t="shared" si="12"/>
        <v/>
      </c>
      <c r="R807" s="51" t="str">
        <f>IF(M807="","",IF(AND(M807&lt;&gt;'Tabelas auxiliares'!$B$236,M807&lt;&gt;'Tabelas auxiliares'!$B$237,M807&lt;&gt;'Tabelas auxiliares'!$C$236,M807&lt;&gt;'Tabelas auxiliares'!$C$237),"FOLHA DE PESSOAL",IF(Q807='Tabelas auxiliares'!$A$237,"CUSTEIO",IF(Q807='Tabelas auxiliares'!$A$236,"INVESTIMENTO","ERRO - VERIFICAR"))))</f>
        <v/>
      </c>
      <c r="S807" s="65"/>
    </row>
    <row r="808" spans="17:19" x14ac:dyDescent="0.25">
      <c r="Q808" s="51" t="str">
        <f t="shared" si="12"/>
        <v/>
      </c>
      <c r="R808" s="51" t="str">
        <f>IF(M808="","",IF(AND(M808&lt;&gt;'Tabelas auxiliares'!$B$236,M808&lt;&gt;'Tabelas auxiliares'!$B$237,M808&lt;&gt;'Tabelas auxiliares'!$C$236,M808&lt;&gt;'Tabelas auxiliares'!$C$237),"FOLHA DE PESSOAL",IF(Q808='Tabelas auxiliares'!$A$237,"CUSTEIO",IF(Q808='Tabelas auxiliares'!$A$236,"INVESTIMENTO","ERRO - VERIFICAR"))))</f>
        <v/>
      </c>
      <c r="S808" s="65"/>
    </row>
    <row r="809" spans="17:19" x14ac:dyDescent="0.25">
      <c r="Q809" s="51" t="str">
        <f t="shared" si="12"/>
        <v/>
      </c>
      <c r="R809" s="51" t="str">
        <f>IF(M809="","",IF(AND(M809&lt;&gt;'Tabelas auxiliares'!$B$236,M809&lt;&gt;'Tabelas auxiliares'!$B$237,M809&lt;&gt;'Tabelas auxiliares'!$C$236,M809&lt;&gt;'Tabelas auxiliares'!$C$237),"FOLHA DE PESSOAL",IF(Q809='Tabelas auxiliares'!$A$237,"CUSTEIO",IF(Q809='Tabelas auxiliares'!$A$236,"INVESTIMENTO","ERRO - VERIFICAR"))))</f>
        <v/>
      </c>
      <c r="S809" s="65"/>
    </row>
    <row r="810" spans="17:19" x14ac:dyDescent="0.25">
      <c r="Q810" s="51" t="str">
        <f t="shared" si="12"/>
        <v/>
      </c>
      <c r="R810" s="51" t="str">
        <f>IF(M810="","",IF(AND(M810&lt;&gt;'Tabelas auxiliares'!$B$236,M810&lt;&gt;'Tabelas auxiliares'!$B$237,M810&lt;&gt;'Tabelas auxiliares'!$C$236,M810&lt;&gt;'Tabelas auxiliares'!$C$237),"FOLHA DE PESSOAL",IF(Q810='Tabelas auxiliares'!$A$237,"CUSTEIO",IF(Q810='Tabelas auxiliares'!$A$236,"INVESTIMENTO","ERRO - VERIFICAR"))))</f>
        <v/>
      </c>
      <c r="S810" s="65"/>
    </row>
    <row r="811" spans="17:19" x14ac:dyDescent="0.25">
      <c r="Q811" s="51" t="str">
        <f t="shared" si="12"/>
        <v/>
      </c>
      <c r="R811" s="51" t="str">
        <f>IF(M811="","",IF(AND(M811&lt;&gt;'Tabelas auxiliares'!$B$236,M811&lt;&gt;'Tabelas auxiliares'!$B$237,M811&lt;&gt;'Tabelas auxiliares'!$C$236,M811&lt;&gt;'Tabelas auxiliares'!$C$237),"FOLHA DE PESSOAL",IF(Q811='Tabelas auxiliares'!$A$237,"CUSTEIO",IF(Q811='Tabelas auxiliares'!$A$236,"INVESTIMENTO","ERRO - VERIFICAR"))))</f>
        <v/>
      </c>
      <c r="S811" s="65"/>
    </row>
    <row r="812" spans="17:19" x14ac:dyDescent="0.25">
      <c r="Q812" s="51" t="str">
        <f t="shared" si="12"/>
        <v/>
      </c>
      <c r="R812" s="51" t="str">
        <f>IF(M812="","",IF(AND(M812&lt;&gt;'Tabelas auxiliares'!$B$236,M812&lt;&gt;'Tabelas auxiliares'!$B$237,M812&lt;&gt;'Tabelas auxiliares'!$C$236,M812&lt;&gt;'Tabelas auxiliares'!$C$237),"FOLHA DE PESSOAL",IF(Q812='Tabelas auxiliares'!$A$237,"CUSTEIO",IF(Q812='Tabelas auxiliares'!$A$236,"INVESTIMENTO","ERRO - VERIFICAR"))))</f>
        <v/>
      </c>
      <c r="S812" s="65"/>
    </row>
    <row r="813" spans="17:19" x14ac:dyDescent="0.25">
      <c r="Q813" s="51" t="str">
        <f t="shared" si="12"/>
        <v/>
      </c>
      <c r="R813" s="51" t="str">
        <f>IF(M813="","",IF(AND(M813&lt;&gt;'Tabelas auxiliares'!$B$236,M813&lt;&gt;'Tabelas auxiliares'!$B$237,M813&lt;&gt;'Tabelas auxiliares'!$C$236,M813&lt;&gt;'Tabelas auxiliares'!$C$237),"FOLHA DE PESSOAL",IF(Q813='Tabelas auxiliares'!$A$237,"CUSTEIO",IF(Q813='Tabelas auxiliares'!$A$236,"INVESTIMENTO","ERRO - VERIFICAR"))))</f>
        <v/>
      </c>
      <c r="S813" s="65"/>
    </row>
    <row r="814" spans="17:19" x14ac:dyDescent="0.25">
      <c r="Q814" s="51" t="str">
        <f t="shared" si="12"/>
        <v/>
      </c>
      <c r="R814" s="51" t="str">
        <f>IF(M814="","",IF(AND(M814&lt;&gt;'Tabelas auxiliares'!$B$236,M814&lt;&gt;'Tabelas auxiliares'!$B$237,M814&lt;&gt;'Tabelas auxiliares'!$C$236,M814&lt;&gt;'Tabelas auxiliares'!$C$237),"FOLHA DE PESSOAL",IF(Q814='Tabelas auxiliares'!$A$237,"CUSTEIO",IF(Q814='Tabelas auxiliares'!$A$236,"INVESTIMENTO","ERRO - VERIFICAR"))))</f>
        <v/>
      </c>
      <c r="S814" s="65"/>
    </row>
    <row r="815" spans="17:19" x14ac:dyDescent="0.25">
      <c r="Q815" s="51" t="str">
        <f t="shared" si="12"/>
        <v/>
      </c>
      <c r="R815" s="51" t="str">
        <f>IF(M815="","",IF(AND(M815&lt;&gt;'Tabelas auxiliares'!$B$236,M815&lt;&gt;'Tabelas auxiliares'!$B$237,M815&lt;&gt;'Tabelas auxiliares'!$C$236,M815&lt;&gt;'Tabelas auxiliares'!$C$237),"FOLHA DE PESSOAL",IF(Q815='Tabelas auxiliares'!$A$237,"CUSTEIO",IF(Q815='Tabelas auxiliares'!$A$236,"INVESTIMENTO","ERRO - VERIFICAR"))))</f>
        <v/>
      </c>
      <c r="S815" s="65"/>
    </row>
    <row r="816" spans="17:19" x14ac:dyDescent="0.25">
      <c r="Q816" s="51" t="str">
        <f t="shared" si="12"/>
        <v/>
      </c>
      <c r="R816" s="51" t="str">
        <f>IF(M816="","",IF(AND(M816&lt;&gt;'Tabelas auxiliares'!$B$236,M816&lt;&gt;'Tabelas auxiliares'!$B$237,M816&lt;&gt;'Tabelas auxiliares'!$C$236,M816&lt;&gt;'Tabelas auxiliares'!$C$237),"FOLHA DE PESSOAL",IF(Q816='Tabelas auxiliares'!$A$237,"CUSTEIO",IF(Q816='Tabelas auxiliares'!$A$236,"INVESTIMENTO","ERRO - VERIFICAR"))))</f>
        <v/>
      </c>
      <c r="S816" s="65"/>
    </row>
    <row r="817" spans="17:19" x14ac:dyDescent="0.25">
      <c r="Q817" s="51" t="str">
        <f t="shared" si="12"/>
        <v/>
      </c>
      <c r="R817" s="51" t="str">
        <f>IF(M817="","",IF(AND(M817&lt;&gt;'Tabelas auxiliares'!$B$236,M817&lt;&gt;'Tabelas auxiliares'!$B$237,M817&lt;&gt;'Tabelas auxiliares'!$C$236,M817&lt;&gt;'Tabelas auxiliares'!$C$237),"FOLHA DE PESSOAL",IF(Q817='Tabelas auxiliares'!$A$237,"CUSTEIO",IF(Q817='Tabelas auxiliares'!$A$236,"INVESTIMENTO","ERRO - VERIFICAR"))))</f>
        <v/>
      </c>
      <c r="S817" s="65"/>
    </row>
    <row r="818" spans="17:19" x14ac:dyDescent="0.25">
      <c r="Q818" s="51" t="str">
        <f t="shared" si="12"/>
        <v/>
      </c>
      <c r="R818" s="51" t="str">
        <f>IF(M818="","",IF(AND(M818&lt;&gt;'Tabelas auxiliares'!$B$236,M818&lt;&gt;'Tabelas auxiliares'!$B$237,M818&lt;&gt;'Tabelas auxiliares'!$C$236,M818&lt;&gt;'Tabelas auxiliares'!$C$237),"FOLHA DE PESSOAL",IF(Q818='Tabelas auxiliares'!$A$237,"CUSTEIO",IF(Q818='Tabelas auxiliares'!$A$236,"INVESTIMENTO","ERRO - VERIFICAR"))))</f>
        <v/>
      </c>
      <c r="S818" s="65"/>
    </row>
    <row r="819" spans="17:19" x14ac:dyDescent="0.25">
      <c r="Q819" s="51" t="str">
        <f t="shared" si="12"/>
        <v/>
      </c>
      <c r="R819" s="51" t="str">
        <f>IF(M819="","",IF(AND(M819&lt;&gt;'Tabelas auxiliares'!$B$236,M819&lt;&gt;'Tabelas auxiliares'!$B$237,M819&lt;&gt;'Tabelas auxiliares'!$C$236,M819&lt;&gt;'Tabelas auxiliares'!$C$237),"FOLHA DE PESSOAL",IF(Q819='Tabelas auxiliares'!$A$237,"CUSTEIO",IF(Q819='Tabelas auxiliares'!$A$236,"INVESTIMENTO","ERRO - VERIFICAR"))))</f>
        <v/>
      </c>
      <c r="S819" s="65"/>
    </row>
    <row r="820" spans="17:19" x14ac:dyDescent="0.25">
      <c r="Q820" s="51" t="str">
        <f t="shared" si="12"/>
        <v/>
      </c>
      <c r="R820" s="51" t="str">
        <f>IF(M820="","",IF(AND(M820&lt;&gt;'Tabelas auxiliares'!$B$236,M820&lt;&gt;'Tabelas auxiliares'!$B$237,M820&lt;&gt;'Tabelas auxiliares'!$C$236,M820&lt;&gt;'Tabelas auxiliares'!$C$237),"FOLHA DE PESSOAL",IF(Q820='Tabelas auxiliares'!$A$237,"CUSTEIO",IF(Q820='Tabelas auxiliares'!$A$236,"INVESTIMENTO","ERRO - VERIFICAR"))))</f>
        <v/>
      </c>
      <c r="S820" s="65"/>
    </row>
    <row r="821" spans="17:19" x14ac:dyDescent="0.25">
      <c r="Q821" s="51" t="str">
        <f t="shared" si="12"/>
        <v/>
      </c>
      <c r="R821" s="51" t="str">
        <f>IF(M821="","",IF(AND(M821&lt;&gt;'Tabelas auxiliares'!$B$236,M821&lt;&gt;'Tabelas auxiliares'!$B$237,M821&lt;&gt;'Tabelas auxiliares'!$C$236,M821&lt;&gt;'Tabelas auxiliares'!$C$237),"FOLHA DE PESSOAL",IF(Q821='Tabelas auxiliares'!$A$237,"CUSTEIO",IF(Q821='Tabelas auxiliares'!$A$236,"INVESTIMENTO","ERRO - VERIFICAR"))))</f>
        <v/>
      </c>
      <c r="S821" s="65"/>
    </row>
    <row r="822" spans="17:19" x14ac:dyDescent="0.25">
      <c r="Q822" s="51" t="str">
        <f t="shared" si="12"/>
        <v/>
      </c>
      <c r="R822" s="51" t="str">
        <f>IF(M822="","",IF(AND(M822&lt;&gt;'Tabelas auxiliares'!$B$236,M822&lt;&gt;'Tabelas auxiliares'!$B$237,M822&lt;&gt;'Tabelas auxiliares'!$C$236,M822&lt;&gt;'Tabelas auxiliares'!$C$237),"FOLHA DE PESSOAL",IF(Q822='Tabelas auxiliares'!$A$237,"CUSTEIO",IF(Q822='Tabelas auxiliares'!$A$236,"INVESTIMENTO","ERRO - VERIFICAR"))))</f>
        <v/>
      </c>
      <c r="S822" s="65"/>
    </row>
    <row r="823" spans="17:19" x14ac:dyDescent="0.25">
      <c r="Q823" s="51" t="str">
        <f t="shared" si="12"/>
        <v/>
      </c>
      <c r="R823" s="51" t="str">
        <f>IF(M823="","",IF(AND(M823&lt;&gt;'Tabelas auxiliares'!$B$236,M823&lt;&gt;'Tabelas auxiliares'!$B$237,M823&lt;&gt;'Tabelas auxiliares'!$C$236,M823&lt;&gt;'Tabelas auxiliares'!$C$237),"FOLHA DE PESSOAL",IF(Q823='Tabelas auxiliares'!$A$237,"CUSTEIO",IF(Q823='Tabelas auxiliares'!$A$236,"INVESTIMENTO","ERRO - VERIFICAR"))))</f>
        <v/>
      </c>
      <c r="S823" s="65"/>
    </row>
    <row r="824" spans="17:19" x14ac:dyDescent="0.25">
      <c r="Q824" s="51" t="str">
        <f t="shared" si="12"/>
        <v/>
      </c>
      <c r="R824" s="51" t="str">
        <f>IF(M824="","",IF(AND(M824&lt;&gt;'Tabelas auxiliares'!$B$236,M824&lt;&gt;'Tabelas auxiliares'!$B$237,M824&lt;&gt;'Tabelas auxiliares'!$C$236,M824&lt;&gt;'Tabelas auxiliares'!$C$237),"FOLHA DE PESSOAL",IF(Q824='Tabelas auxiliares'!$A$237,"CUSTEIO",IF(Q824='Tabelas auxiliares'!$A$236,"INVESTIMENTO","ERRO - VERIFICAR"))))</f>
        <v/>
      </c>
      <c r="S824" s="65"/>
    </row>
    <row r="825" spans="17:19" x14ac:dyDescent="0.25">
      <c r="Q825" s="51" t="str">
        <f t="shared" si="12"/>
        <v/>
      </c>
      <c r="R825" s="51" t="str">
        <f>IF(M825="","",IF(AND(M825&lt;&gt;'Tabelas auxiliares'!$B$236,M825&lt;&gt;'Tabelas auxiliares'!$B$237,M825&lt;&gt;'Tabelas auxiliares'!$C$236,M825&lt;&gt;'Tabelas auxiliares'!$C$237),"FOLHA DE PESSOAL",IF(Q825='Tabelas auxiliares'!$A$237,"CUSTEIO",IF(Q825='Tabelas auxiliares'!$A$236,"INVESTIMENTO","ERRO - VERIFICAR"))))</f>
        <v/>
      </c>
      <c r="S825" s="65"/>
    </row>
    <row r="826" spans="17:19" x14ac:dyDescent="0.25">
      <c r="Q826" s="51" t="str">
        <f t="shared" si="12"/>
        <v/>
      </c>
      <c r="R826" s="51" t="str">
        <f>IF(M826="","",IF(AND(M826&lt;&gt;'Tabelas auxiliares'!$B$236,M826&lt;&gt;'Tabelas auxiliares'!$B$237,M826&lt;&gt;'Tabelas auxiliares'!$C$236,M826&lt;&gt;'Tabelas auxiliares'!$C$237),"FOLHA DE PESSOAL",IF(Q826='Tabelas auxiliares'!$A$237,"CUSTEIO",IF(Q826='Tabelas auxiliares'!$A$236,"INVESTIMENTO","ERRO - VERIFICAR"))))</f>
        <v/>
      </c>
      <c r="S826" s="65"/>
    </row>
    <row r="827" spans="17:19" x14ac:dyDescent="0.25">
      <c r="Q827" s="51" t="str">
        <f t="shared" si="12"/>
        <v/>
      </c>
      <c r="R827" s="51" t="str">
        <f>IF(M827="","",IF(AND(M827&lt;&gt;'Tabelas auxiliares'!$B$236,M827&lt;&gt;'Tabelas auxiliares'!$B$237,M827&lt;&gt;'Tabelas auxiliares'!$C$236,M827&lt;&gt;'Tabelas auxiliares'!$C$237),"FOLHA DE PESSOAL",IF(Q827='Tabelas auxiliares'!$A$237,"CUSTEIO",IF(Q827='Tabelas auxiliares'!$A$236,"INVESTIMENTO","ERRO - VERIFICAR"))))</f>
        <v/>
      </c>
      <c r="S827" s="65"/>
    </row>
    <row r="828" spans="17:19" x14ac:dyDescent="0.25">
      <c r="Q828" s="51" t="str">
        <f t="shared" si="12"/>
        <v/>
      </c>
      <c r="R828" s="51" t="str">
        <f>IF(M828="","",IF(AND(M828&lt;&gt;'Tabelas auxiliares'!$B$236,M828&lt;&gt;'Tabelas auxiliares'!$B$237,M828&lt;&gt;'Tabelas auxiliares'!$C$236,M828&lt;&gt;'Tabelas auxiliares'!$C$237),"FOLHA DE PESSOAL",IF(Q828='Tabelas auxiliares'!$A$237,"CUSTEIO",IF(Q828='Tabelas auxiliares'!$A$236,"INVESTIMENTO","ERRO - VERIFICAR"))))</f>
        <v/>
      </c>
      <c r="S828" s="65"/>
    </row>
    <row r="829" spans="17:19" x14ac:dyDescent="0.25">
      <c r="Q829" s="51" t="str">
        <f t="shared" si="12"/>
        <v/>
      </c>
      <c r="R829" s="51" t="str">
        <f>IF(M829="","",IF(AND(M829&lt;&gt;'Tabelas auxiliares'!$B$236,M829&lt;&gt;'Tabelas auxiliares'!$B$237,M829&lt;&gt;'Tabelas auxiliares'!$C$236,M829&lt;&gt;'Tabelas auxiliares'!$C$237),"FOLHA DE PESSOAL",IF(Q829='Tabelas auxiliares'!$A$237,"CUSTEIO",IF(Q829='Tabelas auxiliares'!$A$236,"INVESTIMENTO","ERRO - VERIFICAR"))))</f>
        <v/>
      </c>
      <c r="S829" s="65"/>
    </row>
    <row r="830" spans="17:19" x14ac:dyDescent="0.25">
      <c r="Q830" s="51" t="str">
        <f t="shared" si="12"/>
        <v/>
      </c>
      <c r="R830" s="51" t="str">
        <f>IF(M830="","",IF(AND(M830&lt;&gt;'Tabelas auxiliares'!$B$236,M830&lt;&gt;'Tabelas auxiliares'!$B$237,M830&lt;&gt;'Tabelas auxiliares'!$C$236,M830&lt;&gt;'Tabelas auxiliares'!$C$237),"FOLHA DE PESSOAL",IF(Q830='Tabelas auxiliares'!$A$237,"CUSTEIO",IF(Q830='Tabelas auxiliares'!$A$236,"INVESTIMENTO","ERRO - VERIFICAR"))))</f>
        <v/>
      </c>
      <c r="S830" s="65"/>
    </row>
    <row r="831" spans="17:19" x14ac:dyDescent="0.25">
      <c r="Q831" s="51" t="str">
        <f t="shared" si="12"/>
        <v/>
      </c>
      <c r="R831" s="51" t="str">
        <f>IF(M831="","",IF(AND(M831&lt;&gt;'Tabelas auxiliares'!$B$236,M831&lt;&gt;'Tabelas auxiliares'!$B$237,M831&lt;&gt;'Tabelas auxiliares'!$C$236,M831&lt;&gt;'Tabelas auxiliares'!$C$237),"FOLHA DE PESSOAL",IF(Q831='Tabelas auxiliares'!$A$237,"CUSTEIO",IF(Q831='Tabelas auxiliares'!$A$236,"INVESTIMENTO","ERRO - VERIFICAR"))))</f>
        <v/>
      </c>
      <c r="S831" s="65"/>
    </row>
    <row r="832" spans="17:19" x14ac:dyDescent="0.25">
      <c r="Q832" s="51" t="str">
        <f t="shared" si="12"/>
        <v/>
      </c>
      <c r="R832" s="51" t="str">
        <f>IF(M832="","",IF(AND(M832&lt;&gt;'Tabelas auxiliares'!$B$236,M832&lt;&gt;'Tabelas auxiliares'!$B$237,M832&lt;&gt;'Tabelas auxiliares'!$C$236,M832&lt;&gt;'Tabelas auxiliares'!$C$237),"FOLHA DE PESSOAL",IF(Q832='Tabelas auxiliares'!$A$237,"CUSTEIO",IF(Q832='Tabelas auxiliares'!$A$236,"INVESTIMENTO","ERRO - VERIFICAR"))))</f>
        <v/>
      </c>
      <c r="S832" s="65"/>
    </row>
    <row r="833" spans="17:19" x14ac:dyDescent="0.25">
      <c r="Q833" s="51" t="str">
        <f t="shared" si="12"/>
        <v/>
      </c>
      <c r="R833" s="51" t="str">
        <f>IF(M833="","",IF(AND(M833&lt;&gt;'Tabelas auxiliares'!$B$236,M833&lt;&gt;'Tabelas auxiliares'!$B$237,M833&lt;&gt;'Tabelas auxiliares'!$C$236,M833&lt;&gt;'Tabelas auxiliares'!$C$237),"FOLHA DE PESSOAL",IF(Q833='Tabelas auxiliares'!$A$237,"CUSTEIO",IF(Q833='Tabelas auxiliares'!$A$236,"INVESTIMENTO","ERRO - VERIFICAR"))))</f>
        <v/>
      </c>
      <c r="S833" s="65"/>
    </row>
    <row r="834" spans="17:19" x14ac:dyDescent="0.25">
      <c r="Q834" s="51" t="str">
        <f t="shared" si="12"/>
        <v/>
      </c>
      <c r="R834" s="51" t="str">
        <f>IF(M834="","",IF(AND(M834&lt;&gt;'Tabelas auxiliares'!$B$236,M834&lt;&gt;'Tabelas auxiliares'!$B$237,M834&lt;&gt;'Tabelas auxiliares'!$C$236,M834&lt;&gt;'Tabelas auxiliares'!$C$237),"FOLHA DE PESSOAL",IF(Q834='Tabelas auxiliares'!$A$237,"CUSTEIO",IF(Q834='Tabelas auxiliares'!$A$236,"INVESTIMENTO","ERRO - VERIFICAR"))))</f>
        <v/>
      </c>
      <c r="S834" s="65"/>
    </row>
    <row r="835" spans="17:19" x14ac:dyDescent="0.25">
      <c r="Q835" s="51" t="str">
        <f t="shared" si="12"/>
        <v/>
      </c>
      <c r="R835" s="51" t="str">
        <f>IF(M835="","",IF(AND(M835&lt;&gt;'Tabelas auxiliares'!$B$236,M835&lt;&gt;'Tabelas auxiliares'!$B$237,M835&lt;&gt;'Tabelas auxiliares'!$C$236,M835&lt;&gt;'Tabelas auxiliares'!$C$237),"FOLHA DE PESSOAL",IF(Q835='Tabelas auxiliares'!$A$237,"CUSTEIO",IF(Q835='Tabelas auxiliares'!$A$236,"INVESTIMENTO","ERRO - VERIFICAR"))))</f>
        <v/>
      </c>
      <c r="S835" s="65"/>
    </row>
    <row r="836" spans="17:19" x14ac:dyDescent="0.25">
      <c r="Q836" s="51" t="str">
        <f t="shared" si="12"/>
        <v/>
      </c>
      <c r="R836" s="51" t="str">
        <f>IF(M836="","",IF(AND(M836&lt;&gt;'Tabelas auxiliares'!$B$236,M836&lt;&gt;'Tabelas auxiliares'!$B$237,M836&lt;&gt;'Tabelas auxiliares'!$C$236,M836&lt;&gt;'Tabelas auxiliares'!$C$237),"FOLHA DE PESSOAL",IF(Q836='Tabelas auxiliares'!$A$237,"CUSTEIO",IF(Q836='Tabelas auxiliares'!$A$236,"INVESTIMENTO","ERRO - VERIFICAR"))))</f>
        <v/>
      </c>
      <c r="S836" s="65"/>
    </row>
    <row r="837" spans="17:19" x14ac:dyDescent="0.25">
      <c r="Q837" s="51" t="str">
        <f t="shared" ref="Q837:Q900" si="13">LEFT(O837,1)</f>
        <v/>
      </c>
      <c r="R837" s="51" t="str">
        <f>IF(M837="","",IF(AND(M837&lt;&gt;'Tabelas auxiliares'!$B$236,M837&lt;&gt;'Tabelas auxiliares'!$B$237,M837&lt;&gt;'Tabelas auxiliares'!$C$236,M837&lt;&gt;'Tabelas auxiliares'!$C$237),"FOLHA DE PESSOAL",IF(Q837='Tabelas auxiliares'!$A$237,"CUSTEIO",IF(Q837='Tabelas auxiliares'!$A$236,"INVESTIMENTO","ERRO - VERIFICAR"))))</f>
        <v/>
      </c>
      <c r="S837" s="65"/>
    </row>
    <row r="838" spans="17:19" x14ac:dyDescent="0.25">
      <c r="Q838" s="51" t="str">
        <f t="shared" si="13"/>
        <v/>
      </c>
      <c r="R838" s="51" t="str">
        <f>IF(M838="","",IF(AND(M838&lt;&gt;'Tabelas auxiliares'!$B$236,M838&lt;&gt;'Tabelas auxiliares'!$B$237,M838&lt;&gt;'Tabelas auxiliares'!$C$236,M838&lt;&gt;'Tabelas auxiliares'!$C$237),"FOLHA DE PESSOAL",IF(Q838='Tabelas auxiliares'!$A$237,"CUSTEIO",IF(Q838='Tabelas auxiliares'!$A$236,"INVESTIMENTO","ERRO - VERIFICAR"))))</f>
        <v/>
      </c>
      <c r="S838" s="65"/>
    </row>
    <row r="839" spans="17:19" x14ac:dyDescent="0.25">
      <c r="Q839" s="51" t="str">
        <f t="shared" si="13"/>
        <v/>
      </c>
      <c r="R839" s="51" t="str">
        <f>IF(M839="","",IF(AND(M839&lt;&gt;'Tabelas auxiliares'!$B$236,M839&lt;&gt;'Tabelas auxiliares'!$B$237,M839&lt;&gt;'Tabelas auxiliares'!$C$236,M839&lt;&gt;'Tabelas auxiliares'!$C$237),"FOLHA DE PESSOAL",IF(Q839='Tabelas auxiliares'!$A$237,"CUSTEIO",IF(Q839='Tabelas auxiliares'!$A$236,"INVESTIMENTO","ERRO - VERIFICAR"))))</f>
        <v/>
      </c>
      <c r="S839" s="65"/>
    </row>
    <row r="840" spans="17:19" x14ac:dyDescent="0.25">
      <c r="Q840" s="51" t="str">
        <f t="shared" si="13"/>
        <v/>
      </c>
      <c r="R840" s="51" t="str">
        <f>IF(M840="","",IF(AND(M840&lt;&gt;'Tabelas auxiliares'!$B$236,M840&lt;&gt;'Tabelas auxiliares'!$B$237,M840&lt;&gt;'Tabelas auxiliares'!$C$236,M840&lt;&gt;'Tabelas auxiliares'!$C$237),"FOLHA DE PESSOAL",IF(Q840='Tabelas auxiliares'!$A$237,"CUSTEIO",IF(Q840='Tabelas auxiliares'!$A$236,"INVESTIMENTO","ERRO - VERIFICAR"))))</f>
        <v/>
      </c>
      <c r="S840" s="65"/>
    </row>
    <row r="841" spans="17:19" x14ac:dyDescent="0.25">
      <c r="Q841" s="51" t="str">
        <f t="shared" si="13"/>
        <v/>
      </c>
      <c r="R841" s="51" t="str">
        <f>IF(M841="","",IF(AND(M841&lt;&gt;'Tabelas auxiliares'!$B$236,M841&lt;&gt;'Tabelas auxiliares'!$B$237,M841&lt;&gt;'Tabelas auxiliares'!$C$236,M841&lt;&gt;'Tabelas auxiliares'!$C$237),"FOLHA DE PESSOAL",IF(Q841='Tabelas auxiliares'!$A$237,"CUSTEIO",IF(Q841='Tabelas auxiliares'!$A$236,"INVESTIMENTO","ERRO - VERIFICAR"))))</f>
        <v/>
      </c>
      <c r="S841" s="65"/>
    </row>
    <row r="842" spans="17:19" x14ac:dyDescent="0.25">
      <c r="Q842" s="51" t="str">
        <f t="shared" si="13"/>
        <v/>
      </c>
      <c r="R842" s="51" t="str">
        <f>IF(M842="","",IF(AND(M842&lt;&gt;'Tabelas auxiliares'!$B$236,M842&lt;&gt;'Tabelas auxiliares'!$B$237,M842&lt;&gt;'Tabelas auxiliares'!$C$236,M842&lt;&gt;'Tabelas auxiliares'!$C$237),"FOLHA DE PESSOAL",IF(Q842='Tabelas auxiliares'!$A$237,"CUSTEIO",IF(Q842='Tabelas auxiliares'!$A$236,"INVESTIMENTO","ERRO - VERIFICAR"))))</f>
        <v/>
      </c>
      <c r="S842" s="65"/>
    </row>
    <row r="843" spans="17:19" x14ac:dyDescent="0.25">
      <c r="Q843" s="51" t="str">
        <f t="shared" si="13"/>
        <v/>
      </c>
      <c r="R843" s="51" t="str">
        <f>IF(M843="","",IF(AND(M843&lt;&gt;'Tabelas auxiliares'!$B$236,M843&lt;&gt;'Tabelas auxiliares'!$B$237,M843&lt;&gt;'Tabelas auxiliares'!$C$236,M843&lt;&gt;'Tabelas auxiliares'!$C$237),"FOLHA DE PESSOAL",IF(Q843='Tabelas auxiliares'!$A$237,"CUSTEIO",IF(Q843='Tabelas auxiliares'!$A$236,"INVESTIMENTO","ERRO - VERIFICAR"))))</f>
        <v/>
      </c>
      <c r="S843" s="65"/>
    </row>
    <row r="844" spans="17:19" x14ac:dyDescent="0.25">
      <c r="Q844" s="51" t="str">
        <f t="shared" si="13"/>
        <v/>
      </c>
      <c r="R844" s="51" t="str">
        <f>IF(M844="","",IF(AND(M844&lt;&gt;'Tabelas auxiliares'!$B$236,M844&lt;&gt;'Tabelas auxiliares'!$B$237,M844&lt;&gt;'Tabelas auxiliares'!$C$236,M844&lt;&gt;'Tabelas auxiliares'!$C$237),"FOLHA DE PESSOAL",IF(Q844='Tabelas auxiliares'!$A$237,"CUSTEIO",IF(Q844='Tabelas auxiliares'!$A$236,"INVESTIMENTO","ERRO - VERIFICAR"))))</f>
        <v/>
      </c>
      <c r="S844" s="65"/>
    </row>
    <row r="845" spans="17:19" x14ac:dyDescent="0.25">
      <c r="Q845" s="51" t="str">
        <f t="shared" si="13"/>
        <v/>
      </c>
      <c r="R845" s="51" t="str">
        <f>IF(M845="","",IF(AND(M845&lt;&gt;'Tabelas auxiliares'!$B$236,M845&lt;&gt;'Tabelas auxiliares'!$B$237,M845&lt;&gt;'Tabelas auxiliares'!$C$236,M845&lt;&gt;'Tabelas auxiliares'!$C$237),"FOLHA DE PESSOAL",IF(Q845='Tabelas auxiliares'!$A$237,"CUSTEIO",IF(Q845='Tabelas auxiliares'!$A$236,"INVESTIMENTO","ERRO - VERIFICAR"))))</f>
        <v/>
      </c>
      <c r="S845" s="65"/>
    </row>
    <row r="846" spans="17:19" x14ac:dyDescent="0.25">
      <c r="Q846" s="51" t="str">
        <f t="shared" si="13"/>
        <v/>
      </c>
      <c r="R846" s="51" t="str">
        <f>IF(M846="","",IF(AND(M846&lt;&gt;'Tabelas auxiliares'!$B$236,M846&lt;&gt;'Tabelas auxiliares'!$B$237,M846&lt;&gt;'Tabelas auxiliares'!$C$236,M846&lt;&gt;'Tabelas auxiliares'!$C$237),"FOLHA DE PESSOAL",IF(Q846='Tabelas auxiliares'!$A$237,"CUSTEIO",IF(Q846='Tabelas auxiliares'!$A$236,"INVESTIMENTO","ERRO - VERIFICAR"))))</f>
        <v/>
      </c>
      <c r="S846" s="65"/>
    </row>
    <row r="847" spans="17:19" x14ac:dyDescent="0.25">
      <c r="Q847" s="51" t="str">
        <f t="shared" si="13"/>
        <v/>
      </c>
      <c r="R847" s="51" t="str">
        <f>IF(M847="","",IF(AND(M847&lt;&gt;'Tabelas auxiliares'!$B$236,M847&lt;&gt;'Tabelas auxiliares'!$B$237,M847&lt;&gt;'Tabelas auxiliares'!$C$236,M847&lt;&gt;'Tabelas auxiliares'!$C$237),"FOLHA DE PESSOAL",IF(Q847='Tabelas auxiliares'!$A$237,"CUSTEIO",IF(Q847='Tabelas auxiliares'!$A$236,"INVESTIMENTO","ERRO - VERIFICAR"))))</f>
        <v/>
      </c>
      <c r="S847" s="65"/>
    </row>
    <row r="848" spans="17:19" x14ac:dyDescent="0.25">
      <c r="Q848" s="51" t="str">
        <f t="shared" si="13"/>
        <v/>
      </c>
      <c r="R848" s="51" t="str">
        <f>IF(M848="","",IF(AND(M848&lt;&gt;'Tabelas auxiliares'!$B$236,M848&lt;&gt;'Tabelas auxiliares'!$B$237,M848&lt;&gt;'Tabelas auxiliares'!$C$236,M848&lt;&gt;'Tabelas auxiliares'!$C$237),"FOLHA DE PESSOAL",IF(Q848='Tabelas auxiliares'!$A$237,"CUSTEIO",IF(Q848='Tabelas auxiliares'!$A$236,"INVESTIMENTO","ERRO - VERIFICAR"))))</f>
        <v/>
      </c>
      <c r="S848" s="65"/>
    </row>
    <row r="849" spans="17:19" x14ac:dyDescent="0.25">
      <c r="Q849" s="51" t="str">
        <f t="shared" si="13"/>
        <v/>
      </c>
      <c r="R849" s="51" t="str">
        <f>IF(M849="","",IF(AND(M849&lt;&gt;'Tabelas auxiliares'!$B$236,M849&lt;&gt;'Tabelas auxiliares'!$B$237,M849&lt;&gt;'Tabelas auxiliares'!$C$236,M849&lt;&gt;'Tabelas auxiliares'!$C$237),"FOLHA DE PESSOAL",IF(Q849='Tabelas auxiliares'!$A$237,"CUSTEIO",IF(Q849='Tabelas auxiliares'!$A$236,"INVESTIMENTO","ERRO - VERIFICAR"))))</f>
        <v/>
      </c>
      <c r="S849" s="65"/>
    </row>
    <row r="850" spans="17:19" x14ac:dyDescent="0.25">
      <c r="Q850" s="51" t="str">
        <f t="shared" si="13"/>
        <v/>
      </c>
      <c r="R850" s="51" t="str">
        <f>IF(M850="","",IF(AND(M850&lt;&gt;'Tabelas auxiliares'!$B$236,M850&lt;&gt;'Tabelas auxiliares'!$B$237,M850&lt;&gt;'Tabelas auxiliares'!$C$236,M850&lt;&gt;'Tabelas auxiliares'!$C$237),"FOLHA DE PESSOAL",IF(Q850='Tabelas auxiliares'!$A$237,"CUSTEIO",IF(Q850='Tabelas auxiliares'!$A$236,"INVESTIMENTO","ERRO - VERIFICAR"))))</f>
        <v/>
      </c>
      <c r="S850" s="65"/>
    </row>
    <row r="851" spans="17:19" x14ac:dyDescent="0.25">
      <c r="Q851" s="51" t="str">
        <f t="shared" si="13"/>
        <v/>
      </c>
      <c r="R851" s="51" t="str">
        <f>IF(M851="","",IF(AND(M851&lt;&gt;'Tabelas auxiliares'!$B$236,M851&lt;&gt;'Tabelas auxiliares'!$B$237,M851&lt;&gt;'Tabelas auxiliares'!$C$236,M851&lt;&gt;'Tabelas auxiliares'!$C$237),"FOLHA DE PESSOAL",IF(Q851='Tabelas auxiliares'!$A$237,"CUSTEIO",IF(Q851='Tabelas auxiliares'!$A$236,"INVESTIMENTO","ERRO - VERIFICAR"))))</f>
        <v/>
      </c>
      <c r="S851" s="65"/>
    </row>
    <row r="852" spans="17:19" x14ac:dyDescent="0.25">
      <c r="Q852" s="51" t="str">
        <f t="shared" si="13"/>
        <v/>
      </c>
      <c r="R852" s="51" t="str">
        <f>IF(M852="","",IF(AND(M852&lt;&gt;'Tabelas auxiliares'!$B$236,M852&lt;&gt;'Tabelas auxiliares'!$B$237,M852&lt;&gt;'Tabelas auxiliares'!$C$236,M852&lt;&gt;'Tabelas auxiliares'!$C$237),"FOLHA DE PESSOAL",IF(Q852='Tabelas auxiliares'!$A$237,"CUSTEIO",IF(Q852='Tabelas auxiliares'!$A$236,"INVESTIMENTO","ERRO - VERIFICAR"))))</f>
        <v/>
      </c>
      <c r="S852" s="65"/>
    </row>
    <row r="853" spans="17:19" x14ac:dyDescent="0.25">
      <c r="Q853" s="51" t="str">
        <f t="shared" si="13"/>
        <v/>
      </c>
      <c r="R853" s="51" t="str">
        <f>IF(M853="","",IF(AND(M853&lt;&gt;'Tabelas auxiliares'!$B$236,M853&lt;&gt;'Tabelas auxiliares'!$B$237,M853&lt;&gt;'Tabelas auxiliares'!$C$236,M853&lt;&gt;'Tabelas auxiliares'!$C$237),"FOLHA DE PESSOAL",IF(Q853='Tabelas auxiliares'!$A$237,"CUSTEIO",IF(Q853='Tabelas auxiliares'!$A$236,"INVESTIMENTO","ERRO - VERIFICAR"))))</f>
        <v/>
      </c>
      <c r="S853" s="65"/>
    </row>
    <row r="854" spans="17:19" x14ac:dyDescent="0.25">
      <c r="Q854" s="51" t="str">
        <f t="shared" si="13"/>
        <v/>
      </c>
      <c r="R854" s="51" t="str">
        <f>IF(M854="","",IF(AND(M854&lt;&gt;'Tabelas auxiliares'!$B$236,M854&lt;&gt;'Tabelas auxiliares'!$B$237,M854&lt;&gt;'Tabelas auxiliares'!$C$236,M854&lt;&gt;'Tabelas auxiliares'!$C$237),"FOLHA DE PESSOAL",IF(Q854='Tabelas auxiliares'!$A$237,"CUSTEIO",IF(Q854='Tabelas auxiliares'!$A$236,"INVESTIMENTO","ERRO - VERIFICAR"))))</f>
        <v/>
      </c>
      <c r="S854" s="65"/>
    </row>
    <row r="855" spans="17:19" x14ac:dyDescent="0.25">
      <c r="Q855" s="51" t="str">
        <f t="shared" si="13"/>
        <v/>
      </c>
      <c r="R855" s="51" t="str">
        <f>IF(M855="","",IF(AND(M855&lt;&gt;'Tabelas auxiliares'!$B$236,M855&lt;&gt;'Tabelas auxiliares'!$B$237,M855&lt;&gt;'Tabelas auxiliares'!$C$236,M855&lt;&gt;'Tabelas auxiliares'!$C$237),"FOLHA DE PESSOAL",IF(Q855='Tabelas auxiliares'!$A$237,"CUSTEIO",IF(Q855='Tabelas auxiliares'!$A$236,"INVESTIMENTO","ERRO - VERIFICAR"))))</f>
        <v/>
      </c>
      <c r="S855" s="65"/>
    </row>
    <row r="856" spans="17:19" x14ac:dyDescent="0.25">
      <c r="Q856" s="51" t="str">
        <f t="shared" si="13"/>
        <v/>
      </c>
      <c r="R856" s="51" t="str">
        <f>IF(M856="","",IF(AND(M856&lt;&gt;'Tabelas auxiliares'!$B$236,M856&lt;&gt;'Tabelas auxiliares'!$B$237,M856&lt;&gt;'Tabelas auxiliares'!$C$236,M856&lt;&gt;'Tabelas auxiliares'!$C$237),"FOLHA DE PESSOAL",IF(Q856='Tabelas auxiliares'!$A$237,"CUSTEIO",IF(Q856='Tabelas auxiliares'!$A$236,"INVESTIMENTO","ERRO - VERIFICAR"))))</f>
        <v/>
      </c>
      <c r="S856" s="65"/>
    </row>
    <row r="857" spans="17:19" x14ac:dyDescent="0.25">
      <c r="Q857" s="51" t="str">
        <f t="shared" si="13"/>
        <v/>
      </c>
      <c r="R857" s="51" t="str">
        <f>IF(M857="","",IF(AND(M857&lt;&gt;'Tabelas auxiliares'!$B$236,M857&lt;&gt;'Tabelas auxiliares'!$B$237,M857&lt;&gt;'Tabelas auxiliares'!$C$236,M857&lt;&gt;'Tabelas auxiliares'!$C$237),"FOLHA DE PESSOAL",IF(Q857='Tabelas auxiliares'!$A$237,"CUSTEIO",IF(Q857='Tabelas auxiliares'!$A$236,"INVESTIMENTO","ERRO - VERIFICAR"))))</f>
        <v/>
      </c>
      <c r="S857" s="65"/>
    </row>
    <row r="858" spans="17:19" x14ac:dyDescent="0.25">
      <c r="Q858" s="51" t="str">
        <f t="shared" si="13"/>
        <v/>
      </c>
      <c r="R858" s="51" t="str">
        <f>IF(M858="","",IF(AND(M858&lt;&gt;'Tabelas auxiliares'!$B$236,M858&lt;&gt;'Tabelas auxiliares'!$B$237,M858&lt;&gt;'Tabelas auxiliares'!$C$236,M858&lt;&gt;'Tabelas auxiliares'!$C$237),"FOLHA DE PESSOAL",IF(Q858='Tabelas auxiliares'!$A$237,"CUSTEIO",IF(Q858='Tabelas auxiliares'!$A$236,"INVESTIMENTO","ERRO - VERIFICAR"))))</f>
        <v/>
      </c>
      <c r="S858" s="65"/>
    </row>
    <row r="859" spans="17:19" x14ac:dyDescent="0.25">
      <c r="Q859" s="51" t="str">
        <f t="shared" si="13"/>
        <v/>
      </c>
      <c r="R859" s="51" t="str">
        <f>IF(M859="","",IF(AND(M859&lt;&gt;'Tabelas auxiliares'!$B$236,M859&lt;&gt;'Tabelas auxiliares'!$B$237,M859&lt;&gt;'Tabelas auxiliares'!$C$236,M859&lt;&gt;'Tabelas auxiliares'!$C$237),"FOLHA DE PESSOAL",IF(Q859='Tabelas auxiliares'!$A$237,"CUSTEIO",IF(Q859='Tabelas auxiliares'!$A$236,"INVESTIMENTO","ERRO - VERIFICAR"))))</f>
        <v/>
      </c>
      <c r="S859" s="65"/>
    </row>
    <row r="860" spans="17:19" x14ac:dyDescent="0.25">
      <c r="Q860" s="51" t="str">
        <f t="shared" si="13"/>
        <v/>
      </c>
      <c r="R860" s="51" t="str">
        <f>IF(M860="","",IF(AND(M860&lt;&gt;'Tabelas auxiliares'!$B$236,M860&lt;&gt;'Tabelas auxiliares'!$B$237,M860&lt;&gt;'Tabelas auxiliares'!$C$236,M860&lt;&gt;'Tabelas auxiliares'!$C$237),"FOLHA DE PESSOAL",IF(Q860='Tabelas auxiliares'!$A$237,"CUSTEIO",IF(Q860='Tabelas auxiliares'!$A$236,"INVESTIMENTO","ERRO - VERIFICAR"))))</f>
        <v/>
      </c>
      <c r="S860" s="65"/>
    </row>
    <row r="861" spans="17:19" x14ac:dyDescent="0.25">
      <c r="Q861" s="51" t="str">
        <f t="shared" si="13"/>
        <v/>
      </c>
      <c r="R861" s="51" t="str">
        <f>IF(M861="","",IF(AND(M861&lt;&gt;'Tabelas auxiliares'!$B$236,M861&lt;&gt;'Tabelas auxiliares'!$B$237,M861&lt;&gt;'Tabelas auxiliares'!$C$236,M861&lt;&gt;'Tabelas auxiliares'!$C$237),"FOLHA DE PESSOAL",IF(Q861='Tabelas auxiliares'!$A$237,"CUSTEIO",IF(Q861='Tabelas auxiliares'!$A$236,"INVESTIMENTO","ERRO - VERIFICAR"))))</f>
        <v/>
      </c>
      <c r="S861" s="65"/>
    </row>
    <row r="862" spans="17:19" x14ac:dyDescent="0.25">
      <c r="Q862" s="51" t="str">
        <f t="shared" si="13"/>
        <v/>
      </c>
      <c r="R862" s="51" t="str">
        <f>IF(M862="","",IF(AND(M862&lt;&gt;'Tabelas auxiliares'!$B$236,M862&lt;&gt;'Tabelas auxiliares'!$B$237,M862&lt;&gt;'Tabelas auxiliares'!$C$236,M862&lt;&gt;'Tabelas auxiliares'!$C$237),"FOLHA DE PESSOAL",IF(Q862='Tabelas auxiliares'!$A$237,"CUSTEIO",IF(Q862='Tabelas auxiliares'!$A$236,"INVESTIMENTO","ERRO - VERIFICAR"))))</f>
        <v/>
      </c>
      <c r="S862" s="65"/>
    </row>
    <row r="863" spans="17:19" x14ac:dyDescent="0.25">
      <c r="Q863" s="51" t="str">
        <f t="shared" si="13"/>
        <v/>
      </c>
      <c r="R863" s="51" t="str">
        <f>IF(M863="","",IF(AND(M863&lt;&gt;'Tabelas auxiliares'!$B$236,M863&lt;&gt;'Tabelas auxiliares'!$B$237,M863&lt;&gt;'Tabelas auxiliares'!$C$236,M863&lt;&gt;'Tabelas auxiliares'!$C$237),"FOLHA DE PESSOAL",IF(Q863='Tabelas auxiliares'!$A$237,"CUSTEIO",IF(Q863='Tabelas auxiliares'!$A$236,"INVESTIMENTO","ERRO - VERIFICAR"))))</f>
        <v/>
      </c>
      <c r="S863" s="65"/>
    </row>
    <row r="864" spans="17:19" x14ac:dyDescent="0.25">
      <c r="Q864" s="51" t="str">
        <f t="shared" si="13"/>
        <v/>
      </c>
      <c r="R864" s="51" t="str">
        <f>IF(M864="","",IF(AND(M864&lt;&gt;'Tabelas auxiliares'!$B$236,M864&lt;&gt;'Tabelas auxiliares'!$B$237,M864&lt;&gt;'Tabelas auxiliares'!$C$236,M864&lt;&gt;'Tabelas auxiliares'!$C$237),"FOLHA DE PESSOAL",IF(Q864='Tabelas auxiliares'!$A$237,"CUSTEIO",IF(Q864='Tabelas auxiliares'!$A$236,"INVESTIMENTO","ERRO - VERIFICAR"))))</f>
        <v/>
      </c>
      <c r="S864" s="65"/>
    </row>
    <row r="865" spans="17:19" x14ac:dyDescent="0.25">
      <c r="Q865" s="51" t="str">
        <f t="shared" si="13"/>
        <v/>
      </c>
      <c r="R865" s="51" t="str">
        <f>IF(M865="","",IF(AND(M865&lt;&gt;'Tabelas auxiliares'!$B$236,M865&lt;&gt;'Tabelas auxiliares'!$B$237,M865&lt;&gt;'Tabelas auxiliares'!$C$236,M865&lt;&gt;'Tabelas auxiliares'!$C$237),"FOLHA DE PESSOAL",IF(Q865='Tabelas auxiliares'!$A$237,"CUSTEIO",IF(Q865='Tabelas auxiliares'!$A$236,"INVESTIMENTO","ERRO - VERIFICAR"))))</f>
        <v/>
      </c>
      <c r="S865" s="65"/>
    </row>
    <row r="866" spans="17:19" x14ac:dyDescent="0.25">
      <c r="Q866" s="51" t="str">
        <f t="shared" si="13"/>
        <v/>
      </c>
      <c r="R866" s="51" t="str">
        <f>IF(M866="","",IF(AND(M866&lt;&gt;'Tabelas auxiliares'!$B$236,M866&lt;&gt;'Tabelas auxiliares'!$B$237,M866&lt;&gt;'Tabelas auxiliares'!$C$236,M866&lt;&gt;'Tabelas auxiliares'!$C$237),"FOLHA DE PESSOAL",IF(Q866='Tabelas auxiliares'!$A$237,"CUSTEIO",IF(Q866='Tabelas auxiliares'!$A$236,"INVESTIMENTO","ERRO - VERIFICAR"))))</f>
        <v/>
      </c>
      <c r="S866" s="65"/>
    </row>
    <row r="867" spans="17:19" x14ac:dyDescent="0.25">
      <c r="Q867" s="51" t="str">
        <f t="shared" si="13"/>
        <v/>
      </c>
      <c r="R867" s="51" t="str">
        <f>IF(M867="","",IF(AND(M867&lt;&gt;'Tabelas auxiliares'!$B$236,M867&lt;&gt;'Tabelas auxiliares'!$B$237,M867&lt;&gt;'Tabelas auxiliares'!$C$236,M867&lt;&gt;'Tabelas auxiliares'!$C$237),"FOLHA DE PESSOAL",IF(Q867='Tabelas auxiliares'!$A$237,"CUSTEIO",IF(Q867='Tabelas auxiliares'!$A$236,"INVESTIMENTO","ERRO - VERIFICAR"))))</f>
        <v/>
      </c>
      <c r="S867" s="65"/>
    </row>
    <row r="868" spans="17:19" x14ac:dyDescent="0.25">
      <c r="Q868" s="51" t="str">
        <f t="shared" si="13"/>
        <v/>
      </c>
      <c r="R868" s="51" t="str">
        <f>IF(M868="","",IF(AND(M868&lt;&gt;'Tabelas auxiliares'!$B$236,M868&lt;&gt;'Tabelas auxiliares'!$B$237,M868&lt;&gt;'Tabelas auxiliares'!$C$236,M868&lt;&gt;'Tabelas auxiliares'!$C$237),"FOLHA DE PESSOAL",IF(Q868='Tabelas auxiliares'!$A$237,"CUSTEIO",IF(Q868='Tabelas auxiliares'!$A$236,"INVESTIMENTO","ERRO - VERIFICAR"))))</f>
        <v/>
      </c>
      <c r="S868" s="65"/>
    </row>
    <row r="869" spans="17:19" x14ac:dyDescent="0.25">
      <c r="Q869" s="51" t="str">
        <f t="shared" si="13"/>
        <v/>
      </c>
      <c r="R869" s="51" t="str">
        <f>IF(M869="","",IF(AND(M869&lt;&gt;'Tabelas auxiliares'!$B$236,M869&lt;&gt;'Tabelas auxiliares'!$B$237,M869&lt;&gt;'Tabelas auxiliares'!$C$236,M869&lt;&gt;'Tabelas auxiliares'!$C$237),"FOLHA DE PESSOAL",IF(Q869='Tabelas auxiliares'!$A$237,"CUSTEIO",IF(Q869='Tabelas auxiliares'!$A$236,"INVESTIMENTO","ERRO - VERIFICAR"))))</f>
        <v/>
      </c>
      <c r="S869" s="65"/>
    </row>
    <row r="870" spans="17:19" x14ac:dyDescent="0.25">
      <c r="Q870" s="51" t="str">
        <f t="shared" si="13"/>
        <v/>
      </c>
      <c r="R870" s="51" t="str">
        <f>IF(M870="","",IF(AND(M870&lt;&gt;'Tabelas auxiliares'!$B$236,M870&lt;&gt;'Tabelas auxiliares'!$B$237,M870&lt;&gt;'Tabelas auxiliares'!$C$236,M870&lt;&gt;'Tabelas auxiliares'!$C$237),"FOLHA DE PESSOAL",IF(Q870='Tabelas auxiliares'!$A$237,"CUSTEIO",IF(Q870='Tabelas auxiliares'!$A$236,"INVESTIMENTO","ERRO - VERIFICAR"))))</f>
        <v/>
      </c>
      <c r="S870" s="65"/>
    </row>
    <row r="871" spans="17:19" x14ac:dyDescent="0.25">
      <c r="Q871" s="51" t="str">
        <f t="shared" si="13"/>
        <v/>
      </c>
      <c r="R871" s="51" t="str">
        <f>IF(M871="","",IF(AND(M871&lt;&gt;'Tabelas auxiliares'!$B$236,M871&lt;&gt;'Tabelas auxiliares'!$B$237,M871&lt;&gt;'Tabelas auxiliares'!$C$236,M871&lt;&gt;'Tabelas auxiliares'!$C$237),"FOLHA DE PESSOAL",IF(Q871='Tabelas auxiliares'!$A$237,"CUSTEIO",IF(Q871='Tabelas auxiliares'!$A$236,"INVESTIMENTO","ERRO - VERIFICAR"))))</f>
        <v/>
      </c>
      <c r="S871" s="65"/>
    </row>
    <row r="872" spans="17:19" x14ac:dyDescent="0.25">
      <c r="Q872" s="51" t="str">
        <f t="shared" si="13"/>
        <v/>
      </c>
      <c r="R872" s="51" t="str">
        <f>IF(M872="","",IF(AND(M872&lt;&gt;'Tabelas auxiliares'!$B$236,M872&lt;&gt;'Tabelas auxiliares'!$B$237,M872&lt;&gt;'Tabelas auxiliares'!$C$236,M872&lt;&gt;'Tabelas auxiliares'!$C$237),"FOLHA DE PESSOAL",IF(Q872='Tabelas auxiliares'!$A$237,"CUSTEIO",IF(Q872='Tabelas auxiliares'!$A$236,"INVESTIMENTO","ERRO - VERIFICAR"))))</f>
        <v/>
      </c>
      <c r="S872" s="65"/>
    </row>
    <row r="873" spans="17:19" x14ac:dyDescent="0.25">
      <c r="Q873" s="51" t="str">
        <f t="shared" si="13"/>
        <v/>
      </c>
      <c r="R873" s="51" t="str">
        <f>IF(M873="","",IF(AND(M873&lt;&gt;'Tabelas auxiliares'!$B$236,M873&lt;&gt;'Tabelas auxiliares'!$B$237,M873&lt;&gt;'Tabelas auxiliares'!$C$236,M873&lt;&gt;'Tabelas auxiliares'!$C$237),"FOLHA DE PESSOAL",IF(Q873='Tabelas auxiliares'!$A$237,"CUSTEIO",IF(Q873='Tabelas auxiliares'!$A$236,"INVESTIMENTO","ERRO - VERIFICAR"))))</f>
        <v/>
      </c>
      <c r="S873" s="65"/>
    </row>
    <row r="874" spans="17:19" x14ac:dyDescent="0.25">
      <c r="Q874" s="51" t="str">
        <f t="shared" si="13"/>
        <v/>
      </c>
      <c r="R874" s="51" t="str">
        <f>IF(M874="","",IF(AND(M874&lt;&gt;'Tabelas auxiliares'!$B$236,M874&lt;&gt;'Tabelas auxiliares'!$B$237,M874&lt;&gt;'Tabelas auxiliares'!$C$236,M874&lt;&gt;'Tabelas auxiliares'!$C$237),"FOLHA DE PESSOAL",IF(Q874='Tabelas auxiliares'!$A$237,"CUSTEIO",IF(Q874='Tabelas auxiliares'!$A$236,"INVESTIMENTO","ERRO - VERIFICAR"))))</f>
        <v/>
      </c>
      <c r="S874" s="65"/>
    </row>
    <row r="875" spans="17:19" x14ac:dyDescent="0.25">
      <c r="Q875" s="51" t="str">
        <f t="shared" si="13"/>
        <v/>
      </c>
      <c r="R875" s="51" t="str">
        <f>IF(M875="","",IF(AND(M875&lt;&gt;'Tabelas auxiliares'!$B$236,M875&lt;&gt;'Tabelas auxiliares'!$B$237,M875&lt;&gt;'Tabelas auxiliares'!$C$236,M875&lt;&gt;'Tabelas auxiliares'!$C$237),"FOLHA DE PESSOAL",IF(Q875='Tabelas auxiliares'!$A$237,"CUSTEIO",IF(Q875='Tabelas auxiliares'!$A$236,"INVESTIMENTO","ERRO - VERIFICAR"))))</f>
        <v/>
      </c>
      <c r="S875" s="65"/>
    </row>
    <row r="876" spans="17:19" x14ac:dyDescent="0.25">
      <c r="Q876" s="51" t="str">
        <f t="shared" si="13"/>
        <v/>
      </c>
      <c r="R876" s="51" t="str">
        <f>IF(M876="","",IF(AND(M876&lt;&gt;'Tabelas auxiliares'!$B$236,M876&lt;&gt;'Tabelas auxiliares'!$B$237,M876&lt;&gt;'Tabelas auxiliares'!$C$236,M876&lt;&gt;'Tabelas auxiliares'!$C$237),"FOLHA DE PESSOAL",IF(Q876='Tabelas auxiliares'!$A$237,"CUSTEIO",IF(Q876='Tabelas auxiliares'!$A$236,"INVESTIMENTO","ERRO - VERIFICAR"))))</f>
        <v/>
      </c>
      <c r="S876" s="65"/>
    </row>
    <row r="877" spans="17:19" x14ac:dyDescent="0.25">
      <c r="Q877" s="51" t="str">
        <f t="shared" si="13"/>
        <v/>
      </c>
      <c r="R877" s="51" t="str">
        <f>IF(M877="","",IF(AND(M877&lt;&gt;'Tabelas auxiliares'!$B$236,M877&lt;&gt;'Tabelas auxiliares'!$B$237,M877&lt;&gt;'Tabelas auxiliares'!$C$236,M877&lt;&gt;'Tabelas auxiliares'!$C$237),"FOLHA DE PESSOAL",IF(Q877='Tabelas auxiliares'!$A$237,"CUSTEIO",IF(Q877='Tabelas auxiliares'!$A$236,"INVESTIMENTO","ERRO - VERIFICAR"))))</f>
        <v/>
      </c>
      <c r="S877" s="65"/>
    </row>
    <row r="878" spans="17:19" x14ac:dyDescent="0.25">
      <c r="Q878" s="51" t="str">
        <f t="shared" si="13"/>
        <v/>
      </c>
      <c r="R878" s="51" t="str">
        <f>IF(M878="","",IF(AND(M878&lt;&gt;'Tabelas auxiliares'!$B$236,M878&lt;&gt;'Tabelas auxiliares'!$B$237,M878&lt;&gt;'Tabelas auxiliares'!$C$236,M878&lt;&gt;'Tabelas auxiliares'!$C$237),"FOLHA DE PESSOAL",IF(Q878='Tabelas auxiliares'!$A$237,"CUSTEIO",IF(Q878='Tabelas auxiliares'!$A$236,"INVESTIMENTO","ERRO - VERIFICAR"))))</f>
        <v/>
      </c>
      <c r="S878" s="65"/>
    </row>
    <row r="879" spans="17:19" x14ac:dyDescent="0.25">
      <c r="Q879" s="51" t="str">
        <f t="shared" si="13"/>
        <v/>
      </c>
      <c r="R879" s="51" t="str">
        <f>IF(M879="","",IF(AND(M879&lt;&gt;'Tabelas auxiliares'!$B$236,M879&lt;&gt;'Tabelas auxiliares'!$B$237,M879&lt;&gt;'Tabelas auxiliares'!$C$236,M879&lt;&gt;'Tabelas auxiliares'!$C$237),"FOLHA DE PESSOAL",IF(Q879='Tabelas auxiliares'!$A$237,"CUSTEIO",IF(Q879='Tabelas auxiliares'!$A$236,"INVESTIMENTO","ERRO - VERIFICAR"))))</f>
        <v/>
      </c>
      <c r="S879" s="65"/>
    </row>
    <row r="880" spans="17:19" x14ac:dyDescent="0.25">
      <c r="Q880" s="51" t="str">
        <f t="shared" si="13"/>
        <v/>
      </c>
      <c r="R880" s="51" t="str">
        <f>IF(M880="","",IF(AND(M880&lt;&gt;'Tabelas auxiliares'!$B$236,M880&lt;&gt;'Tabelas auxiliares'!$B$237,M880&lt;&gt;'Tabelas auxiliares'!$C$236,M880&lt;&gt;'Tabelas auxiliares'!$C$237),"FOLHA DE PESSOAL",IF(Q880='Tabelas auxiliares'!$A$237,"CUSTEIO",IF(Q880='Tabelas auxiliares'!$A$236,"INVESTIMENTO","ERRO - VERIFICAR"))))</f>
        <v/>
      </c>
      <c r="S880" s="65"/>
    </row>
    <row r="881" spans="17:19" x14ac:dyDescent="0.25">
      <c r="Q881" s="51" t="str">
        <f t="shared" si="13"/>
        <v/>
      </c>
      <c r="R881" s="51" t="str">
        <f>IF(M881="","",IF(AND(M881&lt;&gt;'Tabelas auxiliares'!$B$236,M881&lt;&gt;'Tabelas auxiliares'!$B$237,M881&lt;&gt;'Tabelas auxiliares'!$C$236,M881&lt;&gt;'Tabelas auxiliares'!$C$237),"FOLHA DE PESSOAL",IF(Q881='Tabelas auxiliares'!$A$237,"CUSTEIO",IF(Q881='Tabelas auxiliares'!$A$236,"INVESTIMENTO","ERRO - VERIFICAR"))))</f>
        <v/>
      </c>
      <c r="S881" s="65"/>
    </row>
    <row r="882" spans="17:19" x14ac:dyDescent="0.25">
      <c r="Q882" s="51" t="str">
        <f t="shared" si="13"/>
        <v/>
      </c>
      <c r="R882" s="51" t="str">
        <f>IF(M882="","",IF(AND(M882&lt;&gt;'Tabelas auxiliares'!$B$236,M882&lt;&gt;'Tabelas auxiliares'!$B$237,M882&lt;&gt;'Tabelas auxiliares'!$C$236,M882&lt;&gt;'Tabelas auxiliares'!$C$237),"FOLHA DE PESSOAL",IF(Q882='Tabelas auxiliares'!$A$237,"CUSTEIO",IF(Q882='Tabelas auxiliares'!$A$236,"INVESTIMENTO","ERRO - VERIFICAR"))))</f>
        <v/>
      </c>
      <c r="S882" s="65"/>
    </row>
    <row r="883" spans="17:19" x14ac:dyDescent="0.25">
      <c r="Q883" s="51" t="str">
        <f t="shared" si="13"/>
        <v/>
      </c>
      <c r="R883" s="51" t="str">
        <f>IF(M883="","",IF(AND(M883&lt;&gt;'Tabelas auxiliares'!$B$236,M883&lt;&gt;'Tabelas auxiliares'!$B$237,M883&lt;&gt;'Tabelas auxiliares'!$C$236,M883&lt;&gt;'Tabelas auxiliares'!$C$237),"FOLHA DE PESSOAL",IF(Q883='Tabelas auxiliares'!$A$237,"CUSTEIO",IF(Q883='Tabelas auxiliares'!$A$236,"INVESTIMENTO","ERRO - VERIFICAR"))))</f>
        <v/>
      </c>
      <c r="S883" s="65"/>
    </row>
    <row r="884" spans="17:19" x14ac:dyDescent="0.25">
      <c r="Q884" s="51" t="str">
        <f t="shared" si="13"/>
        <v/>
      </c>
      <c r="R884" s="51" t="str">
        <f>IF(M884="","",IF(AND(M884&lt;&gt;'Tabelas auxiliares'!$B$236,M884&lt;&gt;'Tabelas auxiliares'!$B$237,M884&lt;&gt;'Tabelas auxiliares'!$C$236,M884&lt;&gt;'Tabelas auxiliares'!$C$237),"FOLHA DE PESSOAL",IF(Q884='Tabelas auxiliares'!$A$237,"CUSTEIO",IF(Q884='Tabelas auxiliares'!$A$236,"INVESTIMENTO","ERRO - VERIFICAR"))))</f>
        <v/>
      </c>
      <c r="S884" s="65"/>
    </row>
    <row r="885" spans="17:19" x14ac:dyDescent="0.25">
      <c r="Q885" s="51" t="str">
        <f t="shared" si="13"/>
        <v/>
      </c>
      <c r="R885" s="51" t="str">
        <f>IF(M885="","",IF(AND(M885&lt;&gt;'Tabelas auxiliares'!$B$236,M885&lt;&gt;'Tabelas auxiliares'!$B$237,M885&lt;&gt;'Tabelas auxiliares'!$C$236,M885&lt;&gt;'Tabelas auxiliares'!$C$237),"FOLHA DE PESSOAL",IF(Q885='Tabelas auxiliares'!$A$237,"CUSTEIO",IF(Q885='Tabelas auxiliares'!$A$236,"INVESTIMENTO","ERRO - VERIFICAR"))))</f>
        <v/>
      </c>
      <c r="S885" s="65"/>
    </row>
    <row r="886" spans="17:19" x14ac:dyDescent="0.25">
      <c r="Q886" s="51" t="str">
        <f t="shared" si="13"/>
        <v/>
      </c>
      <c r="R886" s="51" t="str">
        <f>IF(M886="","",IF(AND(M886&lt;&gt;'Tabelas auxiliares'!$B$236,M886&lt;&gt;'Tabelas auxiliares'!$B$237,M886&lt;&gt;'Tabelas auxiliares'!$C$236,M886&lt;&gt;'Tabelas auxiliares'!$C$237),"FOLHA DE PESSOAL",IF(Q886='Tabelas auxiliares'!$A$237,"CUSTEIO",IF(Q886='Tabelas auxiliares'!$A$236,"INVESTIMENTO","ERRO - VERIFICAR"))))</f>
        <v/>
      </c>
      <c r="S886" s="65"/>
    </row>
    <row r="887" spans="17:19" x14ac:dyDescent="0.25">
      <c r="Q887" s="51" t="str">
        <f t="shared" si="13"/>
        <v/>
      </c>
      <c r="R887" s="51" t="str">
        <f>IF(M887="","",IF(AND(M887&lt;&gt;'Tabelas auxiliares'!$B$236,M887&lt;&gt;'Tabelas auxiliares'!$B$237,M887&lt;&gt;'Tabelas auxiliares'!$C$236,M887&lt;&gt;'Tabelas auxiliares'!$C$237),"FOLHA DE PESSOAL",IF(Q887='Tabelas auxiliares'!$A$237,"CUSTEIO",IF(Q887='Tabelas auxiliares'!$A$236,"INVESTIMENTO","ERRO - VERIFICAR"))))</f>
        <v/>
      </c>
      <c r="S887" s="65"/>
    </row>
    <row r="888" spans="17:19" x14ac:dyDescent="0.25">
      <c r="Q888" s="51" t="str">
        <f t="shared" si="13"/>
        <v/>
      </c>
      <c r="R888" s="51" t="str">
        <f>IF(M888="","",IF(AND(M888&lt;&gt;'Tabelas auxiliares'!$B$236,M888&lt;&gt;'Tabelas auxiliares'!$B$237,M888&lt;&gt;'Tabelas auxiliares'!$C$236,M888&lt;&gt;'Tabelas auxiliares'!$C$237),"FOLHA DE PESSOAL",IF(Q888='Tabelas auxiliares'!$A$237,"CUSTEIO",IF(Q888='Tabelas auxiliares'!$A$236,"INVESTIMENTO","ERRO - VERIFICAR"))))</f>
        <v/>
      </c>
      <c r="S888" s="65"/>
    </row>
    <row r="889" spans="17:19" x14ac:dyDescent="0.25">
      <c r="Q889" s="51" t="str">
        <f t="shared" si="13"/>
        <v/>
      </c>
      <c r="R889" s="51" t="str">
        <f>IF(M889="","",IF(AND(M889&lt;&gt;'Tabelas auxiliares'!$B$236,M889&lt;&gt;'Tabelas auxiliares'!$B$237,M889&lt;&gt;'Tabelas auxiliares'!$C$236,M889&lt;&gt;'Tabelas auxiliares'!$C$237),"FOLHA DE PESSOAL",IF(Q889='Tabelas auxiliares'!$A$237,"CUSTEIO",IF(Q889='Tabelas auxiliares'!$A$236,"INVESTIMENTO","ERRO - VERIFICAR"))))</f>
        <v/>
      </c>
      <c r="S889" s="65"/>
    </row>
    <row r="890" spans="17:19" x14ac:dyDescent="0.25">
      <c r="Q890" s="51" t="str">
        <f t="shared" si="13"/>
        <v/>
      </c>
      <c r="R890" s="51" t="str">
        <f>IF(M890="","",IF(AND(M890&lt;&gt;'Tabelas auxiliares'!$B$236,M890&lt;&gt;'Tabelas auxiliares'!$B$237,M890&lt;&gt;'Tabelas auxiliares'!$C$236,M890&lt;&gt;'Tabelas auxiliares'!$C$237),"FOLHA DE PESSOAL",IF(Q890='Tabelas auxiliares'!$A$237,"CUSTEIO",IF(Q890='Tabelas auxiliares'!$A$236,"INVESTIMENTO","ERRO - VERIFICAR"))))</f>
        <v/>
      </c>
      <c r="S890" s="65"/>
    </row>
    <row r="891" spans="17:19" x14ac:dyDescent="0.25">
      <c r="Q891" s="51" t="str">
        <f t="shared" si="13"/>
        <v/>
      </c>
      <c r="R891" s="51" t="str">
        <f>IF(M891="","",IF(AND(M891&lt;&gt;'Tabelas auxiliares'!$B$236,M891&lt;&gt;'Tabelas auxiliares'!$B$237,M891&lt;&gt;'Tabelas auxiliares'!$C$236,M891&lt;&gt;'Tabelas auxiliares'!$C$237),"FOLHA DE PESSOAL",IF(Q891='Tabelas auxiliares'!$A$237,"CUSTEIO",IF(Q891='Tabelas auxiliares'!$A$236,"INVESTIMENTO","ERRO - VERIFICAR"))))</f>
        <v/>
      </c>
      <c r="S891" s="65"/>
    </row>
    <row r="892" spans="17:19" x14ac:dyDescent="0.25">
      <c r="Q892" s="51" t="str">
        <f t="shared" si="13"/>
        <v/>
      </c>
      <c r="R892" s="51" t="str">
        <f>IF(M892="","",IF(AND(M892&lt;&gt;'Tabelas auxiliares'!$B$236,M892&lt;&gt;'Tabelas auxiliares'!$B$237,M892&lt;&gt;'Tabelas auxiliares'!$C$236,M892&lt;&gt;'Tabelas auxiliares'!$C$237),"FOLHA DE PESSOAL",IF(Q892='Tabelas auxiliares'!$A$237,"CUSTEIO",IF(Q892='Tabelas auxiliares'!$A$236,"INVESTIMENTO","ERRO - VERIFICAR"))))</f>
        <v/>
      </c>
      <c r="S892" s="65"/>
    </row>
    <row r="893" spans="17:19" x14ac:dyDescent="0.25">
      <c r="Q893" s="51" t="str">
        <f t="shared" si="13"/>
        <v/>
      </c>
      <c r="R893" s="51" t="str">
        <f>IF(M893="","",IF(AND(M893&lt;&gt;'Tabelas auxiliares'!$B$236,M893&lt;&gt;'Tabelas auxiliares'!$B$237,M893&lt;&gt;'Tabelas auxiliares'!$C$236,M893&lt;&gt;'Tabelas auxiliares'!$C$237),"FOLHA DE PESSOAL",IF(Q893='Tabelas auxiliares'!$A$237,"CUSTEIO",IF(Q893='Tabelas auxiliares'!$A$236,"INVESTIMENTO","ERRO - VERIFICAR"))))</f>
        <v/>
      </c>
      <c r="S893" s="65"/>
    </row>
    <row r="894" spans="17:19" x14ac:dyDescent="0.25">
      <c r="Q894" s="51" t="str">
        <f t="shared" si="13"/>
        <v/>
      </c>
      <c r="R894" s="51" t="str">
        <f>IF(M894="","",IF(AND(M894&lt;&gt;'Tabelas auxiliares'!$B$236,M894&lt;&gt;'Tabelas auxiliares'!$B$237,M894&lt;&gt;'Tabelas auxiliares'!$C$236,M894&lt;&gt;'Tabelas auxiliares'!$C$237),"FOLHA DE PESSOAL",IF(Q894='Tabelas auxiliares'!$A$237,"CUSTEIO",IF(Q894='Tabelas auxiliares'!$A$236,"INVESTIMENTO","ERRO - VERIFICAR"))))</f>
        <v/>
      </c>
      <c r="S894" s="65"/>
    </row>
    <row r="895" spans="17:19" x14ac:dyDescent="0.25">
      <c r="Q895" s="51" t="str">
        <f t="shared" si="13"/>
        <v/>
      </c>
      <c r="R895" s="51" t="str">
        <f>IF(M895="","",IF(AND(M895&lt;&gt;'Tabelas auxiliares'!$B$236,M895&lt;&gt;'Tabelas auxiliares'!$B$237,M895&lt;&gt;'Tabelas auxiliares'!$C$236,M895&lt;&gt;'Tabelas auxiliares'!$C$237),"FOLHA DE PESSOAL",IF(Q895='Tabelas auxiliares'!$A$237,"CUSTEIO",IF(Q895='Tabelas auxiliares'!$A$236,"INVESTIMENTO","ERRO - VERIFICAR"))))</f>
        <v/>
      </c>
      <c r="S895" s="65"/>
    </row>
    <row r="896" spans="17:19" x14ac:dyDescent="0.25">
      <c r="Q896" s="51" t="str">
        <f t="shared" si="13"/>
        <v/>
      </c>
      <c r="R896" s="51" t="str">
        <f>IF(M896="","",IF(AND(M896&lt;&gt;'Tabelas auxiliares'!$B$236,M896&lt;&gt;'Tabelas auxiliares'!$B$237,M896&lt;&gt;'Tabelas auxiliares'!$C$236,M896&lt;&gt;'Tabelas auxiliares'!$C$237),"FOLHA DE PESSOAL",IF(Q896='Tabelas auxiliares'!$A$237,"CUSTEIO",IF(Q896='Tabelas auxiliares'!$A$236,"INVESTIMENTO","ERRO - VERIFICAR"))))</f>
        <v/>
      </c>
      <c r="S896" s="65"/>
    </row>
    <row r="897" spans="17:19" x14ac:dyDescent="0.25">
      <c r="Q897" s="51" t="str">
        <f t="shared" si="13"/>
        <v/>
      </c>
      <c r="R897" s="51" t="str">
        <f>IF(M897="","",IF(AND(M897&lt;&gt;'Tabelas auxiliares'!$B$236,M897&lt;&gt;'Tabelas auxiliares'!$B$237,M897&lt;&gt;'Tabelas auxiliares'!$C$236,M897&lt;&gt;'Tabelas auxiliares'!$C$237),"FOLHA DE PESSOAL",IF(Q897='Tabelas auxiliares'!$A$237,"CUSTEIO",IF(Q897='Tabelas auxiliares'!$A$236,"INVESTIMENTO","ERRO - VERIFICAR"))))</f>
        <v/>
      </c>
      <c r="S897" s="65"/>
    </row>
    <row r="898" spans="17:19" x14ac:dyDescent="0.25">
      <c r="Q898" s="51" t="str">
        <f t="shared" si="13"/>
        <v/>
      </c>
      <c r="R898" s="51" t="str">
        <f>IF(M898="","",IF(AND(M898&lt;&gt;'Tabelas auxiliares'!$B$236,M898&lt;&gt;'Tabelas auxiliares'!$B$237,M898&lt;&gt;'Tabelas auxiliares'!$C$236,M898&lt;&gt;'Tabelas auxiliares'!$C$237),"FOLHA DE PESSOAL",IF(Q898='Tabelas auxiliares'!$A$237,"CUSTEIO",IF(Q898='Tabelas auxiliares'!$A$236,"INVESTIMENTO","ERRO - VERIFICAR"))))</f>
        <v/>
      </c>
      <c r="S898" s="65"/>
    </row>
    <row r="899" spans="17:19" x14ac:dyDescent="0.25">
      <c r="Q899" s="51" t="str">
        <f t="shared" si="13"/>
        <v/>
      </c>
      <c r="R899" s="51" t="str">
        <f>IF(M899="","",IF(AND(M899&lt;&gt;'Tabelas auxiliares'!$B$236,M899&lt;&gt;'Tabelas auxiliares'!$B$237,M899&lt;&gt;'Tabelas auxiliares'!$C$236,M899&lt;&gt;'Tabelas auxiliares'!$C$237),"FOLHA DE PESSOAL",IF(Q899='Tabelas auxiliares'!$A$237,"CUSTEIO",IF(Q899='Tabelas auxiliares'!$A$236,"INVESTIMENTO","ERRO - VERIFICAR"))))</f>
        <v/>
      </c>
      <c r="S899" s="65"/>
    </row>
    <row r="900" spans="17:19" x14ac:dyDescent="0.25">
      <c r="Q900" s="51" t="str">
        <f t="shared" si="13"/>
        <v/>
      </c>
      <c r="R900" s="51" t="str">
        <f>IF(M900="","",IF(AND(M900&lt;&gt;'Tabelas auxiliares'!$B$236,M900&lt;&gt;'Tabelas auxiliares'!$B$237,M900&lt;&gt;'Tabelas auxiliares'!$C$236,M900&lt;&gt;'Tabelas auxiliares'!$C$237),"FOLHA DE PESSOAL",IF(Q900='Tabelas auxiliares'!$A$237,"CUSTEIO",IF(Q900='Tabelas auxiliares'!$A$236,"INVESTIMENTO","ERRO - VERIFICAR"))))</f>
        <v/>
      </c>
      <c r="S900" s="65"/>
    </row>
    <row r="901" spans="17:19" x14ac:dyDescent="0.25">
      <c r="Q901" s="51" t="str">
        <f t="shared" ref="Q901:Q964" si="14">LEFT(O901,1)</f>
        <v/>
      </c>
      <c r="R901" s="51" t="str">
        <f>IF(M901="","",IF(AND(M901&lt;&gt;'Tabelas auxiliares'!$B$236,M901&lt;&gt;'Tabelas auxiliares'!$B$237,M901&lt;&gt;'Tabelas auxiliares'!$C$236,M901&lt;&gt;'Tabelas auxiliares'!$C$237),"FOLHA DE PESSOAL",IF(Q901='Tabelas auxiliares'!$A$237,"CUSTEIO",IF(Q901='Tabelas auxiliares'!$A$236,"INVESTIMENTO","ERRO - VERIFICAR"))))</f>
        <v/>
      </c>
      <c r="S901" s="65"/>
    </row>
    <row r="902" spans="17:19" x14ac:dyDescent="0.25">
      <c r="Q902" s="51" t="str">
        <f t="shared" si="14"/>
        <v/>
      </c>
      <c r="R902" s="51" t="str">
        <f>IF(M902="","",IF(AND(M902&lt;&gt;'Tabelas auxiliares'!$B$236,M902&lt;&gt;'Tabelas auxiliares'!$B$237,M902&lt;&gt;'Tabelas auxiliares'!$C$236,M902&lt;&gt;'Tabelas auxiliares'!$C$237),"FOLHA DE PESSOAL",IF(Q902='Tabelas auxiliares'!$A$237,"CUSTEIO",IF(Q902='Tabelas auxiliares'!$A$236,"INVESTIMENTO","ERRO - VERIFICAR"))))</f>
        <v/>
      </c>
      <c r="S902" s="65"/>
    </row>
    <row r="903" spans="17:19" x14ac:dyDescent="0.25">
      <c r="Q903" s="51" t="str">
        <f t="shared" si="14"/>
        <v/>
      </c>
      <c r="R903" s="51" t="str">
        <f>IF(M903="","",IF(AND(M903&lt;&gt;'Tabelas auxiliares'!$B$236,M903&lt;&gt;'Tabelas auxiliares'!$B$237,M903&lt;&gt;'Tabelas auxiliares'!$C$236,M903&lt;&gt;'Tabelas auxiliares'!$C$237),"FOLHA DE PESSOAL",IF(Q903='Tabelas auxiliares'!$A$237,"CUSTEIO",IF(Q903='Tabelas auxiliares'!$A$236,"INVESTIMENTO","ERRO - VERIFICAR"))))</f>
        <v/>
      </c>
      <c r="S903" s="65"/>
    </row>
    <row r="904" spans="17:19" x14ac:dyDescent="0.25">
      <c r="Q904" s="51" t="str">
        <f t="shared" si="14"/>
        <v/>
      </c>
      <c r="R904" s="51" t="str">
        <f>IF(M904="","",IF(AND(M904&lt;&gt;'Tabelas auxiliares'!$B$236,M904&lt;&gt;'Tabelas auxiliares'!$B$237,M904&lt;&gt;'Tabelas auxiliares'!$C$236,M904&lt;&gt;'Tabelas auxiliares'!$C$237),"FOLHA DE PESSOAL",IF(Q904='Tabelas auxiliares'!$A$237,"CUSTEIO",IF(Q904='Tabelas auxiliares'!$A$236,"INVESTIMENTO","ERRO - VERIFICAR"))))</f>
        <v/>
      </c>
      <c r="S904" s="65"/>
    </row>
    <row r="905" spans="17:19" x14ac:dyDescent="0.25">
      <c r="Q905" s="51" t="str">
        <f t="shared" si="14"/>
        <v/>
      </c>
      <c r="R905" s="51" t="str">
        <f>IF(M905="","",IF(AND(M905&lt;&gt;'Tabelas auxiliares'!$B$236,M905&lt;&gt;'Tabelas auxiliares'!$B$237,M905&lt;&gt;'Tabelas auxiliares'!$C$236,M905&lt;&gt;'Tabelas auxiliares'!$C$237),"FOLHA DE PESSOAL",IF(Q905='Tabelas auxiliares'!$A$237,"CUSTEIO",IF(Q905='Tabelas auxiliares'!$A$236,"INVESTIMENTO","ERRO - VERIFICAR"))))</f>
        <v/>
      </c>
      <c r="S905" s="65"/>
    </row>
    <row r="906" spans="17:19" x14ac:dyDescent="0.25">
      <c r="Q906" s="51" t="str">
        <f t="shared" si="14"/>
        <v/>
      </c>
      <c r="R906" s="51" t="str">
        <f>IF(M906="","",IF(AND(M906&lt;&gt;'Tabelas auxiliares'!$B$236,M906&lt;&gt;'Tabelas auxiliares'!$B$237,M906&lt;&gt;'Tabelas auxiliares'!$C$236,M906&lt;&gt;'Tabelas auxiliares'!$C$237),"FOLHA DE PESSOAL",IF(Q906='Tabelas auxiliares'!$A$237,"CUSTEIO",IF(Q906='Tabelas auxiliares'!$A$236,"INVESTIMENTO","ERRO - VERIFICAR"))))</f>
        <v/>
      </c>
      <c r="S906" s="65"/>
    </row>
    <row r="907" spans="17:19" x14ac:dyDescent="0.25">
      <c r="Q907" s="51" t="str">
        <f t="shared" si="14"/>
        <v/>
      </c>
      <c r="R907" s="51" t="str">
        <f>IF(M907="","",IF(AND(M907&lt;&gt;'Tabelas auxiliares'!$B$236,M907&lt;&gt;'Tabelas auxiliares'!$B$237,M907&lt;&gt;'Tabelas auxiliares'!$C$236,M907&lt;&gt;'Tabelas auxiliares'!$C$237),"FOLHA DE PESSOAL",IF(Q907='Tabelas auxiliares'!$A$237,"CUSTEIO",IF(Q907='Tabelas auxiliares'!$A$236,"INVESTIMENTO","ERRO - VERIFICAR"))))</f>
        <v/>
      </c>
      <c r="S907" s="65"/>
    </row>
    <row r="908" spans="17:19" x14ac:dyDescent="0.25">
      <c r="Q908" s="51" t="str">
        <f t="shared" si="14"/>
        <v/>
      </c>
      <c r="R908" s="51" t="str">
        <f>IF(M908="","",IF(AND(M908&lt;&gt;'Tabelas auxiliares'!$B$236,M908&lt;&gt;'Tabelas auxiliares'!$B$237,M908&lt;&gt;'Tabelas auxiliares'!$C$236,M908&lt;&gt;'Tabelas auxiliares'!$C$237),"FOLHA DE PESSOAL",IF(Q908='Tabelas auxiliares'!$A$237,"CUSTEIO",IF(Q908='Tabelas auxiliares'!$A$236,"INVESTIMENTO","ERRO - VERIFICAR"))))</f>
        <v/>
      </c>
      <c r="S908" s="65"/>
    </row>
    <row r="909" spans="17:19" x14ac:dyDescent="0.25">
      <c r="Q909" s="51" t="str">
        <f t="shared" si="14"/>
        <v/>
      </c>
      <c r="R909" s="51" t="str">
        <f>IF(M909="","",IF(AND(M909&lt;&gt;'Tabelas auxiliares'!$B$236,M909&lt;&gt;'Tabelas auxiliares'!$B$237,M909&lt;&gt;'Tabelas auxiliares'!$C$236,M909&lt;&gt;'Tabelas auxiliares'!$C$237),"FOLHA DE PESSOAL",IF(Q909='Tabelas auxiliares'!$A$237,"CUSTEIO",IF(Q909='Tabelas auxiliares'!$A$236,"INVESTIMENTO","ERRO - VERIFICAR"))))</f>
        <v/>
      </c>
      <c r="S909" s="65"/>
    </row>
    <row r="910" spans="17:19" x14ac:dyDescent="0.25">
      <c r="Q910" s="51" t="str">
        <f t="shared" si="14"/>
        <v/>
      </c>
      <c r="R910" s="51" t="str">
        <f>IF(M910="","",IF(AND(M910&lt;&gt;'Tabelas auxiliares'!$B$236,M910&lt;&gt;'Tabelas auxiliares'!$B$237,M910&lt;&gt;'Tabelas auxiliares'!$C$236,M910&lt;&gt;'Tabelas auxiliares'!$C$237),"FOLHA DE PESSOAL",IF(Q910='Tabelas auxiliares'!$A$237,"CUSTEIO",IF(Q910='Tabelas auxiliares'!$A$236,"INVESTIMENTO","ERRO - VERIFICAR"))))</f>
        <v/>
      </c>
      <c r="S910" s="65"/>
    </row>
    <row r="911" spans="17:19" x14ac:dyDescent="0.25">
      <c r="Q911" s="51" t="str">
        <f t="shared" si="14"/>
        <v/>
      </c>
      <c r="R911" s="51" t="str">
        <f>IF(M911="","",IF(AND(M911&lt;&gt;'Tabelas auxiliares'!$B$236,M911&lt;&gt;'Tabelas auxiliares'!$B$237,M911&lt;&gt;'Tabelas auxiliares'!$C$236,M911&lt;&gt;'Tabelas auxiliares'!$C$237),"FOLHA DE PESSOAL",IF(Q911='Tabelas auxiliares'!$A$237,"CUSTEIO",IF(Q911='Tabelas auxiliares'!$A$236,"INVESTIMENTO","ERRO - VERIFICAR"))))</f>
        <v/>
      </c>
      <c r="S911" s="65"/>
    </row>
    <row r="912" spans="17:19" x14ac:dyDescent="0.25">
      <c r="Q912" s="51" t="str">
        <f t="shared" si="14"/>
        <v/>
      </c>
      <c r="R912" s="51" t="str">
        <f>IF(M912="","",IF(AND(M912&lt;&gt;'Tabelas auxiliares'!$B$236,M912&lt;&gt;'Tabelas auxiliares'!$B$237,M912&lt;&gt;'Tabelas auxiliares'!$C$236,M912&lt;&gt;'Tabelas auxiliares'!$C$237),"FOLHA DE PESSOAL",IF(Q912='Tabelas auxiliares'!$A$237,"CUSTEIO",IF(Q912='Tabelas auxiliares'!$A$236,"INVESTIMENTO","ERRO - VERIFICAR"))))</f>
        <v/>
      </c>
      <c r="S912" s="65"/>
    </row>
    <row r="913" spans="17:19" x14ac:dyDescent="0.25">
      <c r="Q913" s="51" t="str">
        <f t="shared" si="14"/>
        <v/>
      </c>
      <c r="R913" s="51" t="str">
        <f>IF(M913="","",IF(AND(M913&lt;&gt;'Tabelas auxiliares'!$B$236,M913&lt;&gt;'Tabelas auxiliares'!$B$237,M913&lt;&gt;'Tabelas auxiliares'!$C$236,M913&lt;&gt;'Tabelas auxiliares'!$C$237),"FOLHA DE PESSOAL",IF(Q913='Tabelas auxiliares'!$A$237,"CUSTEIO",IF(Q913='Tabelas auxiliares'!$A$236,"INVESTIMENTO","ERRO - VERIFICAR"))))</f>
        <v/>
      </c>
      <c r="S913" s="65"/>
    </row>
    <row r="914" spans="17:19" x14ac:dyDescent="0.25">
      <c r="Q914" s="51" t="str">
        <f t="shared" si="14"/>
        <v/>
      </c>
      <c r="R914" s="51" t="str">
        <f>IF(M914="","",IF(AND(M914&lt;&gt;'Tabelas auxiliares'!$B$236,M914&lt;&gt;'Tabelas auxiliares'!$B$237,M914&lt;&gt;'Tabelas auxiliares'!$C$236,M914&lt;&gt;'Tabelas auxiliares'!$C$237),"FOLHA DE PESSOAL",IF(Q914='Tabelas auxiliares'!$A$237,"CUSTEIO",IF(Q914='Tabelas auxiliares'!$A$236,"INVESTIMENTO","ERRO - VERIFICAR"))))</f>
        <v/>
      </c>
      <c r="S914" s="65"/>
    </row>
    <row r="915" spans="17:19" x14ac:dyDescent="0.25">
      <c r="Q915" s="51" t="str">
        <f t="shared" si="14"/>
        <v/>
      </c>
      <c r="R915" s="51" t="str">
        <f>IF(M915="","",IF(AND(M915&lt;&gt;'Tabelas auxiliares'!$B$236,M915&lt;&gt;'Tabelas auxiliares'!$B$237,M915&lt;&gt;'Tabelas auxiliares'!$C$236,M915&lt;&gt;'Tabelas auxiliares'!$C$237),"FOLHA DE PESSOAL",IF(Q915='Tabelas auxiliares'!$A$237,"CUSTEIO",IF(Q915='Tabelas auxiliares'!$A$236,"INVESTIMENTO","ERRO - VERIFICAR"))))</f>
        <v/>
      </c>
      <c r="S915" s="65"/>
    </row>
    <row r="916" spans="17:19" x14ac:dyDescent="0.25">
      <c r="Q916" s="51" t="str">
        <f t="shared" si="14"/>
        <v/>
      </c>
      <c r="R916" s="51" t="str">
        <f>IF(M916="","",IF(AND(M916&lt;&gt;'Tabelas auxiliares'!$B$236,M916&lt;&gt;'Tabelas auxiliares'!$B$237,M916&lt;&gt;'Tabelas auxiliares'!$C$236,M916&lt;&gt;'Tabelas auxiliares'!$C$237),"FOLHA DE PESSOAL",IF(Q916='Tabelas auxiliares'!$A$237,"CUSTEIO",IF(Q916='Tabelas auxiliares'!$A$236,"INVESTIMENTO","ERRO - VERIFICAR"))))</f>
        <v/>
      </c>
      <c r="S916" s="65"/>
    </row>
    <row r="917" spans="17:19" x14ac:dyDescent="0.25">
      <c r="Q917" s="51" t="str">
        <f t="shared" si="14"/>
        <v/>
      </c>
      <c r="R917" s="51" t="str">
        <f>IF(M917="","",IF(AND(M917&lt;&gt;'Tabelas auxiliares'!$B$236,M917&lt;&gt;'Tabelas auxiliares'!$B$237,M917&lt;&gt;'Tabelas auxiliares'!$C$236,M917&lt;&gt;'Tabelas auxiliares'!$C$237),"FOLHA DE PESSOAL",IF(Q917='Tabelas auxiliares'!$A$237,"CUSTEIO",IF(Q917='Tabelas auxiliares'!$A$236,"INVESTIMENTO","ERRO - VERIFICAR"))))</f>
        <v/>
      </c>
      <c r="S917" s="65"/>
    </row>
    <row r="918" spans="17:19" x14ac:dyDescent="0.25">
      <c r="Q918" s="51" t="str">
        <f t="shared" si="14"/>
        <v/>
      </c>
      <c r="R918" s="51" t="str">
        <f>IF(M918="","",IF(AND(M918&lt;&gt;'Tabelas auxiliares'!$B$236,M918&lt;&gt;'Tabelas auxiliares'!$B$237,M918&lt;&gt;'Tabelas auxiliares'!$C$236,M918&lt;&gt;'Tabelas auxiliares'!$C$237),"FOLHA DE PESSOAL",IF(Q918='Tabelas auxiliares'!$A$237,"CUSTEIO",IF(Q918='Tabelas auxiliares'!$A$236,"INVESTIMENTO","ERRO - VERIFICAR"))))</f>
        <v/>
      </c>
      <c r="S918" s="65"/>
    </row>
    <row r="919" spans="17:19" x14ac:dyDescent="0.25">
      <c r="Q919" s="51" t="str">
        <f t="shared" si="14"/>
        <v/>
      </c>
      <c r="R919" s="51" t="str">
        <f>IF(M919="","",IF(AND(M919&lt;&gt;'Tabelas auxiliares'!$B$236,M919&lt;&gt;'Tabelas auxiliares'!$B$237,M919&lt;&gt;'Tabelas auxiliares'!$C$236,M919&lt;&gt;'Tabelas auxiliares'!$C$237),"FOLHA DE PESSOAL",IF(Q919='Tabelas auxiliares'!$A$237,"CUSTEIO",IF(Q919='Tabelas auxiliares'!$A$236,"INVESTIMENTO","ERRO - VERIFICAR"))))</f>
        <v/>
      </c>
      <c r="S919" s="65"/>
    </row>
    <row r="920" spans="17:19" x14ac:dyDescent="0.25">
      <c r="Q920" s="51" t="str">
        <f t="shared" si="14"/>
        <v/>
      </c>
      <c r="R920" s="51" t="str">
        <f>IF(M920="","",IF(AND(M920&lt;&gt;'Tabelas auxiliares'!$B$236,M920&lt;&gt;'Tabelas auxiliares'!$B$237,M920&lt;&gt;'Tabelas auxiliares'!$C$236,M920&lt;&gt;'Tabelas auxiliares'!$C$237),"FOLHA DE PESSOAL",IF(Q920='Tabelas auxiliares'!$A$237,"CUSTEIO",IF(Q920='Tabelas auxiliares'!$A$236,"INVESTIMENTO","ERRO - VERIFICAR"))))</f>
        <v/>
      </c>
      <c r="S920" s="65"/>
    </row>
    <row r="921" spans="17:19" x14ac:dyDescent="0.25">
      <c r="Q921" s="51" t="str">
        <f t="shared" si="14"/>
        <v/>
      </c>
      <c r="R921" s="51" t="str">
        <f>IF(M921="","",IF(AND(M921&lt;&gt;'Tabelas auxiliares'!$B$236,M921&lt;&gt;'Tabelas auxiliares'!$B$237,M921&lt;&gt;'Tabelas auxiliares'!$C$236,M921&lt;&gt;'Tabelas auxiliares'!$C$237),"FOLHA DE PESSOAL",IF(Q921='Tabelas auxiliares'!$A$237,"CUSTEIO",IF(Q921='Tabelas auxiliares'!$A$236,"INVESTIMENTO","ERRO - VERIFICAR"))))</f>
        <v/>
      </c>
      <c r="S921" s="65"/>
    </row>
    <row r="922" spans="17:19" x14ac:dyDescent="0.25">
      <c r="Q922" s="51" t="str">
        <f t="shared" si="14"/>
        <v/>
      </c>
      <c r="R922" s="51" t="str">
        <f>IF(M922="","",IF(AND(M922&lt;&gt;'Tabelas auxiliares'!$B$236,M922&lt;&gt;'Tabelas auxiliares'!$B$237,M922&lt;&gt;'Tabelas auxiliares'!$C$236,M922&lt;&gt;'Tabelas auxiliares'!$C$237),"FOLHA DE PESSOAL",IF(Q922='Tabelas auxiliares'!$A$237,"CUSTEIO",IF(Q922='Tabelas auxiliares'!$A$236,"INVESTIMENTO","ERRO - VERIFICAR"))))</f>
        <v/>
      </c>
      <c r="S922" s="65"/>
    </row>
    <row r="923" spans="17:19" x14ac:dyDescent="0.25">
      <c r="Q923" s="51" t="str">
        <f t="shared" si="14"/>
        <v/>
      </c>
      <c r="R923" s="51" t="str">
        <f>IF(M923="","",IF(AND(M923&lt;&gt;'Tabelas auxiliares'!$B$236,M923&lt;&gt;'Tabelas auxiliares'!$B$237,M923&lt;&gt;'Tabelas auxiliares'!$C$236,M923&lt;&gt;'Tabelas auxiliares'!$C$237),"FOLHA DE PESSOAL",IF(Q923='Tabelas auxiliares'!$A$237,"CUSTEIO",IF(Q923='Tabelas auxiliares'!$A$236,"INVESTIMENTO","ERRO - VERIFICAR"))))</f>
        <v/>
      </c>
      <c r="S923" s="65"/>
    </row>
    <row r="924" spans="17:19" x14ac:dyDescent="0.25">
      <c r="Q924" s="51" t="str">
        <f t="shared" si="14"/>
        <v/>
      </c>
      <c r="R924" s="51" t="str">
        <f>IF(M924="","",IF(AND(M924&lt;&gt;'Tabelas auxiliares'!$B$236,M924&lt;&gt;'Tabelas auxiliares'!$B$237,M924&lt;&gt;'Tabelas auxiliares'!$C$236,M924&lt;&gt;'Tabelas auxiliares'!$C$237),"FOLHA DE PESSOAL",IF(Q924='Tabelas auxiliares'!$A$237,"CUSTEIO",IF(Q924='Tabelas auxiliares'!$A$236,"INVESTIMENTO","ERRO - VERIFICAR"))))</f>
        <v/>
      </c>
      <c r="S924" s="65"/>
    </row>
    <row r="925" spans="17:19" x14ac:dyDescent="0.25">
      <c r="Q925" s="51" t="str">
        <f t="shared" si="14"/>
        <v/>
      </c>
      <c r="R925" s="51" t="str">
        <f>IF(M925="","",IF(AND(M925&lt;&gt;'Tabelas auxiliares'!$B$236,M925&lt;&gt;'Tabelas auxiliares'!$B$237,M925&lt;&gt;'Tabelas auxiliares'!$C$236,M925&lt;&gt;'Tabelas auxiliares'!$C$237),"FOLHA DE PESSOAL",IF(Q925='Tabelas auxiliares'!$A$237,"CUSTEIO",IF(Q925='Tabelas auxiliares'!$A$236,"INVESTIMENTO","ERRO - VERIFICAR"))))</f>
        <v/>
      </c>
      <c r="S925" s="65"/>
    </row>
    <row r="926" spans="17:19" x14ac:dyDescent="0.25">
      <c r="Q926" s="51" t="str">
        <f t="shared" si="14"/>
        <v/>
      </c>
      <c r="R926" s="51" t="str">
        <f>IF(M926="","",IF(AND(M926&lt;&gt;'Tabelas auxiliares'!$B$236,M926&lt;&gt;'Tabelas auxiliares'!$B$237,M926&lt;&gt;'Tabelas auxiliares'!$C$236,M926&lt;&gt;'Tabelas auxiliares'!$C$237),"FOLHA DE PESSOAL",IF(Q926='Tabelas auxiliares'!$A$237,"CUSTEIO",IF(Q926='Tabelas auxiliares'!$A$236,"INVESTIMENTO","ERRO - VERIFICAR"))))</f>
        <v/>
      </c>
      <c r="S926" s="65"/>
    </row>
    <row r="927" spans="17:19" x14ac:dyDescent="0.25">
      <c r="Q927" s="51" t="str">
        <f t="shared" si="14"/>
        <v/>
      </c>
      <c r="R927" s="51" t="str">
        <f>IF(M927="","",IF(AND(M927&lt;&gt;'Tabelas auxiliares'!$B$236,M927&lt;&gt;'Tabelas auxiliares'!$B$237,M927&lt;&gt;'Tabelas auxiliares'!$C$236,M927&lt;&gt;'Tabelas auxiliares'!$C$237),"FOLHA DE PESSOAL",IF(Q927='Tabelas auxiliares'!$A$237,"CUSTEIO",IF(Q927='Tabelas auxiliares'!$A$236,"INVESTIMENTO","ERRO - VERIFICAR"))))</f>
        <v/>
      </c>
      <c r="S927" s="65"/>
    </row>
    <row r="928" spans="17:19" x14ac:dyDescent="0.25">
      <c r="Q928" s="51" t="str">
        <f t="shared" si="14"/>
        <v/>
      </c>
      <c r="R928" s="51" t="str">
        <f>IF(M928="","",IF(AND(M928&lt;&gt;'Tabelas auxiliares'!$B$236,M928&lt;&gt;'Tabelas auxiliares'!$B$237,M928&lt;&gt;'Tabelas auxiliares'!$C$236,M928&lt;&gt;'Tabelas auxiliares'!$C$237),"FOLHA DE PESSOAL",IF(Q928='Tabelas auxiliares'!$A$237,"CUSTEIO",IF(Q928='Tabelas auxiliares'!$A$236,"INVESTIMENTO","ERRO - VERIFICAR"))))</f>
        <v/>
      </c>
      <c r="S928" s="65"/>
    </row>
    <row r="929" spans="17:19" x14ac:dyDescent="0.25">
      <c r="Q929" s="51" t="str">
        <f t="shared" si="14"/>
        <v/>
      </c>
      <c r="R929" s="51" t="str">
        <f>IF(M929="","",IF(AND(M929&lt;&gt;'Tabelas auxiliares'!$B$236,M929&lt;&gt;'Tabelas auxiliares'!$B$237,M929&lt;&gt;'Tabelas auxiliares'!$C$236,M929&lt;&gt;'Tabelas auxiliares'!$C$237),"FOLHA DE PESSOAL",IF(Q929='Tabelas auxiliares'!$A$237,"CUSTEIO",IF(Q929='Tabelas auxiliares'!$A$236,"INVESTIMENTO","ERRO - VERIFICAR"))))</f>
        <v/>
      </c>
      <c r="S929" s="65"/>
    </row>
    <row r="930" spans="17:19" x14ac:dyDescent="0.25">
      <c r="Q930" s="51" t="str">
        <f t="shared" si="14"/>
        <v/>
      </c>
      <c r="R930" s="51" t="str">
        <f>IF(M930="","",IF(AND(M930&lt;&gt;'Tabelas auxiliares'!$B$236,M930&lt;&gt;'Tabelas auxiliares'!$B$237,M930&lt;&gt;'Tabelas auxiliares'!$C$236,M930&lt;&gt;'Tabelas auxiliares'!$C$237),"FOLHA DE PESSOAL",IF(Q930='Tabelas auxiliares'!$A$237,"CUSTEIO",IF(Q930='Tabelas auxiliares'!$A$236,"INVESTIMENTO","ERRO - VERIFICAR"))))</f>
        <v/>
      </c>
      <c r="S930" s="65"/>
    </row>
    <row r="931" spans="17:19" x14ac:dyDescent="0.25">
      <c r="Q931" s="51" t="str">
        <f t="shared" si="14"/>
        <v/>
      </c>
      <c r="R931" s="51" t="str">
        <f>IF(M931="","",IF(AND(M931&lt;&gt;'Tabelas auxiliares'!$B$236,M931&lt;&gt;'Tabelas auxiliares'!$B$237,M931&lt;&gt;'Tabelas auxiliares'!$C$236,M931&lt;&gt;'Tabelas auxiliares'!$C$237),"FOLHA DE PESSOAL",IF(Q931='Tabelas auxiliares'!$A$237,"CUSTEIO",IF(Q931='Tabelas auxiliares'!$A$236,"INVESTIMENTO","ERRO - VERIFICAR"))))</f>
        <v/>
      </c>
      <c r="S931" s="65"/>
    </row>
    <row r="932" spans="17:19" x14ac:dyDescent="0.25">
      <c r="Q932" s="51" t="str">
        <f t="shared" si="14"/>
        <v/>
      </c>
      <c r="R932" s="51" t="str">
        <f>IF(M932="","",IF(AND(M932&lt;&gt;'Tabelas auxiliares'!$B$236,M932&lt;&gt;'Tabelas auxiliares'!$B$237,M932&lt;&gt;'Tabelas auxiliares'!$C$236,M932&lt;&gt;'Tabelas auxiliares'!$C$237),"FOLHA DE PESSOAL",IF(Q932='Tabelas auxiliares'!$A$237,"CUSTEIO",IF(Q932='Tabelas auxiliares'!$A$236,"INVESTIMENTO","ERRO - VERIFICAR"))))</f>
        <v/>
      </c>
      <c r="S932" s="65"/>
    </row>
    <row r="933" spans="17:19" x14ac:dyDescent="0.25">
      <c r="Q933" s="51" t="str">
        <f t="shared" si="14"/>
        <v/>
      </c>
      <c r="R933" s="51" t="str">
        <f>IF(M933="","",IF(AND(M933&lt;&gt;'Tabelas auxiliares'!$B$236,M933&lt;&gt;'Tabelas auxiliares'!$B$237,M933&lt;&gt;'Tabelas auxiliares'!$C$236,M933&lt;&gt;'Tabelas auxiliares'!$C$237),"FOLHA DE PESSOAL",IF(Q933='Tabelas auxiliares'!$A$237,"CUSTEIO",IF(Q933='Tabelas auxiliares'!$A$236,"INVESTIMENTO","ERRO - VERIFICAR"))))</f>
        <v/>
      </c>
      <c r="S933" s="65"/>
    </row>
    <row r="934" spans="17:19" x14ac:dyDescent="0.25">
      <c r="Q934" s="51" t="str">
        <f t="shared" si="14"/>
        <v/>
      </c>
      <c r="R934" s="51" t="str">
        <f>IF(M934="","",IF(AND(M934&lt;&gt;'Tabelas auxiliares'!$B$236,M934&lt;&gt;'Tabelas auxiliares'!$B$237,M934&lt;&gt;'Tabelas auxiliares'!$C$236,M934&lt;&gt;'Tabelas auxiliares'!$C$237),"FOLHA DE PESSOAL",IF(Q934='Tabelas auxiliares'!$A$237,"CUSTEIO",IF(Q934='Tabelas auxiliares'!$A$236,"INVESTIMENTO","ERRO - VERIFICAR"))))</f>
        <v/>
      </c>
      <c r="S934" s="65"/>
    </row>
    <row r="935" spans="17:19" x14ac:dyDescent="0.25">
      <c r="Q935" s="51" t="str">
        <f t="shared" si="14"/>
        <v/>
      </c>
      <c r="R935" s="51" t="str">
        <f>IF(M935="","",IF(AND(M935&lt;&gt;'Tabelas auxiliares'!$B$236,M935&lt;&gt;'Tabelas auxiliares'!$B$237,M935&lt;&gt;'Tabelas auxiliares'!$C$236,M935&lt;&gt;'Tabelas auxiliares'!$C$237),"FOLHA DE PESSOAL",IF(Q935='Tabelas auxiliares'!$A$237,"CUSTEIO",IF(Q935='Tabelas auxiliares'!$A$236,"INVESTIMENTO","ERRO - VERIFICAR"))))</f>
        <v/>
      </c>
      <c r="S935" s="65"/>
    </row>
    <row r="936" spans="17:19" x14ac:dyDescent="0.25">
      <c r="Q936" s="51" t="str">
        <f t="shared" si="14"/>
        <v/>
      </c>
      <c r="R936" s="51" t="str">
        <f>IF(M936="","",IF(AND(M936&lt;&gt;'Tabelas auxiliares'!$B$236,M936&lt;&gt;'Tabelas auxiliares'!$B$237,M936&lt;&gt;'Tabelas auxiliares'!$C$236,M936&lt;&gt;'Tabelas auxiliares'!$C$237),"FOLHA DE PESSOAL",IF(Q936='Tabelas auxiliares'!$A$237,"CUSTEIO",IF(Q936='Tabelas auxiliares'!$A$236,"INVESTIMENTO","ERRO - VERIFICAR"))))</f>
        <v/>
      </c>
      <c r="S936" s="65"/>
    </row>
    <row r="937" spans="17:19" x14ac:dyDescent="0.25">
      <c r="Q937" s="51" t="str">
        <f t="shared" si="14"/>
        <v/>
      </c>
      <c r="R937" s="51" t="str">
        <f>IF(M937="","",IF(AND(M937&lt;&gt;'Tabelas auxiliares'!$B$236,M937&lt;&gt;'Tabelas auxiliares'!$B$237,M937&lt;&gt;'Tabelas auxiliares'!$C$236,M937&lt;&gt;'Tabelas auxiliares'!$C$237),"FOLHA DE PESSOAL",IF(Q937='Tabelas auxiliares'!$A$237,"CUSTEIO",IF(Q937='Tabelas auxiliares'!$A$236,"INVESTIMENTO","ERRO - VERIFICAR"))))</f>
        <v/>
      </c>
      <c r="S937" s="65"/>
    </row>
    <row r="938" spans="17:19" x14ac:dyDescent="0.25">
      <c r="Q938" s="51" t="str">
        <f t="shared" si="14"/>
        <v/>
      </c>
      <c r="R938" s="51" t="str">
        <f>IF(M938="","",IF(AND(M938&lt;&gt;'Tabelas auxiliares'!$B$236,M938&lt;&gt;'Tabelas auxiliares'!$B$237,M938&lt;&gt;'Tabelas auxiliares'!$C$236,M938&lt;&gt;'Tabelas auxiliares'!$C$237),"FOLHA DE PESSOAL",IF(Q938='Tabelas auxiliares'!$A$237,"CUSTEIO",IF(Q938='Tabelas auxiliares'!$A$236,"INVESTIMENTO","ERRO - VERIFICAR"))))</f>
        <v/>
      </c>
      <c r="S938" s="65"/>
    </row>
    <row r="939" spans="17:19" x14ac:dyDescent="0.25">
      <c r="Q939" s="51" t="str">
        <f t="shared" si="14"/>
        <v/>
      </c>
      <c r="R939" s="51" t="str">
        <f>IF(M939="","",IF(AND(M939&lt;&gt;'Tabelas auxiliares'!$B$236,M939&lt;&gt;'Tabelas auxiliares'!$B$237,M939&lt;&gt;'Tabelas auxiliares'!$C$236,M939&lt;&gt;'Tabelas auxiliares'!$C$237),"FOLHA DE PESSOAL",IF(Q939='Tabelas auxiliares'!$A$237,"CUSTEIO",IF(Q939='Tabelas auxiliares'!$A$236,"INVESTIMENTO","ERRO - VERIFICAR"))))</f>
        <v/>
      </c>
      <c r="S939" s="65"/>
    </row>
    <row r="940" spans="17:19" x14ac:dyDescent="0.25">
      <c r="Q940" s="51" t="str">
        <f t="shared" si="14"/>
        <v/>
      </c>
      <c r="R940" s="51" t="str">
        <f>IF(M940="","",IF(AND(M940&lt;&gt;'Tabelas auxiliares'!$B$236,M940&lt;&gt;'Tabelas auxiliares'!$B$237,M940&lt;&gt;'Tabelas auxiliares'!$C$236,M940&lt;&gt;'Tabelas auxiliares'!$C$237),"FOLHA DE PESSOAL",IF(Q940='Tabelas auxiliares'!$A$237,"CUSTEIO",IF(Q940='Tabelas auxiliares'!$A$236,"INVESTIMENTO","ERRO - VERIFICAR"))))</f>
        <v/>
      </c>
      <c r="S940" s="65"/>
    </row>
    <row r="941" spans="17:19" x14ac:dyDescent="0.25">
      <c r="Q941" s="51" t="str">
        <f t="shared" si="14"/>
        <v/>
      </c>
      <c r="R941" s="51" t="str">
        <f>IF(M941="","",IF(AND(M941&lt;&gt;'Tabelas auxiliares'!$B$236,M941&lt;&gt;'Tabelas auxiliares'!$B$237,M941&lt;&gt;'Tabelas auxiliares'!$C$236,M941&lt;&gt;'Tabelas auxiliares'!$C$237),"FOLHA DE PESSOAL",IF(Q941='Tabelas auxiliares'!$A$237,"CUSTEIO",IF(Q941='Tabelas auxiliares'!$A$236,"INVESTIMENTO","ERRO - VERIFICAR"))))</f>
        <v/>
      </c>
      <c r="S941" s="65"/>
    </row>
    <row r="942" spans="17:19" x14ac:dyDescent="0.25">
      <c r="Q942" s="51" t="str">
        <f t="shared" si="14"/>
        <v/>
      </c>
      <c r="R942" s="51" t="str">
        <f>IF(M942="","",IF(AND(M942&lt;&gt;'Tabelas auxiliares'!$B$236,M942&lt;&gt;'Tabelas auxiliares'!$B$237,M942&lt;&gt;'Tabelas auxiliares'!$C$236,M942&lt;&gt;'Tabelas auxiliares'!$C$237),"FOLHA DE PESSOAL",IF(Q942='Tabelas auxiliares'!$A$237,"CUSTEIO",IF(Q942='Tabelas auxiliares'!$A$236,"INVESTIMENTO","ERRO - VERIFICAR"))))</f>
        <v/>
      </c>
      <c r="S942" s="65"/>
    </row>
    <row r="943" spans="17:19" x14ac:dyDescent="0.25">
      <c r="Q943" s="51" t="str">
        <f t="shared" si="14"/>
        <v/>
      </c>
      <c r="R943" s="51" t="str">
        <f>IF(M943="","",IF(AND(M943&lt;&gt;'Tabelas auxiliares'!$B$236,M943&lt;&gt;'Tabelas auxiliares'!$B$237,M943&lt;&gt;'Tabelas auxiliares'!$C$236,M943&lt;&gt;'Tabelas auxiliares'!$C$237),"FOLHA DE PESSOAL",IF(Q943='Tabelas auxiliares'!$A$237,"CUSTEIO",IF(Q943='Tabelas auxiliares'!$A$236,"INVESTIMENTO","ERRO - VERIFICAR"))))</f>
        <v/>
      </c>
      <c r="S943" s="65"/>
    </row>
    <row r="944" spans="17:19" x14ac:dyDescent="0.25">
      <c r="Q944" s="51" t="str">
        <f t="shared" si="14"/>
        <v/>
      </c>
      <c r="R944" s="51" t="str">
        <f>IF(M944="","",IF(AND(M944&lt;&gt;'Tabelas auxiliares'!$B$236,M944&lt;&gt;'Tabelas auxiliares'!$B$237,M944&lt;&gt;'Tabelas auxiliares'!$C$236,M944&lt;&gt;'Tabelas auxiliares'!$C$237),"FOLHA DE PESSOAL",IF(Q944='Tabelas auxiliares'!$A$237,"CUSTEIO",IF(Q944='Tabelas auxiliares'!$A$236,"INVESTIMENTO","ERRO - VERIFICAR"))))</f>
        <v/>
      </c>
      <c r="S944" s="65"/>
    </row>
    <row r="945" spans="17:19" x14ac:dyDescent="0.25">
      <c r="Q945" s="51" t="str">
        <f t="shared" si="14"/>
        <v/>
      </c>
      <c r="R945" s="51" t="str">
        <f>IF(M945="","",IF(AND(M945&lt;&gt;'Tabelas auxiliares'!$B$236,M945&lt;&gt;'Tabelas auxiliares'!$B$237,M945&lt;&gt;'Tabelas auxiliares'!$C$236,M945&lt;&gt;'Tabelas auxiliares'!$C$237),"FOLHA DE PESSOAL",IF(Q945='Tabelas auxiliares'!$A$237,"CUSTEIO",IF(Q945='Tabelas auxiliares'!$A$236,"INVESTIMENTO","ERRO - VERIFICAR"))))</f>
        <v/>
      </c>
      <c r="S945" s="65"/>
    </row>
    <row r="946" spans="17:19" x14ac:dyDescent="0.25">
      <c r="Q946" s="51" t="str">
        <f t="shared" si="14"/>
        <v/>
      </c>
      <c r="R946" s="51" t="str">
        <f>IF(M946="","",IF(AND(M946&lt;&gt;'Tabelas auxiliares'!$B$236,M946&lt;&gt;'Tabelas auxiliares'!$B$237,M946&lt;&gt;'Tabelas auxiliares'!$C$236,M946&lt;&gt;'Tabelas auxiliares'!$C$237),"FOLHA DE PESSOAL",IF(Q946='Tabelas auxiliares'!$A$237,"CUSTEIO",IF(Q946='Tabelas auxiliares'!$A$236,"INVESTIMENTO","ERRO - VERIFICAR"))))</f>
        <v/>
      </c>
      <c r="S946" s="65"/>
    </row>
    <row r="947" spans="17:19" x14ac:dyDescent="0.25">
      <c r="Q947" s="51" t="str">
        <f t="shared" si="14"/>
        <v/>
      </c>
      <c r="R947" s="51" t="str">
        <f>IF(M947="","",IF(AND(M947&lt;&gt;'Tabelas auxiliares'!$B$236,M947&lt;&gt;'Tabelas auxiliares'!$B$237,M947&lt;&gt;'Tabelas auxiliares'!$C$236,M947&lt;&gt;'Tabelas auxiliares'!$C$237),"FOLHA DE PESSOAL",IF(Q947='Tabelas auxiliares'!$A$237,"CUSTEIO",IF(Q947='Tabelas auxiliares'!$A$236,"INVESTIMENTO","ERRO - VERIFICAR"))))</f>
        <v/>
      </c>
      <c r="S947" s="65"/>
    </row>
    <row r="948" spans="17:19" x14ac:dyDescent="0.25">
      <c r="Q948" s="51" t="str">
        <f t="shared" si="14"/>
        <v/>
      </c>
      <c r="R948" s="51" t="str">
        <f>IF(M948="","",IF(AND(M948&lt;&gt;'Tabelas auxiliares'!$B$236,M948&lt;&gt;'Tabelas auxiliares'!$B$237,M948&lt;&gt;'Tabelas auxiliares'!$C$236,M948&lt;&gt;'Tabelas auxiliares'!$C$237),"FOLHA DE PESSOAL",IF(Q948='Tabelas auxiliares'!$A$237,"CUSTEIO",IF(Q948='Tabelas auxiliares'!$A$236,"INVESTIMENTO","ERRO - VERIFICAR"))))</f>
        <v/>
      </c>
      <c r="S948" s="65"/>
    </row>
    <row r="949" spans="17:19" x14ac:dyDescent="0.25">
      <c r="Q949" s="51" t="str">
        <f t="shared" si="14"/>
        <v/>
      </c>
      <c r="R949" s="51" t="str">
        <f>IF(M949="","",IF(AND(M949&lt;&gt;'Tabelas auxiliares'!$B$236,M949&lt;&gt;'Tabelas auxiliares'!$B$237,M949&lt;&gt;'Tabelas auxiliares'!$C$236,M949&lt;&gt;'Tabelas auxiliares'!$C$237),"FOLHA DE PESSOAL",IF(Q949='Tabelas auxiliares'!$A$237,"CUSTEIO",IF(Q949='Tabelas auxiliares'!$A$236,"INVESTIMENTO","ERRO - VERIFICAR"))))</f>
        <v/>
      </c>
      <c r="S949" s="65"/>
    </row>
    <row r="950" spans="17:19" x14ac:dyDescent="0.25">
      <c r="Q950" s="51" t="str">
        <f t="shared" si="14"/>
        <v/>
      </c>
      <c r="R950" s="51" t="str">
        <f>IF(M950="","",IF(AND(M950&lt;&gt;'Tabelas auxiliares'!$B$236,M950&lt;&gt;'Tabelas auxiliares'!$B$237,M950&lt;&gt;'Tabelas auxiliares'!$C$236,M950&lt;&gt;'Tabelas auxiliares'!$C$237),"FOLHA DE PESSOAL",IF(Q950='Tabelas auxiliares'!$A$237,"CUSTEIO",IF(Q950='Tabelas auxiliares'!$A$236,"INVESTIMENTO","ERRO - VERIFICAR"))))</f>
        <v/>
      </c>
      <c r="S950" s="65"/>
    </row>
    <row r="951" spans="17:19" x14ac:dyDescent="0.25">
      <c r="Q951" s="51" t="str">
        <f t="shared" si="14"/>
        <v/>
      </c>
      <c r="R951" s="51" t="str">
        <f>IF(M951="","",IF(AND(M951&lt;&gt;'Tabelas auxiliares'!$B$236,M951&lt;&gt;'Tabelas auxiliares'!$B$237,M951&lt;&gt;'Tabelas auxiliares'!$C$236,M951&lt;&gt;'Tabelas auxiliares'!$C$237),"FOLHA DE PESSOAL",IF(Q951='Tabelas auxiliares'!$A$237,"CUSTEIO",IF(Q951='Tabelas auxiliares'!$A$236,"INVESTIMENTO","ERRO - VERIFICAR"))))</f>
        <v/>
      </c>
      <c r="S951" s="65"/>
    </row>
    <row r="952" spans="17:19" x14ac:dyDescent="0.25">
      <c r="Q952" s="51" t="str">
        <f t="shared" si="14"/>
        <v/>
      </c>
      <c r="R952" s="51" t="str">
        <f>IF(M952="","",IF(AND(M952&lt;&gt;'Tabelas auxiliares'!$B$236,M952&lt;&gt;'Tabelas auxiliares'!$B$237,M952&lt;&gt;'Tabelas auxiliares'!$C$236,M952&lt;&gt;'Tabelas auxiliares'!$C$237),"FOLHA DE PESSOAL",IF(Q952='Tabelas auxiliares'!$A$237,"CUSTEIO",IF(Q952='Tabelas auxiliares'!$A$236,"INVESTIMENTO","ERRO - VERIFICAR"))))</f>
        <v/>
      </c>
      <c r="S952" s="65"/>
    </row>
    <row r="953" spans="17:19" x14ac:dyDescent="0.25">
      <c r="Q953" s="51" t="str">
        <f t="shared" si="14"/>
        <v/>
      </c>
      <c r="R953" s="51" t="str">
        <f>IF(M953="","",IF(AND(M953&lt;&gt;'Tabelas auxiliares'!$B$236,M953&lt;&gt;'Tabelas auxiliares'!$B$237,M953&lt;&gt;'Tabelas auxiliares'!$C$236,M953&lt;&gt;'Tabelas auxiliares'!$C$237),"FOLHA DE PESSOAL",IF(Q953='Tabelas auxiliares'!$A$237,"CUSTEIO",IF(Q953='Tabelas auxiliares'!$A$236,"INVESTIMENTO","ERRO - VERIFICAR"))))</f>
        <v/>
      </c>
      <c r="S953" s="65"/>
    </row>
    <row r="954" spans="17:19" x14ac:dyDescent="0.25">
      <c r="Q954" s="51" t="str">
        <f t="shared" si="14"/>
        <v/>
      </c>
      <c r="R954" s="51" t="str">
        <f>IF(M954="","",IF(AND(M954&lt;&gt;'Tabelas auxiliares'!$B$236,M954&lt;&gt;'Tabelas auxiliares'!$B$237,M954&lt;&gt;'Tabelas auxiliares'!$C$236,M954&lt;&gt;'Tabelas auxiliares'!$C$237),"FOLHA DE PESSOAL",IF(Q954='Tabelas auxiliares'!$A$237,"CUSTEIO",IF(Q954='Tabelas auxiliares'!$A$236,"INVESTIMENTO","ERRO - VERIFICAR"))))</f>
        <v/>
      </c>
      <c r="S954" s="65"/>
    </row>
    <row r="955" spans="17:19" x14ac:dyDescent="0.25">
      <c r="Q955" s="51" t="str">
        <f t="shared" si="14"/>
        <v/>
      </c>
      <c r="R955" s="51" t="str">
        <f>IF(M955="","",IF(AND(M955&lt;&gt;'Tabelas auxiliares'!$B$236,M955&lt;&gt;'Tabelas auxiliares'!$B$237,M955&lt;&gt;'Tabelas auxiliares'!$C$236,M955&lt;&gt;'Tabelas auxiliares'!$C$237),"FOLHA DE PESSOAL",IF(Q955='Tabelas auxiliares'!$A$237,"CUSTEIO",IF(Q955='Tabelas auxiliares'!$A$236,"INVESTIMENTO","ERRO - VERIFICAR"))))</f>
        <v/>
      </c>
      <c r="S955" s="65"/>
    </row>
    <row r="956" spans="17:19" x14ac:dyDescent="0.25">
      <c r="Q956" s="51" t="str">
        <f t="shared" si="14"/>
        <v/>
      </c>
      <c r="R956" s="51" t="str">
        <f>IF(M956="","",IF(AND(M956&lt;&gt;'Tabelas auxiliares'!$B$236,M956&lt;&gt;'Tabelas auxiliares'!$B$237,M956&lt;&gt;'Tabelas auxiliares'!$C$236,M956&lt;&gt;'Tabelas auxiliares'!$C$237),"FOLHA DE PESSOAL",IF(Q956='Tabelas auxiliares'!$A$237,"CUSTEIO",IF(Q956='Tabelas auxiliares'!$A$236,"INVESTIMENTO","ERRO - VERIFICAR"))))</f>
        <v/>
      </c>
      <c r="S956" s="65"/>
    </row>
    <row r="957" spans="17:19" x14ac:dyDescent="0.25">
      <c r="Q957" s="51" t="str">
        <f t="shared" si="14"/>
        <v/>
      </c>
      <c r="R957" s="51" t="str">
        <f>IF(M957="","",IF(AND(M957&lt;&gt;'Tabelas auxiliares'!$B$236,M957&lt;&gt;'Tabelas auxiliares'!$B$237,M957&lt;&gt;'Tabelas auxiliares'!$C$236,M957&lt;&gt;'Tabelas auxiliares'!$C$237),"FOLHA DE PESSOAL",IF(Q957='Tabelas auxiliares'!$A$237,"CUSTEIO",IF(Q957='Tabelas auxiliares'!$A$236,"INVESTIMENTO","ERRO - VERIFICAR"))))</f>
        <v/>
      </c>
      <c r="S957" s="65"/>
    </row>
    <row r="958" spans="17:19" x14ac:dyDescent="0.25">
      <c r="Q958" s="51" t="str">
        <f t="shared" si="14"/>
        <v/>
      </c>
      <c r="R958" s="51" t="str">
        <f>IF(M958="","",IF(AND(M958&lt;&gt;'Tabelas auxiliares'!$B$236,M958&lt;&gt;'Tabelas auxiliares'!$B$237,M958&lt;&gt;'Tabelas auxiliares'!$C$236,M958&lt;&gt;'Tabelas auxiliares'!$C$237),"FOLHA DE PESSOAL",IF(Q958='Tabelas auxiliares'!$A$237,"CUSTEIO",IF(Q958='Tabelas auxiliares'!$A$236,"INVESTIMENTO","ERRO - VERIFICAR"))))</f>
        <v/>
      </c>
      <c r="S958" s="65"/>
    </row>
    <row r="959" spans="17:19" x14ac:dyDescent="0.25">
      <c r="Q959" s="51" t="str">
        <f t="shared" si="14"/>
        <v/>
      </c>
      <c r="R959" s="51" t="str">
        <f>IF(M959="","",IF(AND(M959&lt;&gt;'Tabelas auxiliares'!$B$236,M959&lt;&gt;'Tabelas auxiliares'!$B$237,M959&lt;&gt;'Tabelas auxiliares'!$C$236,M959&lt;&gt;'Tabelas auxiliares'!$C$237),"FOLHA DE PESSOAL",IF(Q959='Tabelas auxiliares'!$A$237,"CUSTEIO",IF(Q959='Tabelas auxiliares'!$A$236,"INVESTIMENTO","ERRO - VERIFICAR"))))</f>
        <v/>
      </c>
      <c r="S959" s="65"/>
    </row>
    <row r="960" spans="17:19" x14ac:dyDescent="0.25">
      <c r="Q960" s="51" t="str">
        <f t="shared" si="14"/>
        <v/>
      </c>
      <c r="R960" s="51" t="str">
        <f>IF(M960="","",IF(AND(M960&lt;&gt;'Tabelas auxiliares'!$B$236,M960&lt;&gt;'Tabelas auxiliares'!$B$237,M960&lt;&gt;'Tabelas auxiliares'!$C$236,M960&lt;&gt;'Tabelas auxiliares'!$C$237),"FOLHA DE PESSOAL",IF(Q960='Tabelas auxiliares'!$A$237,"CUSTEIO",IF(Q960='Tabelas auxiliares'!$A$236,"INVESTIMENTO","ERRO - VERIFICAR"))))</f>
        <v/>
      </c>
      <c r="S960" s="65"/>
    </row>
    <row r="961" spans="17:19" x14ac:dyDescent="0.25">
      <c r="Q961" s="51" t="str">
        <f t="shared" si="14"/>
        <v/>
      </c>
      <c r="R961" s="51" t="str">
        <f>IF(M961="","",IF(AND(M961&lt;&gt;'Tabelas auxiliares'!$B$236,M961&lt;&gt;'Tabelas auxiliares'!$B$237,M961&lt;&gt;'Tabelas auxiliares'!$C$236,M961&lt;&gt;'Tabelas auxiliares'!$C$237),"FOLHA DE PESSOAL",IF(Q961='Tabelas auxiliares'!$A$237,"CUSTEIO",IF(Q961='Tabelas auxiliares'!$A$236,"INVESTIMENTO","ERRO - VERIFICAR"))))</f>
        <v/>
      </c>
      <c r="S961" s="65"/>
    </row>
    <row r="962" spans="17:19" x14ac:dyDescent="0.25">
      <c r="Q962" s="51" t="str">
        <f t="shared" si="14"/>
        <v/>
      </c>
      <c r="R962" s="51" t="str">
        <f>IF(M962="","",IF(AND(M962&lt;&gt;'Tabelas auxiliares'!$B$236,M962&lt;&gt;'Tabelas auxiliares'!$B$237,M962&lt;&gt;'Tabelas auxiliares'!$C$236,M962&lt;&gt;'Tabelas auxiliares'!$C$237),"FOLHA DE PESSOAL",IF(Q962='Tabelas auxiliares'!$A$237,"CUSTEIO",IF(Q962='Tabelas auxiliares'!$A$236,"INVESTIMENTO","ERRO - VERIFICAR"))))</f>
        <v/>
      </c>
      <c r="S962" s="65"/>
    </row>
    <row r="963" spans="17:19" x14ac:dyDescent="0.25">
      <c r="Q963" s="51" t="str">
        <f t="shared" si="14"/>
        <v/>
      </c>
      <c r="R963" s="51" t="str">
        <f>IF(M963="","",IF(AND(M963&lt;&gt;'Tabelas auxiliares'!$B$236,M963&lt;&gt;'Tabelas auxiliares'!$B$237,M963&lt;&gt;'Tabelas auxiliares'!$C$236,M963&lt;&gt;'Tabelas auxiliares'!$C$237),"FOLHA DE PESSOAL",IF(Q963='Tabelas auxiliares'!$A$237,"CUSTEIO",IF(Q963='Tabelas auxiliares'!$A$236,"INVESTIMENTO","ERRO - VERIFICAR"))))</f>
        <v/>
      </c>
      <c r="S963" s="65"/>
    </row>
    <row r="964" spans="17:19" x14ac:dyDescent="0.25">
      <c r="Q964" s="51" t="str">
        <f t="shared" si="14"/>
        <v/>
      </c>
      <c r="R964" s="51" t="str">
        <f>IF(M964="","",IF(AND(M964&lt;&gt;'Tabelas auxiliares'!$B$236,M964&lt;&gt;'Tabelas auxiliares'!$B$237,M964&lt;&gt;'Tabelas auxiliares'!$C$236,M964&lt;&gt;'Tabelas auxiliares'!$C$237),"FOLHA DE PESSOAL",IF(Q964='Tabelas auxiliares'!$A$237,"CUSTEIO",IF(Q964='Tabelas auxiliares'!$A$236,"INVESTIMENTO","ERRO - VERIFICAR"))))</f>
        <v/>
      </c>
      <c r="S964" s="65"/>
    </row>
    <row r="965" spans="17:19" x14ac:dyDescent="0.25">
      <c r="Q965" s="51" t="str">
        <f t="shared" ref="Q965:Q1000" si="15">LEFT(O965,1)</f>
        <v/>
      </c>
      <c r="R965" s="51" t="str">
        <f>IF(M965="","",IF(AND(M965&lt;&gt;'Tabelas auxiliares'!$B$236,M965&lt;&gt;'Tabelas auxiliares'!$B$237,M965&lt;&gt;'Tabelas auxiliares'!$C$236,M965&lt;&gt;'Tabelas auxiliares'!$C$237),"FOLHA DE PESSOAL",IF(Q965='Tabelas auxiliares'!$A$237,"CUSTEIO",IF(Q965='Tabelas auxiliares'!$A$236,"INVESTIMENTO","ERRO - VERIFICAR"))))</f>
        <v/>
      </c>
      <c r="S965" s="65"/>
    </row>
    <row r="966" spans="17:19" x14ac:dyDescent="0.25">
      <c r="Q966" s="51" t="str">
        <f t="shared" si="15"/>
        <v/>
      </c>
      <c r="R966" s="51" t="str">
        <f>IF(M966="","",IF(AND(M966&lt;&gt;'Tabelas auxiliares'!$B$236,M966&lt;&gt;'Tabelas auxiliares'!$B$237,M966&lt;&gt;'Tabelas auxiliares'!$C$236,M966&lt;&gt;'Tabelas auxiliares'!$C$237),"FOLHA DE PESSOAL",IF(Q966='Tabelas auxiliares'!$A$237,"CUSTEIO",IF(Q966='Tabelas auxiliares'!$A$236,"INVESTIMENTO","ERRO - VERIFICAR"))))</f>
        <v/>
      </c>
      <c r="S966" s="65"/>
    </row>
    <row r="967" spans="17:19" x14ac:dyDescent="0.25">
      <c r="Q967" s="51" t="str">
        <f t="shared" si="15"/>
        <v/>
      </c>
      <c r="R967" s="51" t="str">
        <f>IF(M967="","",IF(AND(M967&lt;&gt;'Tabelas auxiliares'!$B$236,M967&lt;&gt;'Tabelas auxiliares'!$B$237,M967&lt;&gt;'Tabelas auxiliares'!$C$236,M967&lt;&gt;'Tabelas auxiliares'!$C$237),"FOLHA DE PESSOAL",IF(Q967='Tabelas auxiliares'!$A$237,"CUSTEIO",IF(Q967='Tabelas auxiliares'!$A$236,"INVESTIMENTO","ERRO - VERIFICAR"))))</f>
        <v/>
      </c>
      <c r="S967" s="65"/>
    </row>
    <row r="968" spans="17:19" x14ac:dyDescent="0.25">
      <c r="Q968" s="51" t="str">
        <f t="shared" si="15"/>
        <v/>
      </c>
      <c r="R968" s="51" t="str">
        <f>IF(M968="","",IF(AND(M968&lt;&gt;'Tabelas auxiliares'!$B$236,M968&lt;&gt;'Tabelas auxiliares'!$B$237,M968&lt;&gt;'Tabelas auxiliares'!$C$236,M968&lt;&gt;'Tabelas auxiliares'!$C$237),"FOLHA DE PESSOAL",IF(Q968='Tabelas auxiliares'!$A$237,"CUSTEIO",IF(Q968='Tabelas auxiliares'!$A$236,"INVESTIMENTO","ERRO - VERIFICAR"))))</f>
        <v/>
      </c>
      <c r="S968" s="65"/>
    </row>
    <row r="969" spans="17:19" x14ac:dyDescent="0.25">
      <c r="Q969" s="51" t="str">
        <f t="shared" si="15"/>
        <v/>
      </c>
      <c r="R969" s="51" t="str">
        <f>IF(M969="","",IF(AND(M969&lt;&gt;'Tabelas auxiliares'!$B$236,M969&lt;&gt;'Tabelas auxiliares'!$B$237,M969&lt;&gt;'Tabelas auxiliares'!$C$236,M969&lt;&gt;'Tabelas auxiliares'!$C$237),"FOLHA DE PESSOAL",IF(Q969='Tabelas auxiliares'!$A$237,"CUSTEIO",IF(Q969='Tabelas auxiliares'!$A$236,"INVESTIMENTO","ERRO - VERIFICAR"))))</f>
        <v/>
      </c>
      <c r="S969" s="65"/>
    </row>
    <row r="970" spans="17:19" x14ac:dyDescent="0.25">
      <c r="Q970" s="51" t="str">
        <f t="shared" si="15"/>
        <v/>
      </c>
      <c r="R970" s="51" t="str">
        <f>IF(M970="","",IF(AND(M970&lt;&gt;'Tabelas auxiliares'!$B$236,M970&lt;&gt;'Tabelas auxiliares'!$B$237,M970&lt;&gt;'Tabelas auxiliares'!$C$236,M970&lt;&gt;'Tabelas auxiliares'!$C$237),"FOLHA DE PESSOAL",IF(Q970='Tabelas auxiliares'!$A$237,"CUSTEIO",IF(Q970='Tabelas auxiliares'!$A$236,"INVESTIMENTO","ERRO - VERIFICAR"))))</f>
        <v/>
      </c>
      <c r="S970" s="65"/>
    </row>
    <row r="971" spans="17:19" x14ac:dyDescent="0.25">
      <c r="Q971" s="51" t="str">
        <f t="shared" si="15"/>
        <v/>
      </c>
      <c r="R971" s="51" t="str">
        <f>IF(M971="","",IF(AND(M971&lt;&gt;'Tabelas auxiliares'!$B$236,M971&lt;&gt;'Tabelas auxiliares'!$B$237,M971&lt;&gt;'Tabelas auxiliares'!$C$236,M971&lt;&gt;'Tabelas auxiliares'!$C$237),"FOLHA DE PESSOAL",IF(Q971='Tabelas auxiliares'!$A$237,"CUSTEIO",IF(Q971='Tabelas auxiliares'!$A$236,"INVESTIMENTO","ERRO - VERIFICAR"))))</f>
        <v/>
      </c>
      <c r="S971" s="65"/>
    </row>
    <row r="972" spans="17:19" x14ac:dyDescent="0.25">
      <c r="Q972" s="51" t="str">
        <f t="shared" si="15"/>
        <v/>
      </c>
      <c r="R972" s="51" t="str">
        <f>IF(M972="","",IF(AND(M972&lt;&gt;'Tabelas auxiliares'!$B$236,M972&lt;&gt;'Tabelas auxiliares'!$B$237,M972&lt;&gt;'Tabelas auxiliares'!$C$236,M972&lt;&gt;'Tabelas auxiliares'!$C$237),"FOLHA DE PESSOAL",IF(Q972='Tabelas auxiliares'!$A$237,"CUSTEIO",IF(Q972='Tabelas auxiliares'!$A$236,"INVESTIMENTO","ERRO - VERIFICAR"))))</f>
        <v/>
      </c>
      <c r="S972" s="65"/>
    </row>
    <row r="973" spans="17:19" x14ac:dyDescent="0.25">
      <c r="Q973" s="51" t="str">
        <f t="shared" si="15"/>
        <v/>
      </c>
      <c r="R973" s="51" t="str">
        <f>IF(M973="","",IF(AND(M973&lt;&gt;'Tabelas auxiliares'!$B$236,M973&lt;&gt;'Tabelas auxiliares'!$B$237,M973&lt;&gt;'Tabelas auxiliares'!$C$236,M973&lt;&gt;'Tabelas auxiliares'!$C$237),"FOLHA DE PESSOAL",IF(Q973='Tabelas auxiliares'!$A$237,"CUSTEIO",IF(Q973='Tabelas auxiliares'!$A$236,"INVESTIMENTO","ERRO - VERIFICAR"))))</f>
        <v/>
      </c>
      <c r="S973" s="65"/>
    </row>
    <row r="974" spans="17:19" x14ac:dyDescent="0.25">
      <c r="Q974" s="51" t="str">
        <f t="shared" si="15"/>
        <v/>
      </c>
      <c r="R974" s="51" t="str">
        <f>IF(M974="","",IF(AND(M974&lt;&gt;'Tabelas auxiliares'!$B$236,M974&lt;&gt;'Tabelas auxiliares'!$B$237,M974&lt;&gt;'Tabelas auxiliares'!$C$236,M974&lt;&gt;'Tabelas auxiliares'!$C$237),"FOLHA DE PESSOAL",IF(Q974='Tabelas auxiliares'!$A$237,"CUSTEIO",IF(Q974='Tabelas auxiliares'!$A$236,"INVESTIMENTO","ERRO - VERIFICAR"))))</f>
        <v/>
      </c>
      <c r="S974" s="65"/>
    </row>
    <row r="975" spans="17:19" x14ac:dyDescent="0.25">
      <c r="Q975" s="51" t="str">
        <f t="shared" si="15"/>
        <v/>
      </c>
      <c r="R975" s="51" t="str">
        <f>IF(M975="","",IF(AND(M975&lt;&gt;'Tabelas auxiliares'!$B$236,M975&lt;&gt;'Tabelas auxiliares'!$B$237,M975&lt;&gt;'Tabelas auxiliares'!$C$236,M975&lt;&gt;'Tabelas auxiliares'!$C$237),"FOLHA DE PESSOAL",IF(Q975='Tabelas auxiliares'!$A$237,"CUSTEIO",IF(Q975='Tabelas auxiliares'!$A$236,"INVESTIMENTO","ERRO - VERIFICAR"))))</f>
        <v/>
      </c>
      <c r="S975" s="65"/>
    </row>
    <row r="976" spans="17:19" x14ac:dyDescent="0.25">
      <c r="Q976" s="51" t="str">
        <f t="shared" si="15"/>
        <v/>
      </c>
      <c r="R976" s="51" t="str">
        <f>IF(M976="","",IF(AND(M976&lt;&gt;'Tabelas auxiliares'!$B$236,M976&lt;&gt;'Tabelas auxiliares'!$B$237,M976&lt;&gt;'Tabelas auxiliares'!$C$236,M976&lt;&gt;'Tabelas auxiliares'!$C$237),"FOLHA DE PESSOAL",IF(Q976='Tabelas auxiliares'!$A$237,"CUSTEIO",IF(Q976='Tabelas auxiliares'!$A$236,"INVESTIMENTO","ERRO - VERIFICAR"))))</f>
        <v/>
      </c>
      <c r="S976" s="65"/>
    </row>
    <row r="977" spans="17:19" x14ac:dyDescent="0.25">
      <c r="Q977" s="51" t="str">
        <f t="shared" si="15"/>
        <v/>
      </c>
      <c r="R977" s="51" t="str">
        <f>IF(M977="","",IF(AND(M977&lt;&gt;'Tabelas auxiliares'!$B$236,M977&lt;&gt;'Tabelas auxiliares'!$B$237,M977&lt;&gt;'Tabelas auxiliares'!$C$236,M977&lt;&gt;'Tabelas auxiliares'!$C$237),"FOLHA DE PESSOAL",IF(Q977='Tabelas auxiliares'!$A$237,"CUSTEIO",IF(Q977='Tabelas auxiliares'!$A$236,"INVESTIMENTO","ERRO - VERIFICAR"))))</f>
        <v/>
      </c>
      <c r="S977" s="65"/>
    </row>
    <row r="978" spans="17:19" x14ac:dyDescent="0.25">
      <c r="Q978" s="51" t="str">
        <f t="shared" si="15"/>
        <v/>
      </c>
      <c r="R978" s="51" t="str">
        <f>IF(M978="","",IF(AND(M978&lt;&gt;'Tabelas auxiliares'!$B$236,M978&lt;&gt;'Tabelas auxiliares'!$B$237,M978&lt;&gt;'Tabelas auxiliares'!$C$236,M978&lt;&gt;'Tabelas auxiliares'!$C$237),"FOLHA DE PESSOAL",IF(Q978='Tabelas auxiliares'!$A$237,"CUSTEIO",IF(Q978='Tabelas auxiliares'!$A$236,"INVESTIMENTO","ERRO - VERIFICAR"))))</f>
        <v/>
      </c>
      <c r="S978" s="65"/>
    </row>
    <row r="979" spans="17:19" x14ac:dyDescent="0.25">
      <c r="Q979" s="51" t="str">
        <f t="shared" si="15"/>
        <v/>
      </c>
      <c r="R979" s="51" t="str">
        <f>IF(M979="","",IF(AND(M979&lt;&gt;'Tabelas auxiliares'!$B$236,M979&lt;&gt;'Tabelas auxiliares'!$B$237,M979&lt;&gt;'Tabelas auxiliares'!$C$236,M979&lt;&gt;'Tabelas auxiliares'!$C$237),"FOLHA DE PESSOAL",IF(Q979='Tabelas auxiliares'!$A$237,"CUSTEIO",IF(Q979='Tabelas auxiliares'!$A$236,"INVESTIMENTO","ERRO - VERIFICAR"))))</f>
        <v/>
      </c>
      <c r="S979" s="65"/>
    </row>
    <row r="980" spans="17:19" x14ac:dyDescent="0.25">
      <c r="Q980" s="51" t="str">
        <f t="shared" si="15"/>
        <v/>
      </c>
      <c r="R980" s="51" t="str">
        <f>IF(M980="","",IF(AND(M980&lt;&gt;'Tabelas auxiliares'!$B$236,M980&lt;&gt;'Tabelas auxiliares'!$B$237,M980&lt;&gt;'Tabelas auxiliares'!$C$236,M980&lt;&gt;'Tabelas auxiliares'!$C$237),"FOLHA DE PESSOAL",IF(Q980='Tabelas auxiliares'!$A$237,"CUSTEIO",IF(Q980='Tabelas auxiliares'!$A$236,"INVESTIMENTO","ERRO - VERIFICAR"))))</f>
        <v/>
      </c>
      <c r="S980" s="65"/>
    </row>
    <row r="981" spans="17:19" x14ac:dyDescent="0.25">
      <c r="Q981" s="51" t="str">
        <f t="shared" si="15"/>
        <v/>
      </c>
      <c r="R981" s="51" t="str">
        <f>IF(M981="","",IF(AND(M981&lt;&gt;'Tabelas auxiliares'!$B$236,M981&lt;&gt;'Tabelas auxiliares'!$B$237,M981&lt;&gt;'Tabelas auxiliares'!$C$236,M981&lt;&gt;'Tabelas auxiliares'!$C$237),"FOLHA DE PESSOAL",IF(Q981='Tabelas auxiliares'!$A$237,"CUSTEIO",IF(Q981='Tabelas auxiliares'!$A$236,"INVESTIMENTO","ERRO - VERIFICAR"))))</f>
        <v/>
      </c>
      <c r="S981" s="65"/>
    </row>
    <row r="982" spans="17:19" x14ac:dyDescent="0.25">
      <c r="Q982" s="51" t="str">
        <f t="shared" si="15"/>
        <v/>
      </c>
      <c r="R982" s="51" t="str">
        <f>IF(M982="","",IF(AND(M982&lt;&gt;'Tabelas auxiliares'!$B$236,M982&lt;&gt;'Tabelas auxiliares'!$B$237,M982&lt;&gt;'Tabelas auxiliares'!$C$236,M982&lt;&gt;'Tabelas auxiliares'!$C$237),"FOLHA DE PESSOAL",IF(Q982='Tabelas auxiliares'!$A$237,"CUSTEIO",IF(Q982='Tabelas auxiliares'!$A$236,"INVESTIMENTO","ERRO - VERIFICAR"))))</f>
        <v/>
      </c>
      <c r="S982" s="65"/>
    </row>
    <row r="983" spans="17:19" x14ac:dyDescent="0.25">
      <c r="Q983" s="51" t="str">
        <f t="shared" si="15"/>
        <v/>
      </c>
      <c r="R983" s="51" t="str">
        <f>IF(M983="","",IF(AND(M983&lt;&gt;'Tabelas auxiliares'!$B$236,M983&lt;&gt;'Tabelas auxiliares'!$B$237,M983&lt;&gt;'Tabelas auxiliares'!$C$236,M983&lt;&gt;'Tabelas auxiliares'!$C$237),"FOLHA DE PESSOAL",IF(Q983='Tabelas auxiliares'!$A$237,"CUSTEIO",IF(Q983='Tabelas auxiliares'!$A$236,"INVESTIMENTO","ERRO - VERIFICAR"))))</f>
        <v/>
      </c>
      <c r="S983" s="65"/>
    </row>
    <row r="984" spans="17:19" x14ac:dyDescent="0.25">
      <c r="Q984" s="51" t="str">
        <f t="shared" si="15"/>
        <v/>
      </c>
      <c r="R984" s="51" t="str">
        <f>IF(M984="","",IF(AND(M984&lt;&gt;'Tabelas auxiliares'!$B$236,M984&lt;&gt;'Tabelas auxiliares'!$B$237,M984&lt;&gt;'Tabelas auxiliares'!$C$236,M984&lt;&gt;'Tabelas auxiliares'!$C$237),"FOLHA DE PESSOAL",IF(Q984='Tabelas auxiliares'!$A$237,"CUSTEIO",IF(Q984='Tabelas auxiliares'!$A$236,"INVESTIMENTO","ERRO - VERIFICAR"))))</f>
        <v/>
      </c>
      <c r="S984" s="65"/>
    </row>
    <row r="985" spans="17:19" x14ac:dyDescent="0.25">
      <c r="Q985" s="51" t="str">
        <f t="shared" si="15"/>
        <v/>
      </c>
      <c r="R985" s="51" t="str">
        <f>IF(M985="","",IF(AND(M985&lt;&gt;'Tabelas auxiliares'!$B$236,M985&lt;&gt;'Tabelas auxiliares'!$B$237,M985&lt;&gt;'Tabelas auxiliares'!$C$236,M985&lt;&gt;'Tabelas auxiliares'!$C$237),"FOLHA DE PESSOAL",IF(Q985='Tabelas auxiliares'!$A$237,"CUSTEIO",IF(Q985='Tabelas auxiliares'!$A$236,"INVESTIMENTO","ERRO - VERIFICAR"))))</f>
        <v/>
      </c>
      <c r="S985" s="65"/>
    </row>
    <row r="986" spans="17:19" x14ac:dyDescent="0.25">
      <c r="Q986" s="51" t="str">
        <f t="shared" si="15"/>
        <v/>
      </c>
      <c r="R986" s="51" t="str">
        <f>IF(M986="","",IF(AND(M986&lt;&gt;'Tabelas auxiliares'!$B$236,M986&lt;&gt;'Tabelas auxiliares'!$B$237,M986&lt;&gt;'Tabelas auxiliares'!$C$236,M986&lt;&gt;'Tabelas auxiliares'!$C$237),"FOLHA DE PESSOAL",IF(Q986='Tabelas auxiliares'!$A$237,"CUSTEIO",IF(Q986='Tabelas auxiliares'!$A$236,"INVESTIMENTO","ERRO - VERIFICAR"))))</f>
        <v/>
      </c>
      <c r="S986" s="65"/>
    </row>
    <row r="987" spans="17:19" x14ac:dyDescent="0.25">
      <c r="Q987" s="51" t="str">
        <f t="shared" si="15"/>
        <v/>
      </c>
      <c r="R987" s="51" t="str">
        <f>IF(M987="","",IF(AND(M987&lt;&gt;'Tabelas auxiliares'!$B$236,M987&lt;&gt;'Tabelas auxiliares'!$B$237,M987&lt;&gt;'Tabelas auxiliares'!$C$236,M987&lt;&gt;'Tabelas auxiliares'!$C$237),"FOLHA DE PESSOAL",IF(Q987='Tabelas auxiliares'!$A$237,"CUSTEIO",IF(Q987='Tabelas auxiliares'!$A$236,"INVESTIMENTO","ERRO - VERIFICAR"))))</f>
        <v/>
      </c>
      <c r="S987" s="65"/>
    </row>
    <row r="988" spans="17:19" x14ac:dyDescent="0.25">
      <c r="Q988" s="51" t="str">
        <f t="shared" si="15"/>
        <v/>
      </c>
      <c r="R988" s="51" t="str">
        <f>IF(M988="","",IF(AND(M988&lt;&gt;'Tabelas auxiliares'!$B$236,M988&lt;&gt;'Tabelas auxiliares'!$B$237,M988&lt;&gt;'Tabelas auxiliares'!$C$236,M988&lt;&gt;'Tabelas auxiliares'!$C$237),"FOLHA DE PESSOAL",IF(Q988='Tabelas auxiliares'!$A$237,"CUSTEIO",IF(Q988='Tabelas auxiliares'!$A$236,"INVESTIMENTO","ERRO - VERIFICAR"))))</f>
        <v/>
      </c>
      <c r="S988" s="65"/>
    </row>
    <row r="989" spans="17:19" x14ac:dyDescent="0.25">
      <c r="Q989" s="51" t="str">
        <f t="shared" si="15"/>
        <v/>
      </c>
      <c r="R989" s="51" t="str">
        <f>IF(M989="","",IF(AND(M989&lt;&gt;'Tabelas auxiliares'!$B$236,M989&lt;&gt;'Tabelas auxiliares'!$B$237,M989&lt;&gt;'Tabelas auxiliares'!$C$236,M989&lt;&gt;'Tabelas auxiliares'!$C$237),"FOLHA DE PESSOAL",IF(Q989='Tabelas auxiliares'!$A$237,"CUSTEIO",IF(Q989='Tabelas auxiliares'!$A$236,"INVESTIMENTO","ERRO - VERIFICAR"))))</f>
        <v/>
      </c>
      <c r="S989" s="65"/>
    </row>
    <row r="990" spans="17:19" x14ac:dyDescent="0.25">
      <c r="Q990" s="51" t="str">
        <f t="shared" si="15"/>
        <v/>
      </c>
      <c r="R990" s="51" t="str">
        <f>IF(M990="","",IF(AND(M990&lt;&gt;'Tabelas auxiliares'!$B$236,M990&lt;&gt;'Tabelas auxiliares'!$B$237,M990&lt;&gt;'Tabelas auxiliares'!$C$236,M990&lt;&gt;'Tabelas auxiliares'!$C$237),"FOLHA DE PESSOAL",IF(Q990='Tabelas auxiliares'!$A$237,"CUSTEIO",IF(Q990='Tabelas auxiliares'!$A$236,"INVESTIMENTO","ERRO - VERIFICAR"))))</f>
        <v/>
      </c>
      <c r="S990" s="65"/>
    </row>
    <row r="991" spans="17:19" x14ac:dyDescent="0.25">
      <c r="Q991" s="51" t="str">
        <f t="shared" si="15"/>
        <v/>
      </c>
      <c r="R991" s="51" t="str">
        <f>IF(M991="","",IF(AND(M991&lt;&gt;'Tabelas auxiliares'!$B$236,M991&lt;&gt;'Tabelas auxiliares'!$B$237,M991&lt;&gt;'Tabelas auxiliares'!$C$236,M991&lt;&gt;'Tabelas auxiliares'!$C$237),"FOLHA DE PESSOAL",IF(Q991='Tabelas auxiliares'!$A$237,"CUSTEIO",IF(Q991='Tabelas auxiliares'!$A$236,"INVESTIMENTO","ERRO - VERIFICAR"))))</f>
        <v/>
      </c>
      <c r="S991" s="65"/>
    </row>
    <row r="992" spans="17:19" x14ac:dyDescent="0.25">
      <c r="Q992" s="51" t="str">
        <f t="shared" si="15"/>
        <v/>
      </c>
      <c r="R992" s="51" t="str">
        <f>IF(M992="","",IF(AND(M992&lt;&gt;'Tabelas auxiliares'!$B$236,M992&lt;&gt;'Tabelas auxiliares'!$B$237,M992&lt;&gt;'Tabelas auxiliares'!$C$236,M992&lt;&gt;'Tabelas auxiliares'!$C$237),"FOLHA DE PESSOAL",IF(Q992='Tabelas auxiliares'!$A$237,"CUSTEIO",IF(Q992='Tabelas auxiliares'!$A$236,"INVESTIMENTO","ERRO - VERIFICAR"))))</f>
        <v/>
      </c>
      <c r="S992" s="65"/>
    </row>
    <row r="993" spans="1:22" x14ac:dyDescent="0.25">
      <c r="Q993" s="51" t="str">
        <f t="shared" si="15"/>
        <v/>
      </c>
      <c r="R993" s="51" t="str">
        <f>IF(M993="","",IF(AND(M993&lt;&gt;'Tabelas auxiliares'!$B$236,M993&lt;&gt;'Tabelas auxiliares'!$B$237,M993&lt;&gt;'Tabelas auxiliares'!$C$236,M993&lt;&gt;'Tabelas auxiliares'!$C$237),"FOLHA DE PESSOAL",IF(Q993='Tabelas auxiliares'!$A$237,"CUSTEIO",IF(Q993='Tabelas auxiliares'!$A$236,"INVESTIMENTO","ERRO - VERIFICAR"))))</f>
        <v/>
      </c>
      <c r="S993" s="65"/>
    </row>
    <row r="994" spans="1:22" x14ac:dyDescent="0.25">
      <c r="Q994" s="51" t="str">
        <f t="shared" si="15"/>
        <v/>
      </c>
      <c r="R994" s="51" t="str">
        <f>IF(M994="","",IF(AND(M994&lt;&gt;'Tabelas auxiliares'!$B$236,M994&lt;&gt;'Tabelas auxiliares'!$B$237,M994&lt;&gt;'Tabelas auxiliares'!$C$236,M994&lt;&gt;'Tabelas auxiliares'!$C$237),"FOLHA DE PESSOAL",IF(Q994='Tabelas auxiliares'!$A$237,"CUSTEIO",IF(Q994='Tabelas auxiliares'!$A$236,"INVESTIMENTO","ERRO - VERIFICAR"))))</f>
        <v/>
      </c>
      <c r="S994" s="65"/>
    </row>
    <row r="995" spans="1:22" x14ac:dyDescent="0.25">
      <c r="Q995" s="51" t="str">
        <f t="shared" si="15"/>
        <v/>
      </c>
      <c r="R995" s="51" t="str">
        <f>IF(M995="","",IF(AND(M995&lt;&gt;'Tabelas auxiliares'!$B$236,M995&lt;&gt;'Tabelas auxiliares'!$B$237,M995&lt;&gt;'Tabelas auxiliares'!$C$236,M995&lt;&gt;'Tabelas auxiliares'!$C$237),"FOLHA DE PESSOAL",IF(Q995='Tabelas auxiliares'!$A$237,"CUSTEIO",IF(Q995='Tabelas auxiliares'!$A$236,"INVESTIMENTO","ERRO - VERIFICAR"))))</f>
        <v/>
      </c>
      <c r="S995" s="65"/>
    </row>
    <row r="996" spans="1:22" x14ac:dyDescent="0.25">
      <c r="Q996" s="51" t="str">
        <f t="shared" si="15"/>
        <v/>
      </c>
      <c r="R996" s="51" t="str">
        <f>IF(M996="","",IF(AND(M996&lt;&gt;'Tabelas auxiliares'!$B$236,M996&lt;&gt;'Tabelas auxiliares'!$B$237,M996&lt;&gt;'Tabelas auxiliares'!$C$236,M996&lt;&gt;'Tabelas auxiliares'!$C$237),"FOLHA DE PESSOAL",IF(Q996='Tabelas auxiliares'!$A$237,"CUSTEIO",IF(Q996='Tabelas auxiliares'!$A$236,"INVESTIMENTO","ERRO - VERIFICAR"))))</f>
        <v/>
      </c>
      <c r="S996" s="65"/>
    </row>
    <row r="997" spans="1:22" x14ac:dyDescent="0.25">
      <c r="Q997" s="51" t="str">
        <f t="shared" si="15"/>
        <v/>
      </c>
      <c r="R997" s="51" t="str">
        <f>IF(M997="","",IF(AND(M997&lt;&gt;'Tabelas auxiliares'!$B$236,M997&lt;&gt;'Tabelas auxiliares'!$B$237,M997&lt;&gt;'Tabelas auxiliares'!$C$236,M997&lt;&gt;'Tabelas auxiliares'!$C$237),"FOLHA DE PESSOAL",IF(Q997='Tabelas auxiliares'!$A$237,"CUSTEIO",IF(Q997='Tabelas auxiliares'!$A$236,"INVESTIMENTO","ERRO - VERIFICAR"))))</f>
        <v/>
      </c>
      <c r="S997" s="65"/>
    </row>
    <row r="998" spans="1:22" x14ac:dyDescent="0.25">
      <c r="Q998" s="51" t="str">
        <f t="shared" si="15"/>
        <v/>
      </c>
      <c r="R998" s="51" t="str">
        <f>IF(M998="","",IF(AND(M998&lt;&gt;'Tabelas auxiliares'!$B$236,M998&lt;&gt;'Tabelas auxiliares'!$B$237,M998&lt;&gt;'Tabelas auxiliares'!$C$236,M998&lt;&gt;'Tabelas auxiliares'!$C$237),"FOLHA DE PESSOAL",IF(Q998='Tabelas auxiliares'!$A$237,"CUSTEIO",IF(Q998='Tabelas auxiliares'!$A$236,"INVESTIMENTO","ERRO - VERIFICAR"))))</f>
        <v/>
      </c>
      <c r="S998" s="65"/>
    </row>
    <row r="999" spans="1:22" x14ac:dyDescent="0.25">
      <c r="Q999" s="51" t="str">
        <f t="shared" si="15"/>
        <v/>
      </c>
      <c r="R999" s="51" t="str">
        <f>IF(M999="","",IF(AND(M999&lt;&gt;'Tabelas auxiliares'!$B$236,M999&lt;&gt;'Tabelas auxiliares'!$B$237,M999&lt;&gt;'Tabelas auxiliares'!$C$236,M999&lt;&gt;'Tabelas auxiliares'!$C$237),"FOLHA DE PESSOAL",IF(Q999='Tabelas auxiliares'!$A$237,"CUSTEIO",IF(Q999='Tabelas auxiliares'!$A$236,"INVESTIMENTO","ERRO - VERIFICAR"))))</f>
        <v/>
      </c>
      <c r="S999" s="65"/>
    </row>
    <row r="1000" spans="1:22" x14ac:dyDescent="0.25">
      <c r="Q1000" s="51" t="str">
        <f t="shared" si="15"/>
        <v/>
      </c>
      <c r="R1000" s="51" t="str">
        <f>IF(M1000="","",IF(AND(M1000&lt;&gt;'Tabelas auxiliares'!$B$236,M1000&lt;&gt;'Tabelas auxiliares'!$B$237,M1000&lt;&gt;'Tabelas auxiliares'!$C$236,M1000&lt;&gt;'Tabelas auxiliares'!$C$237),"FOLHA DE PESSOAL",IF(Q1000='Tabelas auxiliares'!$A$237,"CUSTEIO",IF(Q1000='Tabelas auxiliares'!$A$236,"INVESTIMENTO","ERRO - VERIFICAR"))))</f>
        <v/>
      </c>
      <c r="S1000" s="65"/>
    </row>
    <row r="1001" spans="1:22" x14ac:dyDescent="0.25">
      <c r="A1001" s="57"/>
      <c r="B1001" s="57"/>
      <c r="C1001" s="57"/>
      <c r="D1001" s="57"/>
      <c r="E1001" s="57"/>
      <c r="F1001" s="57"/>
      <c r="G1001" s="57"/>
      <c r="H1001" s="57"/>
      <c r="I1001" s="57"/>
      <c r="J1001" s="57"/>
      <c r="K1001" s="57"/>
      <c r="L1001" s="57" t="s">
        <v>98</v>
      </c>
      <c r="M1001" s="57"/>
      <c r="N1001" s="57"/>
      <c r="O1001" s="57"/>
      <c r="P1001" s="57"/>
      <c r="Q1001" s="57"/>
      <c r="R1001" s="57"/>
      <c r="S1001" s="56">
        <f>SUBTOTAL(9,S4:S1000)</f>
        <v>21701401.52</v>
      </c>
      <c r="T1001" s="56">
        <f t="shared" ref="T1001:V1001" si="16">SUBTOTAL(9,T4:T1000)</f>
        <v>17509193.310000002</v>
      </c>
      <c r="U1001" s="56">
        <f t="shared" si="16"/>
        <v>2024860.7200000004</v>
      </c>
      <c r="V1001" s="56">
        <f t="shared" si="16"/>
        <v>1858023.01</v>
      </c>
    </row>
  </sheetData>
  <sheetProtection algorithmName="SHA-512" hashValue="4UJRDVg5wTvJOdScWzIwWLt/uPakRj89Neu22SQvhcGkLURIttXuD82Qz1c4JNftp95TFs8IJuDsyYSMsX5Seg==" saltValue="spfkrEOowlw5JQqOae0pfQ==" spinCount="100000" sheet="1" autoFilter="0"/>
  <autoFilter ref="A3:V3" xr:uid="{00000000-0009-0000-0000-00000A000000}"/>
  <mergeCells count="1">
    <mergeCell ref="A1:B2"/>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37"/>
  <sheetViews>
    <sheetView topLeftCell="A221" workbookViewId="0">
      <selection activeCell="D239" sqref="D239"/>
    </sheetView>
  </sheetViews>
  <sheetFormatPr defaultRowHeight="15" x14ac:dyDescent="0.25"/>
  <cols>
    <col min="1" max="1" width="7.5703125" customWidth="1"/>
    <col min="2" max="2" width="55.85546875" customWidth="1"/>
    <col min="3" max="3" width="73.28515625" customWidth="1"/>
    <col min="4" max="4" width="18" customWidth="1"/>
    <col min="5" max="5" width="15.28515625" customWidth="1"/>
  </cols>
  <sheetData>
    <row r="3" spans="1:3" x14ac:dyDescent="0.25">
      <c r="A3" s="3" t="s">
        <v>15</v>
      </c>
      <c r="B3" s="3" t="s">
        <v>16</v>
      </c>
      <c r="C3" t="str">
        <f>CONCATENATE(A3," -&gt; ",B3)</f>
        <v>A0 -&gt; PROPES - PRÓ-REITORIA DE PESQUISA / CEM</v>
      </c>
    </row>
    <row r="4" spans="1:3" x14ac:dyDescent="0.25">
      <c r="A4" s="12" t="s">
        <v>21</v>
      </c>
      <c r="B4" s="12" t="s">
        <v>22</v>
      </c>
      <c r="C4" t="str">
        <f t="shared" ref="C4:C61" si="0">CONCATENATE(A4," -&gt; ",B4)</f>
        <v>A1 -&gt; NÚCLEOS ESTRATÉGICOS</v>
      </c>
    </row>
    <row r="5" spans="1:3" x14ac:dyDescent="0.25">
      <c r="A5" s="12" t="s">
        <v>207</v>
      </c>
      <c r="B5" s="12" t="s">
        <v>223</v>
      </c>
      <c r="C5" t="str">
        <f t="shared" si="0"/>
        <v>A8 -&gt; PROPES - TRI</v>
      </c>
    </row>
    <row r="6" spans="1:3" x14ac:dyDescent="0.25">
      <c r="A6" s="12" t="s">
        <v>17</v>
      </c>
      <c r="B6" s="12" t="s">
        <v>18</v>
      </c>
      <c r="C6" t="str">
        <f t="shared" si="0"/>
        <v>B0 -&gt; GABINETE REITORIA</v>
      </c>
    </row>
    <row r="7" spans="1:3" x14ac:dyDescent="0.25">
      <c r="A7" s="12" t="s">
        <v>19</v>
      </c>
      <c r="B7" s="12" t="s">
        <v>20</v>
      </c>
      <c r="C7" t="str">
        <f t="shared" si="0"/>
        <v>B1 -&gt; AUDIN - AUDITORIA INTERNA</v>
      </c>
    </row>
    <row r="8" spans="1:3" x14ac:dyDescent="0.25">
      <c r="A8" s="12" t="s">
        <v>23</v>
      </c>
      <c r="B8" s="12" t="s">
        <v>24</v>
      </c>
      <c r="C8" t="str">
        <f t="shared" si="0"/>
        <v>B3 -&gt; PF - PROCURADORIA FEDERAL</v>
      </c>
    </row>
    <row r="9" spans="1:3" x14ac:dyDescent="0.25">
      <c r="A9" s="12" t="s">
        <v>94</v>
      </c>
      <c r="B9" s="12" t="s">
        <v>95</v>
      </c>
      <c r="C9" t="str">
        <f t="shared" si="0"/>
        <v>B4 -&gt; Projetos TRANSVERSAIS</v>
      </c>
    </row>
    <row r="10" spans="1:3" x14ac:dyDescent="0.25">
      <c r="A10" s="12" t="s">
        <v>485</v>
      </c>
      <c r="B10" s="12" t="s">
        <v>500</v>
      </c>
      <c r="C10" t="str">
        <f t="shared" si="0"/>
        <v>B8 -&gt; GABINETE REITORIA - TRI</v>
      </c>
    </row>
    <row r="11" spans="1:3" x14ac:dyDescent="0.25">
      <c r="A11" s="12" t="s">
        <v>25</v>
      </c>
      <c r="B11" s="12" t="s">
        <v>26</v>
      </c>
      <c r="C11" t="str">
        <f t="shared" si="0"/>
        <v>C0 -&gt; SG - SECRETARIA GERAL</v>
      </c>
    </row>
    <row r="12" spans="1:3" x14ac:dyDescent="0.25">
      <c r="A12" s="12" t="s">
        <v>27</v>
      </c>
      <c r="B12" s="12" t="s">
        <v>28</v>
      </c>
      <c r="C12" t="str">
        <f t="shared" si="0"/>
        <v>D0 -&gt; ACI - ASSESSORIA DE COMUNICAÇÃO E IMPRENSA</v>
      </c>
    </row>
    <row r="13" spans="1:3" x14ac:dyDescent="0.25">
      <c r="A13" s="12" t="s">
        <v>31</v>
      </c>
      <c r="B13" s="12" t="s">
        <v>32</v>
      </c>
      <c r="C13" t="str">
        <f t="shared" si="0"/>
        <v>D2 -&gt; ACI - SERVIÇOS GRÁFICOS * D.U.C</v>
      </c>
    </row>
    <row r="14" spans="1:3" x14ac:dyDescent="0.25">
      <c r="A14" s="12" t="s">
        <v>33</v>
      </c>
      <c r="B14" s="12" t="s">
        <v>34</v>
      </c>
      <c r="C14" t="str">
        <f t="shared" si="0"/>
        <v>D3 -&gt; ACI - SERVIÇOS DE TRADUÇÃO * D.U.C</v>
      </c>
    </row>
    <row r="15" spans="1:3" x14ac:dyDescent="0.25">
      <c r="A15" s="12" t="s">
        <v>35</v>
      </c>
      <c r="B15" s="12" t="s">
        <v>36</v>
      </c>
      <c r="C15" t="str">
        <f t="shared" si="0"/>
        <v>E0 -&gt; PU - PREFEITURA UNIVERSITÁRIA</v>
      </c>
    </row>
    <row r="16" spans="1:3" x14ac:dyDescent="0.25">
      <c r="A16" s="12" t="s">
        <v>37</v>
      </c>
      <c r="B16" s="12" t="s">
        <v>38</v>
      </c>
      <c r="C16" t="str">
        <f t="shared" si="0"/>
        <v>E1 -&gt; PU - MATERIAL DE EXPEDIENTE * D.U.C</v>
      </c>
    </row>
    <row r="17" spans="1:3" x14ac:dyDescent="0.25">
      <c r="A17" s="12" t="s">
        <v>150</v>
      </c>
      <c r="B17" s="12" t="s">
        <v>154</v>
      </c>
      <c r="C17" t="str">
        <f t="shared" si="0"/>
        <v>E2 -&gt; PU - MOBILIÁRIOS * D.U.C</v>
      </c>
    </row>
    <row r="18" spans="1:3" x14ac:dyDescent="0.25">
      <c r="A18" s="12" t="s">
        <v>153</v>
      </c>
      <c r="B18" s="12" t="s">
        <v>155</v>
      </c>
      <c r="C18" t="str">
        <f t="shared" si="0"/>
        <v>E3 -&gt; PU - INFRAESTRUTURA PREDIAL * D.U.C</v>
      </c>
    </row>
    <row r="19" spans="1:3" x14ac:dyDescent="0.25">
      <c r="A19" s="12" t="s">
        <v>39</v>
      </c>
      <c r="B19" s="12" t="s">
        <v>40</v>
      </c>
      <c r="C19" t="str">
        <f t="shared" si="0"/>
        <v>E4 -&gt; PU - LOCAÇÃO DE VEÍCULOS * D.U.C</v>
      </c>
    </row>
    <row r="20" spans="1:3" x14ac:dyDescent="0.25">
      <c r="A20" s="12" t="s">
        <v>29</v>
      </c>
      <c r="B20" s="12" t="s">
        <v>30</v>
      </c>
      <c r="C20" t="str">
        <f t="shared" si="0"/>
        <v>E5 -&gt; PU - BUFFET * D.U.C</v>
      </c>
    </row>
    <row r="21" spans="1:3" x14ac:dyDescent="0.25">
      <c r="A21" s="12" t="s">
        <v>41</v>
      </c>
      <c r="B21" s="12" t="s">
        <v>42</v>
      </c>
      <c r="C21" t="str">
        <f t="shared" si="0"/>
        <v>F0 -&gt; CECS - CENTRO DE ENG., MODELAGEM E CIÊNCIAS SOCIAIS APLICADAS</v>
      </c>
    </row>
    <row r="22" spans="1:3" x14ac:dyDescent="0.25">
      <c r="A22" s="12" t="s">
        <v>43</v>
      </c>
      <c r="B22" s="12" t="s">
        <v>44</v>
      </c>
      <c r="C22" t="str">
        <f t="shared" si="0"/>
        <v>F7 -&gt; CECS - COMPRAS COMPARTILHADAS</v>
      </c>
    </row>
    <row r="23" spans="1:3" x14ac:dyDescent="0.25">
      <c r="A23" s="12" t="s">
        <v>213</v>
      </c>
      <c r="B23" s="12" t="s">
        <v>210</v>
      </c>
      <c r="C23" t="str">
        <f t="shared" si="0"/>
        <v>F8 -&gt; CECS - TRI</v>
      </c>
    </row>
    <row r="24" spans="1:3" x14ac:dyDescent="0.25">
      <c r="A24" s="12" t="s">
        <v>206</v>
      </c>
      <c r="B24" s="12" t="s">
        <v>224</v>
      </c>
      <c r="C24" t="str">
        <f t="shared" si="0"/>
        <v>F9 -&gt; CECS - CONVÊNIOS/PARCERIAS</v>
      </c>
    </row>
    <row r="25" spans="1:3" x14ac:dyDescent="0.25">
      <c r="A25" s="12" t="s">
        <v>45</v>
      </c>
      <c r="B25" s="12" t="s">
        <v>46</v>
      </c>
      <c r="C25" t="str">
        <f t="shared" si="0"/>
        <v>G0 -&gt; CMCC - CENTRO DE MATEMÁTICA, COMPUTAÇÃO E COGNIÇÃO</v>
      </c>
    </row>
    <row r="26" spans="1:3" x14ac:dyDescent="0.25">
      <c r="A26" s="12" t="s">
        <v>47</v>
      </c>
      <c r="B26" s="12" t="s">
        <v>48</v>
      </c>
      <c r="C26" t="str">
        <f t="shared" si="0"/>
        <v>G7 -&gt; CMCC - COMPRAS COMPARTILHADAS</v>
      </c>
    </row>
    <row r="27" spans="1:3" x14ac:dyDescent="0.25">
      <c r="A27" s="12" t="s">
        <v>214</v>
      </c>
      <c r="B27" s="12" t="s">
        <v>211</v>
      </c>
      <c r="C27" t="str">
        <f t="shared" si="0"/>
        <v>G8 -&gt; CMCC - TRI</v>
      </c>
    </row>
    <row r="28" spans="1:3" x14ac:dyDescent="0.25">
      <c r="A28" s="12" t="s">
        <v>383</v>
      </c>
      <c r="B28" s="12" t="s">
        <v>384</v>
      </c>
      <c r="C28" t="str">
        <f t="shared" si="0"/>
        <v>G9 -&gt; CMCC - CONVÊNIOS/PARCERIAS</v>
      </c>
    </row>
    <row r="29" spans="1:3" x14ac:dyDescent="0.25">
      <c r="A29" s="12" t="s">
        <v>49</v>
      </c>
      <c r="B29" s="12" t="s">
        <v>50</v>
      </c>
      <c r="C29" t="str">
        <f t="shared" si="0"/>
        <v>H0 -&gt; CCNH - CENTRO DE CIÊNCIAS NATURAIS E HUMANAS</v>
      </c>
    </row>
    <row r="30" spans="1:3" x14ac:dyDescent="0.25">
      <c r="A30" s="12" t="s">
        <v>51</v>
      </c>
      <c r="B30" s="12" t="s">
        <v>52</v>
      </c>
      <c r="C30" t="str">
        <f t="shared" si="0"/>
        <v>H7 -&gt; CCNH - COMPRAS COMPARTILHADAS</v>
      </c>
    </row>
    <row r="31" spans="1:3" x14ac:dyDescent="0.25">
      <c r="A31" s="12" t="s">
        <v>215</v>
      </c>
      <c r="B31" s="12" t="s">
        <v>212</v>
      </c>
      <c r="C31" t="str">
        <f t="shared" si="0"/>
        <v>H8 -&gt; CCNH - TRI</v>
      </c>
    </row>
    <row r="32" spans="1:3" x14ac:dyDescent="0.25">
      <c r="A32" s="12" t="s">
        <v>385</v>
      </c>
      <c r="B32" s="12" t="s">
        <v>386</v>
      </c>
      <c r="C32" t="str">
        <f t="shared" si="0"/>
        <v>H9 -&gt; CCNH - CONVÊNIOS/PARCERIAS</v>
      </c>
    </row>
    <row r="33" spans="1:3" x14ac:dyDescent="0.25">
      <c r="A33" s="12" t="s">
        <v>53</v>
      </c>
      <c r="B33" s="12" t="s">
        <v>54</v>
      </c>
      <c r="C33" t="str">
        <f t="shared" si="0"/>
        <v>I0 -&gt; PROGRAD - PRÓ-REITORIA DE GRADUAÇÃO</v>
      </c>
    </row>
    <row r="34" spans="1:3" x14ac:dyDescent="0.25">
      <c r="A34" s="12" t="s">
        <v>216</v>
      </c>
      <c r="B34" s="12" t="s">
        <v>217</v>
      </c>
      <c r="C34" t="str">
        <f t="shared" si="0"/>
        <v>I8 -&gt; PROGRAD - TRI</v>
      </c>
    </row>
    <row r="35" spans="1:3" x14ac:dyDescent="0.25">
      <c r="A35" s="12" t="s">
        <v>55</v>
      </c>
      <c r="B35" s="12" t="s">
        <v>56</v>
      </c>
      <c r="C35" t="str">
        <f t="shared" si="0"/>
        <v>J0 -&gt; PROEC - PRÓ-REITORIA DE EXTENSÃO E CULTURA</v>
      </c>
    </row>
    <row r="36" spans="1:3" x14ac:dyDescent="0.25">
      <c r="A36" s="12" t="s">
        <v>57</v>
      </c>
      <c r="B36" s="12" t="s">
        <v>58</v>
      </c>
      <c r="C36" t="str">
        <f t="shared" si="0"/>
        <v>J1 -&gt; EDITORA DA UFABC</v>
      </c>
    </row>
    <row r="37" spans="1:3" x14ac:dyDescent="0.25">
      <c r="A37" s="12" t="s">
        <v>59</v>
      </c>
      <c r="B37" s="12" t="s">
        <v>60</v>
      </c>
      <c r="C37" t="str">
        <f t="shared" si="0"/>
        <v>J2 -&gt; PROEC - REALIZAÇÃO DE EVENTOS * D.U.C</v>
      </c>
    </row>
    <row r="38" spans="1:3" x14ac:dyDescent="0.25">
      <c r="A38" s="12" t="s">
        <v>209</v>
      </c>
      <c r="B38" s="12" t="s">
        <v>218</v>
      </c>
      <c r="C38" t="str">
        <f t="shared" si="0"/>
        <v>J8 -&gt; PROEC - TRI</v>
      </c>
    </row>
    <row r="39" spans="1:3" x14ac:dyDescent="0.25">
      <c r="A39" s="12" t="s">
        <v>61</v>
      </c>
      <c r="B39" s="12" t="s">
        <v>62</v>
      </c>
      <c r="C39" t="str">
        <f t="shared" si="0"/>
        <v>K0 -&gt; PROAD - PRÓ-REITORIA DE ADMINISTRAÇÃO</v>
      </c>
    </row>
    <row r="40" spans="1:3" x14ac:dyDescent="0.25">
      <c r="A40" s="12" t="s">
        <v>63</v>
      </c>
      <c r="B40" s="12" t="s">
        <v>64</v>
      </c>
      <c r="C40" t="str">
        <f t="shared" si="0"/>
        <v>K1 -&gt; PROAD - PASSAGENS * D.U.C</v>
      </c>
    </row>
    <row r="41" spans="1:3" x14ac:dyDescent="0.25">
      <c r="A41" s="12" t="s">
        <v>65</v>
      </c>
      <c r="B41" s="12" t="s">
        <v>66</v>
      </c>
      <c r="C41" t="str">
        <f t="shared" si="0"/>
        <v>L0 -&gt; PROPLADI - PRÓ-REITORIA DE PLAN. E DESENV. INSTITUCIONAL</v>
      </c>
    </row>
    <row r="42" spans="1:3" x14ac:dyDescent="0.25">
      <c r="A42" s="18" t="s">
        <v>69</v>
      </c>
      <c r="B42" s="12" t="s">
        <v>70</v>
      </c>
      <c r="C42" t="str">
        <f t="shared" si="0"/>
        <v>M0 -&gt; PROAP - PNAES</v>
      </c>
    </row>
    <row r="43" spans="1:3" x14ac:dyDescent="0.25">
      <c r="A43" s="18" t="s">
        <v>67</v>
      </c>
      <c r="B43" s="12" t="s">
        <v>68</v>
      </c>
      <c r="C43" t="str">
        <f t="shared" si="0"/>
        <v>M1 -&gt; PROAP - PRÓ-REITORIA DE POLÍTICAS AFIRMATIVAS</v>
      </c>
    </row>
    <row r="44" spans="1:3" x14ac:dyDescent="0.25">
      <c r="A44" s="18" t="s">
        <v>219</v>
      </c>
      <c r="B44" s="12" t="s">
        <v>220</v>
      </c>
      <c r="C44" t="str">
        <f t="shared" si="0"/>
        <v>M8 -&gt; PROAP - TRI</v>
      </c>
    </row>
    <row r="45" spans="1:3" x14ac:dyDescent="0.25">
      <c r="A45" s="12" t="s">
        <v>71</v>
      </c>
      <c r="B45" s="12" t="s">
        <v>72</v>
      </c>
      <c r="C45" t="str">
        <f t="shared" si="0"/>
        <v>N0 -&gt; ARI - ASSESSORIA DE RELAÇÕES INTERNACIONAIS</v>
      </c>
    </row>
    <row r="46" spans="1:3" x14ac:dyDescent="0.25">
      <c r="A46" s="12" t="s">
        <v>73</v>
      </c>
      <c r="B46" s="12" t="s">
        <v>74</v>
      </c>
      <c r="C46" t="str">
        <f t="shared" si="0"/>
        <v>P0 -&gt; PROPG - PRÓ-REITORIA DE PÓS-GRADUAÇÃO</v>
      </c>
    </row>
    <row r="47" spans="1:3" x14ac:dyDescent="0.25">
      <c r="A47" s="12" t="s">
        <v>221</v>
      </c>
      <c r="B47" s="12" t="s">
        <v>222</v>
      </c>
      <c r="C47" t="str">
        <f t="shared" si="0"/>
        <v>P8 -&gt; PROPG - TRI</v>
      </c>
    </row>
    <row r="48" spans="1:3" x14ac:dyDescent="0.25">
      <c r="A48" s="12" t="s">
        <v>75</v>
      </c>
      <c r="B48" s="12" t="s">
        <v>76</v>
      </c>
      <c r="C48" t="str">
        <f t="shared" si="0"/>
        <v>Q0 -&gt; BIBLIOTECA</v>
      </c>
    </row>
    <row r="49" spans="1:3" x14ac:dyDescent="0.25">
      <c r="A49" s="12" t="s">
        <v>77</v>
      </c>
      <c r="B49" s="12" t="s">
        <v>78</v>
      </c>
      <c r="C49" t="str">
        <f t="shared" si="0"/>
        <v>R0 -&gt; NTI - NÚCLEO DE TECNOLOGIA DA INFORMAÇÃO</v>
      </c>
    </row>
    <row r="50" spans="1:3" x14ac:dyDescent="0.25">
      <c r="A50" s="12" t="s">
        <v>151</v>
      </c>
      <c r="B50" s="12" t="s">
        <v>152</v>
      </c>
      <c r="C50" t="str">
        <f t="shared" si="0"/>
        <v>R1 -&gt; NTI - EQUIPAMENTO DE INFORMÁTICA * D.U.C</v>
      </c>
    </row>
    <row r="51" spans="1:3" x14ac:dyDescent="0.25">
      <c r="A51" s="12" t="s">
        <v>79</v>
      </c>
      <c r="B51" s="12" t="s">
        <v>80</v>
      </c>
      <c r="C51" t="str">
        <f t="shared" si="0"/>
        <v>R2 -&gt; NTI - SUPRIMENTO DE INFORMÁTICA * D.U.C</v>
      </c>
    </row>
    <row r="52" spans="1:3" x14ac:dyDescent="0.25">
      <c r="A52" s="12" t="s">
        <v>81</v>
      </c>
      <c r="B52" s="12" t="s">
        <v>249</v>
      </c>
      <c r="C52" t="str">
        <f t="shared" si="0"/>
        <v>S0 -&gt; SPO - SUPERINTENDÊNCIA DE OBRAS</v>
      </c>
    </row>
    <row r="53" spans="1:3" x14ac:dyDescent="0.25">
      <c r="A53" s="12" t="s">
        <v>208</v>
      </c>
      <c r="B53" s="12" t="s">
        <v>226</v>
      </c>
      <c r="C53" t="str">
        <f t="shared" si="0"/>
        <v>S1 -&gt; SPO - OBRAS SANTO ANDRÉ</v>
      </c>
    </row>
    <row r="54" spans="1:3" x14ac:dyDescent="0.25">
      <c r="A54" s="12" t="s">
        <v>225</v>
      </c>
      <c r="B54" s="12" t="s">
        <v>227</v>
      </c>
      <c r="C54" t="str">
        <f t="shared" si="0"/>
        <v>S2 -&gt; SPO - OBRAS SÃO BERNARDO DO CAMPO</v>
      </c>
    </row>
    <row r="55" spans="1:3" x14ac:dyDescent="0.25">
      <c r="A55" s="12" t="s">
        <v>83</v>
      </c>
      <c r="B55" s="12" t="s">
        <v>248</v>
      </c>
      <c r="C55" t="str">
        <f t="shared" si="0"/>
        <v>T0 -&gt; NETEL - NÚCLEO EDUCACIONAL DE TECNOLOGIAS E LÍNGUAS</v>
      </c>
    </row>
    <row r="56" spans="1:3" x14ac:dyDescent="0.25">
      <c r="A56" s="12" t="s">
        <v>84</v>
      </c>
      <c r="B56" s="12" t="s">
        <v>85</v>
      </c>
      <c r="C56" t="str">
        <f t="shared" si="0"/>
        <v>U0 -&gt; AGÊNCIA DE INOVAÇÃO</v>
      </c>
    </row>
    <row r="57" spans="1:3" x14ac:dyDescent="0.25">
      <c r="A57" s="12" t="s">
        <v>88</v>
      </c>
      <c r="B57" s="12" t="s">
        <v>89</v>
      </c>
      <c r="C57" t="str">
        <f t="shared" si="0"/>
        <v>V0 -&gt; SUGEPE - SUPERINTENDÊNCIA DE GESTÃO DE PESSOAS</v>
      </c>
    </row>
    <row r="58" spans="1:3" x14ac:dyDescent="0.25">
      <c r="A58" s="12" t="s">
        <v>90</v>
      </c>
      <c r="B58" s="12" t="s">
        <v>91</v>
      </c>
      <c r="C58" t="str">
        <f t="shared" si="0"/>
        <v>V1 -&gt; SUGEPE-FOLHA - PASEP + AUX. MORADIA</v>
      </c>
    </row>
    <row r="59" spans="1:3" x14ac:dyDescent="0.25">
      <c r="A59" s="12" t="s">
        <v>92</v>
      </c>
      <c r="B59" s="12" t="s">
        <v>93</v>
      </c>
      <c r="C59" t="str">
        <f t="shared" si="0"/>
        <v>V2 -&gt; SUGEPE - CONTRATAÇÃO DE ESTAGIÁRIOS * D.U.C</v>
      </c>
    </row>
    <row r="60" spans="1:3" x14ac:dyDescent="0.25">
      <c r="A60" s="12" t="s">
        <v>86</v>
      </c>
      <c r="B60" s="12" t="s">
        <v>87</v>
      </c>
      <c r="C60" t="str">
        <f t="shared" si="0"/>
        <v>V4 -&gt; SUGEPE - CAPACITAÇÃO</v>
      </c>
    </row>
    <row r="61" spans="1:3" x14ac:dyDescent="0.25">
      <c r="A61" s="12" t="s">
        <v>96</v>
      </c>
      <c r="B61" s="12" t="s">
        <v>97</v>
      </c>
      <c r="C61" t="str">
        <f t="shared" si="0"/>
        <v>Z0 -&gt; RESERVA DE CONTINGÊNCIA</v>
      </c>
    </row>
    <row r="64" spans="1:3" ht="35.25" customHeight="1" thickBot="1" x14ac:dyDescent="0.35">
      <c r="A64" s="147" t="s">
        <v>376</v>
      </c>
      <c r="B64" s="147"/>
      <c r="C64" s="147"/>
    </row>
    <row r="65" spans="1:3" ht="75" x14ac:dyDescent="0.25">
      <c r="A65" s="82" t="s">
        <v>262</v>
      </c>
      <c r="B65" s="83" t="s">
        <v>263</v>
      </c>
      <c r="C65" s="84" t="s">
        <v>355</v>
      </c>
    </row>
    <row r="66" spans="1:3" x14ac:dyDescent="0.25">
      <c r="A66" s="73" t="s">
        <v>264</v>
      </c>
      <c r="B66" s="74" t="s">
        <v>364</v>
      </c>
      <c r="C66" s="75" t="s">
        <v>265</v>
      </c>
    </row>
    <row r="67" spans="1:3" ht="45" x14ac:dyDescent="0.25">
      <c r="A67" s="73" t="s">
        <v>266</v>
      </c>
      <c r="B67" s="74" t="s">
        <v>267</v>
      </c>
      <c r="C67" s="75" t="s">
        <v>268</v>
      </c>
    </row>
    <row r="68" spans="1:3" ht="30" x14ac:dyDescent="0.25">
      <c r="A68" s="73" t="s">
        <v>269</v>
      </c>
      <c r="B68" s="74" t="s">
        <v>270</v>
      </c>
      <c r="C68" s="75" t="s">
        <v>365</v>
      </c>
    </row>
    <row r="69" spans="1:3" x14ac:dyDescent="0.25">
      <c r="A69" s="73" t="s">
        <v>271</v>
      </c>
      <c r="B69" s="74" t="s">
        <v>272</v>
      </c>
      <c r="C69" s="75" t="s">
        <v>273</v>
      </c>
    </row>
    <row r="70" spans="1:3" ht="30" x14ac:dyDescent="0.25">
      <c r="A70" s="73" t="s">
        <v>274</v>
      </c>
      <c r="B70" s="74" t="s">
        <v>275</v>
      </c>
      <c r="C70" s="75" t="s">
        <v>368</v>
      </c>
    </row>
    <row r="71" spans="1:3" x14ac:dyDescent="0.25">
      <c r="A71" s="73" t="s">
        <v>276</v>
      </c>
      <c r="B71" s="74" t="s">
        <v>277</v>
      </c>
      <c r="C71" s="75" t="s">
        <v>369</v>
      </c>
    </row>
    <row r="72" spans="1:3" ht="45" x14ac:dyDescent="0.25">
      <c r="A72" s="73" t="s">
        <v>278</v>
      </c>
      <c r="B72" s="74" t="s">
        <v>279</v>
      </c>
      <c r="C72" s="75" t="s">
        <v>280</v>
      </c>
    </row>
    <row r="73" spans="1:3" s="50" customFormat="1" ht="45" x14ac:dyDescent="0.25">
      <c r="A73" s="76" t="s">
        <v>281</v>
      </c>
      <c r="B73" s="77" t="s">
        <v>282</v>
      </c>
      <c r="C73" s="78" t="s">
        <v>363</v>
      </c>
    </row>
    <row r="74" spans="1:3" s="50" customFormat="1" ht="30" x14ac:dyDescent="0.25">
      <c r="A74" s="76" t="s">
        <v>283</v>
      </c>
      <c r="B74" s="77" t="s">
        <v>367</v>
      </c>
      <c r="C74" s="78" t="s">
        <v>366</v>
      </c>
    </row>
    <row r="75" spans="1:3" ht="30" x14ac:dyDescent="0.25">
      <c r="A75" s="73" t="s">
        <v>284</v>
      </c>
      <c r="B75" s="74" t="s">
        <v>285</v>
      </c>
      <c r="C75" s="75" t="s">
        <v>286</v>
      </c>
    </row>
    <row r="76" spans="1:3" x14ac:dyDescent="0.25">
      <c r="A76" s="73" t="s">
        <v>287</v>
      </c>
      <c r="B76" s="74" t="s">
        <v>288</v>
      </c>
      <c r="C76" s="75" t="s">
        <v>289</v>
      </c>
    </row>
    <row r="77" spans="1:3" x14ac:dyDescent="0.25">
      <c r="A77" s="73" t="s">
        <v>290</v>
      </c>
      <c r="B77" s="74" t="s">
        <v>291</v>
      </c>
      <c r="C77" s="75" t="s">
        <v>292</v>
      </c>
    </row>
    <row r="78" spans="1:3" x14ac:dyDescent="0.25">
      <c r="A78" s="73" t="s">
        <v>356</v>
      </c>
      <c r="B78" s="74" t="s">
        <v>360</v>
      </c>
      <c r="C78" s="75" t="s">
        <v>357</v>
      </c>
    </row>
    <row r="79" spans="1:3" ht="45" x14ac:dyDescent="0.25">
      <c r="A79" s="73" t="s">
        <v>293</v>
      </c>
      <c r="B79" s="74" t="s">
        <v>294</v>
      </c>
      <c r="C79" s="75" t="s">
        <v>295</v>
      </c>
    </row>
    <row r="80" spans="1:3" ht="30" x14ac:dyDescent="0.25">
      <c r="A80" s="73" t="s">
        <v>296</v>
      </c>
      <c r="B80" s="74" t="s">
        <v>297</v>
      </c>
      <c r="C80" s="75" t="s">
        <v>298</v>
      </c>
    </row>
    <row r="81" spans="1:3" ht="45" x14ac:dyDescent="0.25">
      <c r="A81" s="73" t="s">
        <v>299</v>
      </c>
      <c r="B81" s="74" t="s">
        <v>300</v>
      </c>
      <c r="C81" s="75" t="s">
        <v>301</v>
      </c>
    </row>
    <row r="82" spans="1:3" ht="30" x14ac:dyDescent="0.25">
      <c r="A82" s="73" t="s">
        <v>302</v>
      </c>
      <c r="B82" s="74" t="s">
        <v>362</v>
      </c>
      <c r="C82" s="75" t="s">
        <v>303</v>
      </c>
    </row>
    <row r="83" spans="1:3" x14ac:dyDescent="0.25">
      <c r="A83" s="73" t="s">
        <v>304</v>
      </c>
      <c r="B83" s="74" t="s">
        <v>305</v>
      </c>
      <c r="C83" s="75" t="s">
        <v>306</v>
      </c>
    </row>
    <row r="84" spans="1:3" ht="45" x14ac:dyDescent="0.25">
      <c r="A84" s="73" t="s">
        <v>358</v>
      </c>
      <c r="B84" s="74" t="s">
        <v>361</v>
      </c>
      <c r="C84" s="75" t="s">
        <v>359</v>
      </c>
    </row>
    <row r="85" spans="1:3" ht="45" x14ac:dyDescent="0.25">
      <c r="A85" s="73" t="s">
        <v>307</v>
      </c>
      <c r="B85" s="74" t="s">
        <v>308</v>
      </c>
      <c r="C85" s="75" t="s">
        <v>373</v>
      </c>
    </row>
    <row r="86" spans="1:3" ht="27.75" customHeight="1" x14ac:dyDescent="0.25">
      <c r="A86" s="73" t="s">
        <v>370</v>
      </c>
      <c r="B86" s="74" t="s">
        <v>371</v>
      </c>
      <c r="C86" s="75" t="s">
        <v>372</v>
      </c>
    </row>
    <row r="87" spans="1:3" ht="30" x14ac:dyDescent="0.25">
      <c r="A87" s="73" t="s">
        <v>309</v>
      </c>
      <c r="B87" s="74" t="s">
        <v>310</v>
      </c>
      <c r="C87" s="75" t="s">
        <v>311</v>
      </c>
    </row>
    <row r="88" spans="1:3" ht="45" x14ac:dyDescent="0.25">
      <c r="A88" s="73" t="s">
        <v>312</v>
      </c>
      <c r="B88" s="74" t="s">
        <v>313</v>
      </c>
      <c r="C88" s="75" t="s">
        <v>314</v>
      </c>
    </row>
    <row r="89" spans="1:3" ht="60" x14ac:dyDescent="0.25">
      <c r="A89" s="73" t="s">
        <v>315</v>
      </c>
      <c r="B89" s="74" t="s">
        <v>316</v>
      </c>
      <c r="C89" s="75" t="s">
        <v>317</v>
      </c>
    </row>
    <row r="90" spans="1:3" ht="60" x14ac:dyDescent="0.25">
      <c r="A90" s="73" t="s">
        <v>318</v>
      </c>
      <c r="B90" s="74" t="s">
        <v>319</v>
      </c>
      <c r="C90" s="75" t="s">
        <v>320</v>
      </c>
    </row>
    <row r="91" spans="1:3" ht="30" x14ac:dyDescent="0.25">
      <c r="A91" s="73" t="s">
        <v>321</v>
      </c>
      <c r="B91" s="74" t="s">
        <v>322</v>
      </c>
      <c r="C91" s="75" t="s">
        <v>323</v>
      </c>
    </row>
    <row r="92" spans="1:3" ht="30" x14ac:dyDescent="0.25">
      <c r="A92" s="73" t="s">
        <v>324</v>
      </c>
      <c r="B92" s="74" t="s">
        <v>325</v>
      </c>
      <c r="C92" s="75" t="s">
        <v>326</v>
      </c>
    </row>
    <row r="93" spans="1:3" ht="60" x14ac:dyDescent="0.25">
      <c r="A93" s="73" t="s">
        <v>327</v>
      </c>
      <c r="B93" s="74" t="s">
        <v>328</v>
      </c>
      <c r="C93" s="75" t="s">
        <v>329</v>
      </c>
    </row>
    <row r="94" spans="1:3" ht="60" x14ac:dyDescent="0.25">
      <c r="A94" s="73" t="s">
        <v>330</v>
      </c>
      <c r="B94" s="74" t="s">
        <v>331</v>
      </c>
      <c r="C94" s="75" t="s">
        <v>332</v>
      </c>
    </row>
    <row r="95" spans="1:3" ht="45" x14ac:dyDescent="0.25">
      <c r="A95" s="73" t="s">
        <v>333</v>
      </c>
      <c r="B95" s="74" t="s">
        <v>334</v>
      </c>
      <c r="C95" s="75" t="s">
        <v>374</v>
      </c>
    </row>
    <row r="96" spans="1:3" x14ac:dyDescent="0.25">
      <c r="A96" s="73" t="s">
        <v>335</v>
      </c>
      <c r="B96" s="74" t="s">
        <v>336</v>
      </c>
      <c r="C96" s="75" t="s">
        <v>375</v>
      </c>
    </row>
    <row r="97" spans="1:5" x14ac:dyDescent="0.25">
      <c r="A97" s="73" t="s">
        <v>337</v>
      </c>
      <c r="B97" s="74" t="s">
        <v>338</v>
      </c>
      <c r="C97" s="75" t="s">
        <v>339</v>
      </c>
    </row>
    <row r="98" spans="1:5" x14ac:dyDescent="0.25">
      <c r="A98" s="73" t="s">
        <v>340</v>
      </c>
      <c r="B98" s="74" t="s">
        <v>341</v>
      </c>
      <c r="C98" s="75" t="s">
        <v>342</v>
      </c>
    </row>
    <row r="99" spans="1:5" x14ac:dyDescent="0.25">
      <c r="A99" s="73" t="s">
        <v>343</v>
      </c>
      <c r="B99" s="74" t="s">
        <v>344</v>
      </c>
      <c r="C99" s="75" t="s">
        <v>345</v>
      </c>
    </row>
    <row r="100" spans="1:5" ht="45" x14ac:dyDescent="0.25">
      <c r="A100" s="73" t="s">
        <v>346</v>
      </c>
      <c r="B100" s="74" t="s">
        <v>347</v>
      </c>
      <c r="C100" s="75" t="s">
        <v>348</v>
      </c>
    </row>
    <row r="101" spans="1:5" ht="45" x14ac:dyDescent="0.25">
      <c r="A101" s="73" t="s">
        <v>349</v>
      </c>
      <c r="B101" s="74" t="s">
        <v>350</v>
      </c>
      <c r="C101" s="75" t="s">
        <v>351</v>
      </c>
    </row>
    <row r="102" spans="1:5" ht="30" x14ac:dyDescent="0.25">
      <c r="A102" s="79" t="s">
        <v>352</v>
      </c>
      <c r="B102" s="80" t="s">
        <v>353</v>
      </c>
      <c r="C102" s="81" t="s">
        <v>354</v>
      </c>
    </row>
    <row r="110" spans="1:5" ht="75" x14ac:dyDescent="0.25">
      <c r="C110" s="2" t="s">
        <v>523</v>
      </c>
      <c r="D110" s="1" t="s">
        <v>109</v>
      </c>
      <c r="E110" s="1" t="s">
        <v>110</v>
      </c>
    </row>
    <row r="111" spans="1:5" x14ac:dyDescent="0.25">
      <c r="A111" s="39" t="s">
        <v>15</v>
      </c>
      <c r="B111" s="39" t="s">
        <v>16</v>
      </c>
      <c r="C111" s="67">
        <v>1400000</v>
      </c>
      <c r="D111" s="41">
        <v>1062496.576698334</v>
      </c>
      <c r="E111" s="42">
        <v>337503.42330166599</v>
      </c>
    </row>
    <row r="112" spans="1:5" x14ac:dyDescent="0.25">
      <c r="A112" s="39" t="s">
        <v>17</v>
      </c>
      <c r="B112" s="39" t="s">
        <v>18</v>
      </c>
      <c r="C112" s="67">
        <v>100000</v>
      </c>
      <c r="D112" s="10">
        <v>75892.61262130957</v>
      </c>
      <c r="E112" s="11">
        <v>24107.387378690426</v>
      </c>
    </row>
    <row r="113" spans="1:5" x14ac:dyDescent="0.25">
      <c r="A113" s="39" t="s">
        <v>19</v>
      </c>
      <c r="B113" s="39" t="s">
        <v>20</v>
      </c>
      <c r="C113" s="67">
        <v>3500</v>
      </c>
      <c r="D113" s="10">
        <v>2656.2414417458349</v>
      </c>
      <c r="E113" s="11">
        <v>843.75855825416488</v>
      </c>
    </row>
    <row r="114" spans="1:5" x14ac:dyDescent="0.25">
      <c r="A114" s="39" t="s">
        <v>21</v>
      </c>
      <c r="B114" s="39" t="s">
        <v>22</v>
      </c>
      <c r="C114" s="67">
        <v>110000</v>
      </c>
      <c r="D114" s="10">
        <v>83481.873883440538</v>
      </c>
      <c r="E114" s="11">
        <v>26518.12611655947</v>
      </c>
    </row>
    <row r="115" spans="1:5" x14ac:dyDescent="0.25">
      <c r="A115" s="39" t="s">
        <v>23</v>
      </c>
      <c r="B115" s="39" t="s">
        <v>24</v>
      </c>
      <c r="C115" s="67">
        <v>2340</v>
      </c>
      <c r="D115" s="10">
        <v>1775.8871353386439</v>
      </c>
      <c r="E115" s="11">
        <v>564.11286466135596</v>
      </c>
    </row>
    <row r="116" spans="1:5" x14ac:dyDescent="0.25">
      <c r="A116" s="39" t="s">
        <v>25</v>
      </c>
      <c r="B116" s="39" t="s">
        <v>26</v>
      </c>
      <c r="C116" s="67">
        <v>8000</v>
      </c>
      <c r="D116" s="10">
        <v>6071.4090097047656</v>
      </c>
      <c r="E116" s="11">
        <v>1928.590990295234</v>
      </c>
    </row>
    <row r="117" spans="1:5" x14ac:dyDescent="0.25">
      <c r="A117" s="39" t="s">
        <v>27</v>
      </c>
      <c r="B117" s="39" t="s">
        <v>28</v>
      </c>
      <c r="C117" s="67">
        <v>55000</v>
      </c>
      <c r="D117" s="10">
        <v>41740.936941720269</v>
      </c>
      <c r="E117" s="11">
        <v>13259.063058279735</v>
      </c>
    </row>
    <row r="118" spans="1:5" x14ac:dyDescent="0.25">
      <c r="A118" s="39" t="s">
        <v>29</v>
      </c>
      <c r="B118" s="39" t="s">
        <v>30</v>
      </c>
      <c r="C118" s="67">
        <v>50000</v>
      </c>
      <c r="D118" s="10">
        <v>37946.306310654785</v>
      </c>
      <c r="E118" s="11">
        <v>12053.693689345213</v>
      </c>
    </row>
    <row r="119" spans="1:5" x14ac:dyDescent="0.25">
      <c r="A119" s="39" t="s">
        <v>31</v>
      </c>
      <c r="B119" s="39" t="s">
        <v>32</v>
      </c>
      <c r="C119" s="67">
        <v>40000</v>
      </c>
      <c r="D119" s="10">
        <v>30357.045048523829</v>
      </c>
      <c r="E119" s="11">
        <v>9642.9549514761711</v>
      </c>
    </row>
    <row r="120" spans="1:5" x14ac:dyDescent="0.25">
      <c r="A120" s="39" t="s">
        <v>33</v>
      </c>
      <c r="B120" s="39" t="s">
        <v>34</v>
      </c>
      <c r="C120" s="67">
        <v>100000</v>
      </c>
      <c r="D120" s="10">
        <v>75892.61262130957</v>
      </c>
      <c r="E120" s="11">
        <v>24107.387378690426</v>
      </c>
    </row>
    <row r="121" spans="1:5" x14ac:dyDescent="0.25">
      <c r="A121" s="39" t="s">
        <v>35</v>
      </c>
      <c r="B121" s="39" t="s">
        <v>36</v>
      </c>
      <c r="C121" s="67">
        <v>22000000</v>
      </c>
      <c r="D121" s="10">
        <v>16696374.776688106</v>
      </c>
      <c r="E121" s="11">
        <v>5303625.2233118936</v>
      </c>
    </row>
    <row r="122" spans="1:5" x14ac:dyDescent="0.25">
      <c r="A122" s="39" t="s">
        <v>37</v>
      </c>
      <c r="B122" s="39" t="s">
        <v>38</v>
      </c>
      <c r="C122" s="67">
        <v>250000</v>
      </c>
      <c r="D122" s="10">
        <v>189731.53155327393</v>
      </c>
      <c r="E122" s="11">
        <v>60268.468446726067</v>
      </c>
    </row>
    <row r="123" spans="1:5" x14ac:dyDescent="0.25">
      <c r="A123" s="39" t="s">
        <v>39</v>
      </c>
      <c r="B123" s="39" t="s">
        <v>40</v>
      </c>
      <c r="C123" s="67">
        <v>300000</v>
      </c>
      <c r="D123" s="10">
        <v>227677.83786392873</v>
      </c>
      <c r="E123" s="11">
        <v>72322.162136071274</v>
      </c>
    </row>
    <row r="124" spans="1:5" ht="30" x14ac:dyDescent="0.25">
      <c r="A124" s="39" t="s">
        <v>41</v>
      </c>
      <c r="B124" s="39" t="s">
        <v>42</v>
      </c>
      <c r="C124" s="67">
        <v>150000</v>
      </c>
      <c r="D124" s="10">
        <v>113838.91893196436</v>
      </c>
      <c r="E124" s="11">
        <v>36161.081068035637</v>
      </c>
    </row>
    <row r="125" spans="1:5" x14ac:dyDescent="0.25">
      <c r="A125" s="39" t="s">
        <v>43</v>
      </c>
      <c r="B125" s="39" t="s">
        <v>44</v>
      </c>
      <c r="C125" s="67">
        <v>84500</v>
      </c>
      <c r="D125" s="10">
        <v>64129.257665006589</v>
      </c>
      <c r="E125" s="11">
        <v>20370.742334993411</v>
      </c>
    </row>
    <row r="126" spans="1:5" ht="30" x14ac:dyDescent="0.25">
      <c r="A126" s="39" t="s">
        <v>45</v>
      </c>
      <c r="B126" s="39" t="s">
        <v>46</v>
      </c>
      <c r="C126" s="67">
        <v>150000</v>
      </c>
      <c r="D126" s="10">
        <v>113838.91893196436</v>
      </c>
      <c r="E126" s="11">
        <v>36161.081068035637</v>
      </c>
    </row>
    <row r="127" spans="1:5" x14ac:dyDescent="0.25">
      <c r="A127" s="39" t="s">
        <v>47</v>
      </c>
      <c r="B127" s="39" t="s">
        <v>48</v>
      </c>
      <c r="C127" s="67">
        <v>100000</v>
      </c>
      <c r="D127" s="10">
        <v>75892.61262130957</v>
      </c>
      <c r="E127" s="11">
        <v>24107.387378690426</v>
      </c>
    </row>
    <row r="128" spans="1:5" x14ac:dyDescent="0.25">
      <c r="A128" s="39" t="s">
        <v>49</v>
      </c>
      <c r="B128" s="39" t="s">
        <v>50</v>
      </c>
      <c r="C128" s="67">
        <v>150000</v>
      </c>
      <c r="D128" s="10">
        <v>113838.91893196436</v>
      </c>
      <c r="E128" s="11">
        <v>36161.081068035637</v>
      </c>
    </row>
    <row r="129" spans="1:5" x14ac:dyDescent="0.25">
      <c r="A129" s="39" t="s">
        <v>51</v>
      </c>
      <c r="B129" s="39" t="s">
        <v>52</v>
      </c>
      <c r="C129" s="67">
        <v>350000</v>
      </c>
      <c r="D129" s="10">
        <v>265624.14417458349</v>
      </c>
      <c r="E129" s="11">
        <v>84375.855825416496</v>
      </c>
    </row>
    <row r="130" spans="1:5" x14ac:dyDescent="0.25">
      <c r="A130" s="39" t="s">
        <v>53</v>
      </c>
      <c r="B130" s="39" t="s">
        <v>54</v>
      </c>
      <c r="C130" s="67">
        <v>1150000</v>
      </c>
      <c r="D130" s="10">
        <v>872765.04514506005</v>
      </c>
      <c r="E130" s="11">
        <v>277234.95485493989</v>
      </c>
    </row>
    <row r="131" spans="1:5" x14ac:dyDescent="0.25">
      <c r="A131" s="39" t="s">
        <v>55</v>
      </c>
      <c r="B131" s="39" t="s">
        <v>56</v>
      </c>
      <c r="C131" s="67">
        <v>1350000</v>
      </c>
      <c r="D131" s="10">
        <v>1024550.2703876792</v>
      </c>
      <c r="E131" s="11">
        <v>325449.72961232072</v>
      </c>
    </row>
    <row r="132" spans="1:5" x14ac:dyDescent="0.25">
      <c r="A132" s="39" t="s">
        <v>57</v>
      </c>
      <c r="B132" s="39" t="s">
        <v>58</v>
      </c>
      <c r="C132" s="67">
        <v>140000</v>
      </c>
      <c r="D132" s="10">
        <v>106249.65766983341</v>
      </c>
      <c r="E132" s="11">
        <v>33750.342330166597</v>
      </c>
    </row>
    <row r="133" spans="1:5" x14ac:dyDescent="0.25">
      <c r="A133" s="39" t="s">
        <v>59</v>
      </c>
      <c r="B133" s="39" t="s">
        <v>60</v>
      </c>
      <c r="C133" s="67">
        <v>400000</v>
      </c>
      <c r="D133" s="10">
        <v>303570.45048523828</v>
      </c>
      <c r="E133" s="11">
        <v>96429.549514761704</v>
      </c>
    </row>
    <row r="134" spans="1:5" x14ac:dyDescent="0.25">
      <c r="A134" s="39" t="s">
        <v>61</v>
      </c>
      <c r="B134" s="39" t="s">
        <v>62</v>
      </c>
      <c r="C134" s="67">
        <v>250000</v>
      </c>
      <c r="D134" s="10">
        <v>189731.53155327393</v>
      </c>
      <c r="E134" s="11">
        <v>60268.468446726067</v>
      </c>
    </row>
    <row r="135" spans="1:5" x14ac:dyDescent="0.25">
      <c r="A135" s="39" t="s">
        <v>63</v>
      </c>
      <c r="B135" s="39" t="s">
        <v>64</v>
      </c>
      <c r="C135" s="67">
        <v>450000</v>
      </c>
      <c r="D135" s="10">
        <v>341516.75679589307</v>
      </c>
      <c r="E135" s="11">
        <v>108483.24320410691</v>
      </c>
    </row>
    <row r="136" spans="1:5" ht="30" x14ac:dyDescent="0.25">
      <c r="A136" s="39" t="s">
        <v>65</v>
      </c>
      <c r="B136" s="39" t="s">
        <v>66</v>
      </c>
      <c r="C136" s="67">
        <v>10000</v>
      </c>
      <c r="D136" s="10">
        <v>7589.2612621309572</v>
      </c>
      <c r="E136" s="11">
        <v>2410.7387378690428</v>
      </c>
    </row>
    <row r="137" spans="1:5" x14ac:dyDescent="0.25">
      <c r="A137" s="40" t="s">
        <v>67</v>
      </c>
      <c r="B137" s="39" t="s">
        <v>68</v>
      </c>
      <c r="C137" s="67">
        <v>5800000</v>
      </c>
      <c r="D137" s="10">
        <v>4401771.5320359552</v>
      </c>
      <c r="E137" s="11">
        <v>1398228.4679640448</v>
      </c>
    </row>
    <row r="138" spans="1:5" x14ac:dyDescent="0.25">
      <c r="A138" s="40" t="s">
        <v>69</v>
      </c>
      <c r="B138" s="39" t="s">
        <v>70</v>
      </c>
      <c r="C138" s="67">
        <v>10000000</v>
      </c>
      <c r="D138" s="10">
        <v>7589261.2621309571</v>
      </c>
      <c r="E138" s="11">
        <v>2410738.7378690424</v>
      </c>
    </row>
    <row r="139" spans="1:5" x14ac:dyDescent="0.25">
      <c r="A139" s="39" t="s">
        <v>71</v>
      </c>
      <c r="B139" s="39" t="s">
        <v>72</v>
      </c>
      <c r="C139" s="67">
        <v>500000</v>
      </c>
      <c r="D139" s="10">
        <v>379463.06310654787</v>
      </c>
      <c r="E139" s="11">
        <v>120536.93689345213</v>
      </c>
    </row>
    <row r="140" spans="1:5" x14ac:dyDescent="0.25">
      <c r="A140" s="39" t="s">
        <v>73</v>
      </c>
      <c r="B140" s="39" t="s">
        <v>74</v>
      </c>
      <c r="C140" s="67">
        <v>3800000</v>
      </c>
      <c r="D140" s="10">
        <v>2883919.279609764</v>
      </c>
      <c r="E140" s="11">
        <v>916080.72039023624</v>
      </c>
    </row>
    <row r="141" spans="1:5" x14ac:dyDescent="0.25">
      <c r="A141" s="39" t="s">
        <v>75</v>
      </c>
      <c r="B141" s="39" t="s">
        <v>76</v>
      </c>
      <c r="C141" s="67">
        <v>1195000</v>
      </c>
      <c r="D141" s="10">
        <v>906916.72082464944</v>
      </c>
      <c r="E141" s="11">
        <v>288083.27917535062</v>
      </c>
    </row>
    <row r="142" spans="1:5" x14ac:dyDescent="0.25">
      <c r="A142" s="39" t="s">
        <v>77</v>
      </c>
      <c r="B142" s="39" t="s">
        <v>78</v>
      </c>
      <c r="C142" s="67">
        <v>1200000</v>
      </c>
      <c r="D142" s="10">
        <v>910711.3514557149</v>
      </c>
      <c r="E142" s="11">
        <v>289288.6485442851</v>
      </c>
    </row>
    <row r="143" spans="1:5" x14ac:dyDescent="0.25">
      <c r="A143" s="39" t="s">
        <v>79</v>
      </c>
      <c r="B143" s="39" t="s">
        <v>80</v>
      </c>
      <c r="C143" s="67">
        <v>105000</v>
      </c>
      <c r="D143" s="10">
        <v>79687.243252375047</v>
      </c>
      <c r="E143" s="11">
        <v>25312.756747624946</v>
      </c>
    </row>
    <row r="144" spans="1:5" x14ac:dyDescent="0.25">
      <c r="A144" s="39" t="s">
        <v>81</v>
      </c>
      <c r="B144" s="39" t="s">
        <v>82</v>
      </c>
      <c r="C144" s="67">
        <v>1200000</v>
      </c>
      <c r="D144" s="10">
        <v>910711.3514557149</v>
      </c>
      <c r="E144" s="11">
        <v>289288.6485442851</v>
      </c>
    </row>
    <row r="145" spans="1:5" x14ac:dyDescent="0.25">
      <c r="A145" s="39" t="s">
        <v>83</v>
      </c>
      <c r="B145" s="39" t="s">
        <v>248</v>
      </c>
      <c r="C145" s="67">
        <v>125000</v>
      </c>
      <c r="D145" s="10">
        <v>94865.765776636967</v>
      </c>
      <c r="E145" s="11">
        <v>30134.234223363033</v>
      </c>
    </row>
    <row r="146" spans="1:5" x14ac:dyDescent="0.25">
      <c r="A146" s="39" t="s">
        <v>84</v>
      </c>
      <c r="B146" s="39" t="s">
        <v>85</v>
      </c>
      <c r="C146" s="67">
        <v>125000</v>
      </c>
      <c r="D146" s="10">
        <v>94865.765776636967</v>
      </c>
      <c r="E146" s="11">
        <v>30134.234223363033</v>
      </c>
    </row>
    <row r="147" spans="1:5" x14ac:dyDescent="0.25">
      <c r="A147" s="39" t="s">
        <v>86</v>
      </c>
      <c r="B147" s="39" t="s">
        <v>87</v>
      </c>
      <c r="C147" s="67">
        <v>300000</v>
      </c>
      <c r="D147" s="10">
        <v>227677.83786392873</v>
      </c>
      <c r="E147" s="11">
        <v>72322.162136071274</v>
      </c>
    </row>
    <row r="148" spans="1:5" x14ac:dyDescent="0.25">
      <c r="A148" s="39" t="s">
        <v>88</v>
      </c>
      <c r="B148" s="39" t="s">
        <v>89</v>
      </c>
      <c r="C148" s="67">
        <v>450000</v>
      </c>
      <c r="D148" s="10">
        <v>341516.75679589307</v>
      </c>
      <c r="E148" s="11">
        <v>108483.24320410691</v>
      </c>
    </row>
    <row r="149" spans="1:5" x14ac:dyDescent="0.25">
      <c r="A149" s="39" t="s">
        <v>90</v>
      </c>
      <c r="B149" s="39" t="s">
        <v>91</v>
      </c>
      <c r="C149" s="67">
        <v>2208348</v>
      </c>
      <c r="D149" s="10">
        <v>1675972.9929704375</v>
      </c>
      <c r="E149" s="11">
        <v>532375.00702956249</v>
      </c>
    </row>
    <row r="150" spans="1:5" x14ac:dyDescent="0.25">
      <c r="A150" s="39" t="s">
        <v>92</v>
      </c>
      <c r="B150" s="39" t="s">
        <v>93</v>
      </c>
      <c r="C150" s="67">
        <v>600000</v>
      </c>
      <c r="D150" s="10">
        <v>455355.67572785745</v>
      </c>
      <c r="E150" s="11">
        <v>144644.32427214255</v>
      </c>
    </row>
    <row r="151" spans="1:5" x14ac:dyDescent="0.25">
      <c r="A151" s="39" t="s">
        <v>94</v>
      </c>
      <c r="B151" s="39" t="s">
        <v>95</v>
      </c>
      <c r="C151" s="67">
        <v>340000</v>
      </c>
      <c r="D151" s="10">
        <v>258034.88291245257</v>
      </c>
      <c r="E151" s="11">
        <v>81965.117087547449</v>
      </c>
    </row>
    <row r="152" spans="1:5" x14ac:dyDescent="0.25">
      <c r="A152" s="39" t="s">
        <v>96</v>
      </c>
      <c r="B152" s="39" t="s">
        <v>97</v>
      </c>
      <c r="C152" s="67">
        <v>3808077.0000000298</v>
      </c>
      <c r="D152" s="10">
        <v>2890049.1259312094</v>
      </c>
      <c r="E152" s="11">
        <v>918027.87406882015</v>
      </c>
    </row>
    <row r="159" spans="1:5" x14ac:dyDescent="0.25">
      <c r="A159" s="128" t="s">
        <v>7</v>
      </c>
      <c r="B159" s="128"/>
    </row>
    <row r="160" spans="1:5" x14ac:dyDescent="0.25">
      <c r="A160" s="39" t="s">
        <v>15</v>
      </c>
      <c r="B160" s="39" t="s">
        <v>16</v>
      </c>
      <c r="C160" s="67">
        <v>560000</v>
      </c>
    </row>
    <row r="161" spans="1:3" x14ac:dyDescent="0.25">
      <c r="A161" s="39" t="s">
        <v>21</v>
      </c>
      <c r="B161" s="39" t="s">
        <v>22</v>
      </c>
      <c r="C161" s="67"/>
    </row>
    <row r="162" spans="1:3" x14ac:dyDescent="0.25">
      <c r="A162" s="39" t="s">
        <v>207</v>
      </c>
      <c r="B162" s="39" t="s">
        <v>223</v>
      </c>
      <c r="C162" s="67"/>
    </row>
    <row r="163" spans="1:3" x14ac:dyDescent="0.25">
      <c r="A163" s="39" t="s">
        <v>17</v>
      </c>
      <c r="B163" s="39" t="s">
        <v>18</v>
      </c>
      <c r="C163" s="67"/>
    </row>
    <row r="164" spans="1:3" x14ac:dyDescent="0.25">
      <c r="A164" s="39" t="s">
        <v>19</v>
      </c>
      <c r="B164" s="39" t="s">
        <v>20</v>
      </c>
      <c r="C164" s="67"/>
    </row>
    <row r="165" spans="1:3" x14ac:dyDescent="0.25">
      <c r="A165" s="39" t="s">
        <v>23</v>
      </c>
      <c r="B165" s="39" t="s">
        <v>24</v>
      </c>
      <c r="C165" s="67"/>
    </row>
    <row r="166" spans="1:3" x14ac:dyDescent="0.25">
      <c r="A166" s="39" t="s">
        <v>94</v>
      </c>
      <c r="B166" s="39" t="s">
        <v>95</v>
      </c>
      <c r="C166" s="67"/>
    </row>
    <row r="167" spans="1:3" x14ac:dyDescent="0.25">
      <c r="A167" s="39" t="s">
        <v>25</v>
      </c>
      <c r="B167" s="39" t="s">
        <v>26</v>
      </c>
      <c r="C167" s="67"/>
    </row>
    <row r="168" spans="1:3" x14ac:dyDescent="0.25">
      <c r="A168" s="39" t="s">
        <v>27</v>
      </c>
      <c r="B168" s="39" t="s">
        <v>28</v>
      </c>
      <c r="C168" s="67">
        <v>100000</v>
      </c>
    </row>
    <row r="169" spans="1:3" x14ac:dyDescent="0.25">
      <c r="A169" s="39" t="s">
        <v>31</v>
      </c>
      <c r="B169" s="39" t="s">
        <v>32</v>
      </c>
      <c r="C169" s="67"/>
    </row>
    <row r="170" spans="1:3" x14ac:dyDescent="0.25">
      <c r="A170" s="39" t="s">
        <v>33</v>
      </c>
      <c r="B170" s="39" t="s">
        <v>34</v>
      </c>
      <c r="C170" s="67"/>
    </row>
    <row r="171" spans="1:3" x14ac:dyDescent="0.25">
      <c r="A171" s="39" t="s">
        <v>35</v>
      </c>
      <c r="B171" s="39" t="s">
        <v>36</v>
      </c>
      <c r="C171" s="67">
        <v>400000</v>
      </c>
    </row>
    <row r="172" spans="1:3" x14ac:dyDescent="0.25">
      <c r="A172" s="39" t="s">
        <v>37</v>
      </c>
      <c r="B172" s="39" t="s">
        <v>38</v>
      </c>
      <c r="C172" s="67"/>
    </row>
    <row r="173" spans="1:3" x14ac:dyDescent="0.25">
      <c r="A173" s="39" t="s">
        <v>150</v>
      </c>
      <c r="B173" s="39" t="s">
        <v>154</v>
      </c>
      <c r="C173" s="67">
        <v>800000</v>
      </c>
    </row>
    <row r="174" spans="1:3" x14ac:dyDescent="0.25">
      <c r="A174" s="39" t="s">
        <v>153</v>
      </c>
      <c r="B174" s="39" t="s">
        <v>155</v>
      </c>
      <c r="C174" s="67">
        <v>800000</v>
      </c>
    </row>
    <row r="175" spans="1:3" x14ac:dyDescent="0.25">
      <c r="A175" s="39" t="s">
        <v>39</v>
      </c>
      <c r="B175" s="39" t="s">
        <v>40</v>
      </c>
      <c r="C175" s="67"/>
    </row>
    <row r="176" spans="1:3" x14ac:dyDescent="0.25">
      <c r="A176" s="39" t="s">
        <v>29</v>
      </c>
      <c r="B176" s="39" t="s">
        <v>30</v>
      </c>
      <c r="C176" s="67"/>
    </row>
    <row r="177" spans="1:3" ht="30" x14ac:dyDescent="0.25">
      <c r="A177" s="39" t="s">
        <v>41</v>
      </c>
      <c r="B177" s="39" t="s">
        <v>42</v>
      </c>
      <c r="C177" s="67">
        <v>270000</v>
      </c>
    </row>
    <row r="178" spans="1:3" x14ac:dyDescent="0.25">
      <c r="A178" s="39" t="s">
        <v>43</v>
      </c>
      <c r="B178" s="39" t="s">
        <v>44</v>
      </c>
      <c r="C178" s="67"/>
    </row>
    <row r="179" spans="1:3" x14ac:dyDescent="0.25">
      <c r="A179" s="39" t="s">
        <v>213</v>
      </c>
      <c r="B179" s="39" t="s">
        <v>210</v>
      </c>
      <c r="C179" s="67"/>
    </row>
    <row r="180" spans="1:3" x14ac:dyDescent="0.25">
      <c r="A180" s="39" t="s">
        <v>206</v>
      </c>
      <c r="B180" s="39" t="s">
        <v>224</v>
      </c>
      <c r="C180" s="67"/>
    </row>
    <row r="181" spans="1:3" ht="30" x14ac:dyDescent="0.25">
      <c r="A181" s="39" t="s">
        <v>45</v>
      </c>
      <c r="B181" s="39" t="s">
        <v>46</v>
      </c>
      <c r="C181" s="67">
        <v>270000</v>
      </c>
    </row>
    <row r="182" spans="1:3" x14ac:dyDescent="0.25">
      <c r="A182" s="39" t="s">
        <v>47</v>
      </c>
      <c r="B182" s="39" t="s">
        <v>48</v>
      </c>
      <c r="C182" s="67"/>
    </row>
    <row r="183" spans="1:3" x14ac:dyDescent="0.25">
      <c r="A183" s="39" t="s">
        <v>214</v>
      </c>
      <c r="B183" s="39" t="s">
        <v>211</v>
      </c>
      <c r="C183" s="67"/>
    </row>
    <row r="184" spans="1:3" x14ac:dyDescent="0.25">
      <c r="A184" s="39" t="s">
        <v>49</v>
      </c>
      <c r="B184" s="39" t="s">
        <v>50</v>
      </c>
      <c r="C184" s="67">
        <v>161165.96</v>
      </c>
    </row>
    <row r="185" spans="1:3" x14ac:dyDescent="0.25">
      <c r="A185" s="39" t="s">
        <v>51</v>
      </c>
      <c r="B185" s="39" t="s">
        <v>52</v>
      </c>
      <c r="C185" s="67"/>
    </row>
    <row r="186" spans="1:3" x14ac:dyDescent="0.25">
      <c r="A186" s="39" t="s">
        <v>215</v>
      </c>
      <c r="B186" s="39" t="s">
        <v>212</v>
      </c>
      <c r="C186" s="67"/>
    </row>
    <row r="187" spans="1:3" x14ac:dyDescent="0.25">
      <c r="A187" s="39" t="s">
        <v>53</v>
      </c>
      <c r="B187" s="39" t="s">
        <v>54</v>
      </c>
      <c r="C187" s="67">
        <v>1000000</v>
      </c>
    </row>
    <row r="188" spans="1:3" x14ac:dyDescent="0.25">
      <c r="A188" s="39" t="s">
        <v>216</v>
      </c>
      <c r="B188" s="39" t="s">
        <v>217</v>
      </c>
      <c r="C188" s="67"/>
    </row>
    <row r="189" spans="1:3" x14ac:dyDescent="0.25">
      <c r="A189" s="39" t="s">
        <v>55</v>
      </c>
      <c r="B189" s="39" t="s">
        <v>56</v>
      </c>
      <c r="C189" s="67">
        <v>65938.28</v>
      </c>
    </row>
    <row r="190" spans="1:3" x14ac:dyDescent="0.25">
      <c r="A190" s="39" t="s">
        <v>57</v>
      </c>
      <c r="B190" s="39" t="s">
        <v>58</v>
      </c>
      <c r="C190" s="67"/>
    </row>
    <row r="191" spans="1:3" x14ac:dyDescent="0.25">
      <c r="A191" s="39" t="s">
        <v>59</v>
      </c>
      <c r="B191" s="39" t="s">
        <v>60</v>
      </c>
      <c r="C191" s="67"/>
    </row>
    <row r="192" spans="1:3" x14ac:dyDescent="0.25">
      <c r="A192" s="39" t="s">
        <v>209</v>
      </c>
      <c r="B192" s="39" t="s">
        <v>218</v>
      </c>
      <c r="C192" s="67"/>
    </row>
    <row r="193" spans="1:3" x14ac:dyDescent="0.25">
      <c r="A193" s="39" t="s">
        <v>61</v>
      </c>
      <c r="B193" s="39" t="s">
        <v>62</v>
      </c>
      <c r="C193" s="67"/>
    </row>
    <row r="194" spans="1:3" x14ac:dyDescent="0.25">
      <c r="A194" s="39" t="s">
        <v>63</v>
      </c>
      <c r="B194" s="39" t="s">
        <v>64</v>
      </c>
      <c r="C194" s="67"/>
    </row>
    <row r="195" spans="1:3" ht="30" x14ac:dyDescent="0.25">
      <c r="A195" s="39" t="s">
        <v>65</v>
      </c>
      <c r="B195" s="39" t="s">
        <v>66</v>
      </c>
      <c r="C195" s="67"/>
    </row>
    <row r="196" spans="1:3" x14ac:dyDescent="0.25">
      <c r="A196" s="39" t="s">
        <v>69</v>
      </c>
      <c r="B196" s="39" t="s">
        <v>70</v>
      </c>
      <c r="C196" s="67"/>
    </row>
    <row r="197" spans="1:3" x14ac:dyDescent="0.25">
      <c r="A197" s="39" t="s">
        <v>67</v>
      </c>
      <c r="B197" s="39" t="s">
        <v>68</v>
      </c>
      <c r="C197" s="67"/>
    </row>
    <row r="198" spans="1:3" x14ac:dyDescent="0.25">
      <c r="A198" s="39" t="s">
        <v>219</v>
      </c>
      <c r="B198" s="39" t="s">
        <v>220</v>
      </c>
      <c r="C198" s="67"/>
    </row>
    <row r="199" spans="1:3" x14ac:dyDescent="0.25">
      <c r="A199" s="39" t="s">
        <v>71</v>
      </c>
      <c r="B199" s="39" t="s">
        <v>72</v>
      </c>
      <c r="C199" s="67"/>
    </row>
    <row r="200" spans="1:3" x14ac:dyDescent="0.25">
      <c r="A200" s="39" t="s">
        <v>73</v>
      </c>
      <c r="B200" s="39" t="s">
        <v>74</v>
      </c>
      <c r="C200" s="67"/>
    </row>
    <row r="201" spans="1:3" x14ac:dyDescent="0.25">
      <c r="A201" s="39" t="s">
        <v>221</v>
      </c>
      <c r="B201" s="39" t="s">
        <v>222</v>
      </c>
      <c r="C201" s="67"/>
    </row>
    <row r="202" spans="1:3" x14ac:dyDescent="0.25">
      <c r="A202" s="39" t="s">
        <v>75</v>
      </c>
      <c r="B202" s="39" t="s">
        <v>76</v>
      </c>
      <c r="C202" s="67"/>
    </row>
    <row r="203" spans="1:3" x14ac:dyDescent="0.25">
      <c r="A203" s="39" t="s">
        <v>77</v>
      </c>
      <c r="B203" s="39" t="s">
        <v>78</v>
      </c>
      <c r="C203" s="67">
        <v>750000</v>
      </c>
    </row>
    <row r="204" spans="1:3" x14ac:dyDescent="0.25">
      <c r="A204" s="39" t="s">
        <v>151</v>
      </c>
      <c r="B204" s="39" t="s">
        <v>152</v>
      </c>
      <c r="C204" s="67">
        <v>2250000</v>
      </c>
    </row>
    <row r="205" spans="1:3" x14ac:dyDescent="0.25">
      <c r="A205" s="39" t="s">
        <v>79</v>
      </c>
      <c r="B205" s="39" t="s">
        <v>80</v>
      </c>
      <c r="C205" s="67"/>
    </row>
    <row r="206" spans="1:3" x14ac:dyDescent="0.25">
      <c r="A206" s="39" t="s">
        <v>81</v>
      </c>
      <c r="B206" s="39" t="s">
        <v>249</v>
      </c>
      <c r="C206" s="67"/>
    </row>
    <row r="207" spans="1:3" x14ac:dyDescent="0.25">
      <c r="A207" s="39" t="s">
        <v>208</v>
      </c>
      <c r="B207" s="39" t="s">
        <v>226</v>
      </c>
      <c r="C207" s="67">
        <v>4200000</v>
      </c>
    </row>
    <row r="208" spans="1:3" x14ac:dyDescent="0.25">
      <c r="A208" s="39" t="s">
        <v>225</v>
      </c>
      <c r="B208" s="39" t="s">
        <v>227</v>
      </c>
      <c r="C208" s="67">
        <v>3200000</v>
      </c>
    </row>
    <row r="209" spans="1:5" x14ac:dyDescent="0.25">
      <c r="A209" s="39" t="s">
        <v>83</v>
      </c>
      <c r="B209" s="39" t="s">
        <v>248</v>
      </c>
      <c r="C209" s="67">
        <v>75000</v>
      </c>
    </row>
    <row r="210" spans="1:5" x14ac:dyDescent="0.25">
      <c r="A210" s="39" t="s">
        <v>84</v>
      </c>
      <c r="B210" s="39" t="s">
        <v>85</v>
      </c>
      <c r="C210" s="67"/>
    </row>
    <row r="211" spans="1:5" x14ac:dyDescent="0.25">
      <c r="A211" s="39" t="s">
        <v>88</v>
      </c>
      <c r="B211" s="39" t="s">
        <v>89</v>
      </c>
      <c r="C211" s="67"/>
    </row>
    <row r="212" spans="1:5" x14ac:dyDescent="0.25">
      <c r="A212" s="39" t="s">
        <v>90</v>
      </c>
      <c r="B212" s="39" t="s">
        <v>91</v>
      </c>
      <c r="C212" s="67"/>
    </row>
    <row r="213" spans="1:5" x14ac:dyDescent="0.25">
      <c r="A213" s="39" t="s">
        <v>92</v>
      </c>
      <c r="B213" s="39" t="s">
        <v>93</v>
      </c>
      <c r="C213" s="67"/>
    </row>
    <row r="214" spans="1:5" x14ac:dyDescent="0.25">
      <c r="A214" s="39" t="s">
        <v>86</v>
      </c>
      <c r="B214" s="39" t="s">
        <v>87</v>
      </c>
      <c r="C214" s="67"/>
    </row>
    <row r="215" spans="1:5" x14ac:dyDescent="0.25">
      <c r="A215" s="39" t="s">
        <v>96</v>
      </c>
      <c r="B215" s="39" t="s">
        <v>97</v>
      </c>
      <c r="C215" s="67">
        <f>C216-SUM(C160:C214)</f>
        <v>498594.75999999978</v>
      </c>
    </row>
    <row r="216" spans="1:5" x14ac:dyDescent="0.25">
      <c r="B216" s="39" t="s">
        <v>98</v>
      </c>
      <c r="C216" s="67">
        <v>15400699</v>
      </c>
    </row>
    <row r="221" spans="1:5" x14ac:dyDescent="0.25">
      <c r="A221">
        <v>3</v>
      </c>
      <c r="B221" t="s">
        <v>131</v>
      </c>
    </row>
    <row r="222" spans="1:5" x14ac:dyDescent="0.25">
      <c r="A222">
        <v>4</v>
      </c>
      <c r="B222" t="s">
        <v>132</v>
      </c>
    </row>
    <row r="223" spans="1:5" x14ac:dyDescent="0.25">
      <c r="A223" s="50" t="s">
        <v>134</v>
      </c>
      <c r="B223" s="50"/>
      <c r="C223" s="50"/>
      <c r="D223" s="50"/>
      <c r="E223" s="50"/>
    </row>
    <row r="224" spans="1:5" x14ac:dyDescent="0.25">
      <c r="A224" s="52" t="s">
        <v>135</v>
      </c>
      <c r="B224" s="45" t="s">
        <v>123</v>
      </c>
      <c r="C224" s="46">
        <v>3190</v>
      </c>
      <c r="D224" s="47" t="s">
        <v>125</v>
      </c>
      <c r="E224" t="s">
        <v>133</v>
      </c>
    </row>
    <row r="225" spans="1:5" x14ac:dyDescent="0.25">
      <c r="A225" s="52" t="s">
        <v>120</v>
      </c>
      <c r="B225" s="45" t="s">
        <v>124</v>
      </c>
      <c r="C225" s="46">
        <v>3191</v>
      </c>
      <c r="D225" s="47" t="s">
        <v>126</v>
      </c>
      <c r="E225" t="s">
        <v>133</v>
      </c>
    </row>
    <row r="226" spans="1:5" x14ac:dyDescent="0.25">
      <c r="A226" s="52" t="s">
        <v>136</v>
      </c>
      <c r="B226" s="45" t="s">
        <v>124</v>
      </c>
      <c r="C226" s="46">
        <v>3190</v>
      </c>
      <c r="D226" s="47" t="s">
        <v>127</v>
      </c>
      <c r="E226" t="s">
        <v>133</v>
      </c>
    </row>
    <row r="227" spans="1:5" x14ac:dyDescent="0.25">
      <c r="A227" s="52" t="s">
        <v>137</v>
      </c>
      <c r="B227" s="45" t="s">
        <v>124</v>
      </c>
      <c r="C227" s="46">
        <v>3390</v>
      </c>
      <c r="D227" s="47" t="s">
        <v>128</v>
      </c>
      <c r="E227" t="s">
        <v>133</v>
      </c>
    </row>
    <row r="228" spans="1:5" x14ac:dyDescent="0.25">
      <c r="A228" s="52" t="s">
        <v>138</v>
      </c>
      <c r="B228" s="45" t="s">
        <v>124</v>
      </c>
      <c r="C228" s="46">
        <v>3390</v>
      </c>
      <c r="D228" s="47" t="s">
        <v>128</v>
      </c>
      <c r="E228" t="s">
        <v>133</v>
      </c>
    </row>
    <row r="229" spans="1:5" x14ac:dyDescent="0.25">
      <c r="A229" s="53" t="s">
        <v>139</v>
      </c>
      <c r="B229" s="48" t="s">
        <v>124</v>
      </c>
      <c r="C229" s="49">
        <v>3190</v>
      </c>
      <c r="D229" s="47" t="s">
        <v>129</v>
      </c>
      <c r="E229" t="s">
        <v>133</v>
      </c>
    </row>
    <row r="230" spans="1:5" x14ac:dyDescent="0.25">
      <c r="A230" s="53" t="s">
        <v>140</v>
      </c>
      <c r="B230" s="48" t="s">
        <v>124</v>
      </c>
      <c r="C230" s="49">
        <v>3390</v>
      </c>
      <c r="D230" s="47" t="s">
        <v>128</v>
      </c>
      <c r="E230" t="s">
        <v>133</v>
      </c>
    </row>
    <row r="231" spans="1:5" x14ac:dyDescent="0.25">
      <c r="A231" s="53" t="s">
        <v>141</v>
      </c>
      <c r="B231" s="48" t="s">
        <v>124</v>
      </c>
      <c r="C231" s="49">
        <v>3390</v>
      </c>
      <c r="D231" s="47" t="s">
        <v>130</v>
      </c>
      <c r="E231" t="s">
        <v>133</v>
      </c>
    </row>
    <row r="232" spans="1:5" x14ac:dyDescent="0.25">
      <c r="A232" s="53" t="s">
        <v>142</v>
      </c>
      <c r="B232" s="48" t="s">
        <v>124</v>
      </c>
      <c r="C232" s="49">
        <v>3390</v>
      </c>
      <c r="D232" s="47" t="s">
        <v>128</v>
      </c>
      <c r="E232" t="s">
        <v>133</v>
      </c>
    </row>
    <row r="233" spans="1:5" x14ac:dyDescent="0.25">
      <c r="A233" s="53" t="s">
        <v>136</v>
      </c>
      <c r="B233" s="48" t="s">
        <v>124</v>
      </c>
      <c r="C233" s="49">
        <v>3191</v>
      </c>
      <c r="D233" s="47" t="s">
        <v>127</v>
      </c>
      <c r="E233" t="s">
        <v>133</v>
      </c>
    </row>
    <row r="236" spans="1:5" x14ac:dyDescent="0.25">
      <c r="A236" s="54" t="s">
        <v>147</v>
      </c>
      <c r="B236" s="54" t="s">
        <v>164</v>
      </c>
      <c r="C236" s="54" t="s">
        <v>238</v>
      </c>
      <c r="D236" s="54" t="s">
        <v>539</v>
      </c>
    </row>
    <row r="237" spans="1:5" x14ac:dyDescent="0.25">
      <c r="A237" s="54" t="s">
        <v>146</v>
      </c>
      <c r="B237" s="54" t="s">
        <v>228</v>
      </c>
      <c r="C237" s="54" t="s">
        <v>237</v>
      </c>
    </row>
  </sheetData>
  <sheetProtection algorithmName="SHA-512" hashValue="cFkRysFYrXutdUMS0xhuDMmUBGFFqLDtgoB/T+m7zdpefKxnSJMLJdxl1fPQ0jIwZmc/lClY/Gy3JzmHBIXdjA==" saltValue="qU1m3mnal2wb3xM0MiCGyw==" spinCount="100000" sheet="1" objects="1" scenarios="1"/>
  <sortState xmlns:xlrd2="http://schemas.microsoft.com/office/spreadsheetml/2017/richdata2" ref="A2:B59">
    <sortCondition ref="A2:A58"/>
  </sortState>
  <mergeCells count="2">
    <mergeCell ref="A64:C64"/>
    <mergeCell ref="A159:B159"/>
  </mergeCells>
  <phoneticPr fontId="17"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6"/>
  <sheetViews>
    <sheetView workbookViewId="0">
      <pane xSplit="2" ySplit="1" topLeftCell="C20" activePane="bottomRight" state="frozen"/>
      <selection pane="topRight" activeCell="C1" sqref="C1"/>
      <selection pane="bottomLeft" activeCell="A2" sqref="A2"/>
      <selection pane="bottomRight" activeCell="A44" sqref="A44:B44"/>
    </sheetView>
  </sheetViews>
  <sheetFormatPr defaultRowHeight="15" x14ac:dyDescent="0.25"/>
  <cols>
    <col min="1" max="1" width="4" customWidth="1"/>
    <col min="2" max="2" width="37" customWidth="1"/>
    <col min="3" max="3" width="15" customWidth="1"/>
    <col min="4" max="6" width="15.28515625" customWidth="1"/>
    <col min="7" max="7" width="13.28515625" customWidth="1"/>
    <col min="8" max="9" width="14.42578125" customWidth="1"/>
    <col min="10" max="10" width="15.140625" hidden="1" customWidth="1"/>
    <col min="11" max="11" width="14.28515625" hidden="1" customWidth="1"/>
    <col min="12" max="12" width="11.5703125" bestFit="1" customWidth="1"/>
  </cols>
  <sheetData>
    <row r="1" spans="1:11" ht="62.25" customHeight="1" x14ac:dyDescent="0.25">
      <c r="A1" s="128" t="s">
        <v>7</v>
      </c>
      <c r="B1" s="128"/>
      <c r="C1" s="1" t="s">
        <v>8</v>
      </c>
      <c r="D1" s="1" t="s">
        <v>9</v>
      </c>
      <c r="E1" s="1" t="s">
        <v>10</v>
      </c>
      <c r="F1" s="2" t="s">
        <v>522</v>
      </c>
      <c r="G1" s="1" t="s">
        <v>11</v>
      </c>
      <c r="H1" s="1" t="s">
        <v>12</v>
      </c>
      <c r="J1" s="1" t="s">
        <v>13</v>
      </c>
      <c r="K1" s="1" t="s">
        <v>14</v>
      </c>
    </row>
    <row r="2" spans="1:11" x14ac:dyDescent="0.25">
      <c r="A2" s="3" t="s">
        <v>15</v>
      </c>
      <c r="B2" s="3" t="s">
        <v>16</v>
      </c>
      <c r="C2" s="4">
        <v>1200000</v>
      </c>
      <c r="D2" s="5">
        <v>1144156.6499999999</v>
      </c>
      <c r="E2" s="6">
        <v>2240893.9</v>
      </c>
      <c r="F2" s="7">
        <v>1400000</v>
      </c>
      <c r="G2" s="8">
        <v>152200</v>
      </c>
      <c r="H2" s="9">
        <v>1552200</v>
      </c>
      <c r="J2" s="10">
        <v>1062496.576698334</v>
      </c>
      <c r="K2" s="11">
        <v>337503.42330166599</v>
      </c>
    </row>
    <row r="3" spans="1:11" x14ac:dyDescent="0.25">
      <c r="A3" s="12" t="s">
        <v>17</v>
      </c>
      <c r="B3" s="12" t="s">
        <v>18</v>
      </c>
      <c r="C3" s="13">
        <v>60000</v>
      </c>
      <c r="D3" s="14">
        <v>60416.780000000028</v>
      </c>
      <c r="E3" s="15">
        <v>108920</v>
      </c>
      <c r="F3" s="16">
        <v>100000</v>
      </c>
      <c r="G3" s="17"/>
      <c r="H3" s="9">
        <v>100000</v>
      </c>
      <c r="J3" s="10">
        <v>75892.61262130957</v>
      </c>
      <c r="K3" s="11">
        <v>24107.387378690426</v>
      </c>
    </row>
    <row r="4" spans="1:11" x14ac:dyDescent="0.25">
      <c r="A4" s="12" t="s">
        <v>19</v>
      </c>
      <c r="B4" s="12" t="s">
        <v>20</v>
      </c>
      <c r="C4" s="13">
        <v>3000</v>
      </c>
      <c r="D4" s="14">
        <v>1390.05</v>
      </c>
      <c r="E4" s="15">
        <v>7200</v>
      </c>
      <c r="F4" s="16">
        <v>3500</v>
      </c>
      <c r="G4" s="17"/>
      <c r="H4" s="9">
        <v>3500</v>
      </c>
      <c r="J4" s="10">
        <v>2656.2414417458349</v>
      </c>
      <c r="K4" s="11">
        <v>843.75855825416488</v>
      </c>
    </row>
    <row r="5" spans="1:11" x14ac:dyDescent="0.25">
      <c r="A5" s="12" t="s">
        <v>21</v>
      </c>
      <c r="B5" s="12" t="s">
        <v>22</v>
      </c>
      <c r="C5" s="13">
        <v>100000</v>
      </c>
      <c r="D5" s="14">
        <v>66000</v>
      </c>
      <c r="E5" s="15">
        <v>158000</v>
      </c>
      <c r="F5" s="16">
        <v>110000</v>
      </c>
      <c r="G5" s="17"/>
      <c r="H5" s="9">
        <v>110000</v>
      </c>
      <c r="J5" s="10">
        <v>83481.873883440538</v>
      </c>
      <c r="K5" s="11">
        <v>26518.12611655947</v>
      </c>
    </row>
    <row r="6" spans="1:11" x14ac:dyDescent="0.25">
      <c r="A6" s="12" t="s">
        <v>23</v>
      </c>
      <c r="B6" s="12" t="s">
        <v>24</v>
      </c>
      <c r="C6" s="13">
        <v>2340</v>
      </c>
      <c r="D6" s="14">
        <v>0</v>
      </c>
      <c r="E6" s="15">
        <v>2340</v>
      </c>
      <c r="F6" s="16">
        <v>2340</v>
      </c>
      <c r="G6" s="17"/>
      <c r="H6" s="9">
        <v>2340</v>
      </c>
      <c r="J6" s="10">
        <v>1775.8871353386439</v>
      </c>
      <c r="K6" s="11">
        <v>564.11286466135596</v>
      </c>
    </row>
    <row r="7" spans="1:11" x14ac:dyDescent="0.25">
      <c r="A7" s="12" t="s">
        <v>25</v>
      </c>
      <c r="B7" s="12" t="s">
        <v>26</v>
      </c>
      <c r="C7" s="13">
        <v>5000</v>
      </c>
      <c r="D7" s="14">
        <v>0</v>
      </c>
      <c r="E7" s="15">
        <v>14348.8</v>
      </c>
      <c r="F7" s="16">
        <v>8000</v>
      </c>
      <c r="G7" s="17"/>
      <c r="H7" s="9">
        <v>8000</v>
      </c>
      <c r="J7" s="10">
        <v>6071.4090097047656</v>
      </c>
      <c r="K7" s="11">
        <v>1928.590990295234</v>
      </c>
    </row>
    <row r="8" spans="1:11" x14ac:dyDescent="0.25">
      <c r="A8" s="12" t="s">
        <v>27</v>
      </c>
      <c r="B8" s="12" t="s">
        <v>28</v>
      </c>
      <c r="C8" s="13">
        <v>45000</v>
      </c>
      <c r="D8" s="14">
        <v>36516.36</v>
      </c>
      <c r="E8" s="15">
        <v>192007.4</v>
      </c>
      <c r="F8" s="16">
        <v>55000</v>
      </c>
      <c r="G8" s="17"/>
      <c r="H8" s="9">
        <v>55000</v>
      </c>
      <c r="J8" s="10">
        <v>41740.936941720269</v>
      </c>
      <c r="K8" s="11">
        <v>13259.063058279735</v>
      </c>
    </row>
    <row r="9" spans="1:11" x14ac:dyDescent="0.25">
      <c r="A9" s="12" t="s">
        <v>29</v>
      </c>
      <c r="B9" s="12" t="s">
        <v>30</v>
      </c>
      <c r="C9" s="13">
        <v>0</v>
      </c>
      <c r="D9" s="14">
        <v>0</v>
      </c>
      <c r="E9" s="15">
        <v>160888.22</v>
      </c>
      <c r="F9" s="16">
        <v>50000</v>
      </c>
      <c r="G9" s="17"/>
      <c r="H9" s="9">
        <v>50000</v>
      </c>
      <c r="J9" s="10">
        <v>37946.306310654785</v>
      </c>
      <c r="K9" s="11">
        <v>12053.693689345213</v>
      </c>
    </row>
    <row r="10" spans="1:11" x14ac:dyDescent="0.25">
      <c r="A10" s="12" t="s">
        <v>31</v>
      </c>
      <c r="B10" s="12" t="s">
        <v>32</v>
      </c>
      <c r="C10" s="13">
        <v>40000</v>
      </c>
      <c r="D10" s="14">
        <v>1303.2</v>
      </c>
      <c r="E10" s="15">
        <v>93000</v>
      </c>
      <c r="F10" s="16">
        <v>40000</v>
      </c>
      <c r="G10" s="17"/>
      <c r="H10" s="9">
        <v>40000</v>
      </c>
      <c r="J10" s="10">
        <v>30357.045048523829</v>
      </c>
      <c r="K10" s="11">
        <v>9642.9549514761711</v>
      </c>
    </row>
    <row r="11" spans="1:11" x14ac:dyDescent="0.25">
      <c r="A11" s="12" t="s">
        <v>33</v>
      </c>
      <c r="B11" s="12" t="s">
        <v>34</v>
      </c>
      <c r="C11" s="13">
        <v>100000</v>
      </c>
      <c r="D11" s="14">
        <v>0</v>
      </c>
      <c r="E11" s="15">
        <v>226000</v>
      </c>
      <c r="F11" s="16">
        <v>100000</v>
      </c>
      <c r="G11" s="17"/>
      <c r="H11" s="9">
        <v>100000</v>
      </c>
      <c r="J11" s="10">
        <v>75892.61262130957</v>
      </c>
      <c r="K11" s="11">
        <v>24107.387378690426</v>
      </c>
    </row>
    <row r="12" spans="1:11" x14ac:dyDescent="0.25">
      <c r="A12" s="12" t="s">
        <v>35</v>
      </c>
      <c r="B12" s="12" t="s">
        <v>36</v>
      </c>
      <c r="C12" s="13">
        <v>17000000</v>
      </c>
      <c r="D12" s="14">
        <v>18994120.610000003</v>
      </c>
      <c r="E12" s="15">
        <v>40688864.331526004</v>
      </c>
      <c r="F12" s="16">
        <v>22000000</v>
      </c>
      <c r="G12" s="17">
        <v>3782045</v>
      </c>
      <c r="H12" s="9">
        <v>25782045</v>
      </c>
      <c r="J12" s="10">
        <v>16696374.776688106</v>
      </c>
      <c r="K12" s="11">
        <v>5303625.2233118936</v>
      </c>
    </row>
    <row r="13" spans="1:11" x14ac:dyDescent="0.25">
      <c r="A13" s="12" t="s">
        <v>37</v>
      </c>
      <c r="B13" s="12" t="s">
        <v>38</v>
      </c>
      <c r="C13" s="13">
        <v>250000</v>
      </c>
      <c r="D13" s="14">
        <v>2934.05</v>
      </c>
      <c r="E13" s="15">
        <v>525547.72</v>
      </c>
      <c r="F13" s="16">
        <v>250000</v>
      </c>
      <c r="G13" s="17"/>
      <c r="H13" s="9">
        <v>250000</v>
      </c>
      <c r="J13" s="10">
        <v>189731.53155327393</v>
      </c>
      <c r="K13" s="11">
        <v>60268.468446726067</v>
      </c>
    </row>
    <row r="14" spans="1:11" x14ac:dyDescent="0.25">
      <c r="A14" s="12" t="s">
        <v>39</v>
      </c>
      <c r="B14" s="12" t="s">
        <v>40</v>
      </c>
      <c r="C14" s="13">
        <v>250000</v>
      </c>
      <c r="D14" s="14">
        <v>108891</v>
      </c>
      <c r="E14" s="15">
        <v>740837.89</v>
      </c>
      <c r="F14" s="16">
        <v>300000</v>
      </c>
      <c r="G14" s="17"/>
      <c r="H14" s="9">
        <v>300000</v>
      </c>
      <c r="J14" s="10">
        <v>227677.83786392873</v>
      </c>
      <c r="K14" s="11">
        <v>72322.162136071274</v>
      </c>
    </row>
    <row r="15" spans="1:11" x14ac:dyDescent="0.25">
      <c r="A15" s="12" t="s">
        <v>41</v>
      </c>
      <c r="B15" s="12" t="s">
        <v>42</v>
      </c>
      <c r="C15" s="13">
        <v>135000</v>
      </c>
      <c r="D15" s="14">
        <v>69216.070000000007</v>
      </c>
      <c r="E15" s="15">
        <v>147549.68</v>
      </c>
      <c r="F15" s="16">
        <v>150000</v>
      </c>
      <c r="G15" s="17"/>
      <c r="H15" s="9">
        <v>150000</v>
      </c>
      <c r="J15" s="10">
        <v>113838.91893196436</v>
      </c>
      <c r="K15" s="11">
        <v>36161.081068035637</v>
      </c>
    </row>
    <row r="16" spans="1:11" x14ac:dyDescent="0.25">
      <c r="A16" s="12" t="s">
        <v>43</v>
      </c>
      <c r="B16" s="12" t="s">
        <v>44</v>
      </c>
      <c r="C16" s="13">
        <v>100000</v>
      </c>
      <c r="D16" s="14">
        <v>97837.7</v>
      </c>
      <c r="E16" s="15">
        <v>84500</v>
      </c>
      <c r="F16" s="16">
        <v>84500</v>
      </c>
      <c r="G16" s="17"/>
      <c r="H16" s="9">
        <v>84500</v>
      </c>
      <c r="J16" s="10">
        <v>64129.257665006589</v>
      </c>
      <c r="K16" s="11">
        <v>20370.742334993411</v>
      </c>
    </row>
    <row r="17" spans="1:11" x14ac:dyDescent="0.25">
      <c r="A17" s="12" t="s">
        <v>45</v>
      </c>
      <c r="B17" s="12" t="s">
        <v>46</v>
      </c>
      <c r="C17" s="13">
        <v>135000</v>
      </c>
      <c r="D17" s="14">
        <v>124170.98</v>
      </c>
      <c r="E17" s="15">
        <v>227065.57</v>
      </c>
      <c r="F17" s="16">
        <v>150000</v>
      </c>
      <c r="G17" s="17"/>
      <c r="H17" s="9">
        <v>150000</v>
      </c>
      <c r="J17" s="10">
        <v>113838.91893196436</v>
      </c>
      <c r="K17" s="11">
        <v>36161.081068035637</v>
      </c>
    </row>
    <row r="18" spans="1:11" x14ac:dyDescent="0.25">
      <c r="A18" s="12" t="s">
        <v>47</v>
      </c>
      <c r="B18" s="12" t="s">
        <v>48</v>
      </c>
      <c r="C18" s="13">
        <v>240000</v>
      </c>
      <c r="D18" s="14">
        <v>93284.75</v>
      </c>
      <c r="E18" s="15">
        <v>101039.88999999998</v>
      </c>
      <c r="F18" s="16">
        <v>100000</v>
      </c>
      <c r="G18" s="17"/>
      <c r="H18" s="9">
        <v>100000</v>
      </c>
      <c r="J18" s="10">
        <v>75892.61262130957</v>
      </c>
      <c r="K18" s="11">
        <v>24107.387378690426</v>
      </c>
    </row>
    <row r="19" spans="1:11" x14ac:dyDescent="0.25">
      <c r="A19" s="12" t="s">
        <v>49</v>
      </c>
      <c r="B19" s="12" t="s">
        <v>50</v>
      </c>
      <c r="C19" s="13">
        <v>135000</v>
      </c>
      <c r="D19" s="14">
        <v>177955.55</v>
      </c>
      <c r="E19" s="15">
        <v>368954.67599999998</v>
      </c>
      <c r="F19" s="16">
        <v>150000</v>
      </c>
      <c r="G19" s="17"/>
      <c r="H19" s="9">
        <v>150000</v>
      </c>
      <c r="J19" s="10">
        <v>113838.91893196436</v>
      </c>
      <c r="K19" s="11">
        <v>36161.081068035637</v>
      </c>
    </row>
    <row r="20" spans="1:11" x14ac:dyDescent="0.25">
      <c r="A20" s="12" t="s">
        <v>51</v>
      </c>
      <c r="B20" s="12" t="s">
        <v>52</v>
      </c>
      <c r="C20" s="13">
        <v>400000</v>
      </c>
      <c r="D20" s="14">
        <v>91208.50999999998</v>
      </c>
      <c r="E20" s="15">
        <v>786228.97200000007</v>
      </c>
      <c r="F20" s="16">
        <v>350000</v>
      </c>
      <c r="G20" s="17"/>
      <c r="H20" s="9">
        <v>350000</v>
      </c>
      <c r="J20" s="10">
        <v>265624.14417458349</v>
      </c>
      <c r="K20" s="11">
        <v>84375.855825416496</v>
      </c>
    </row>
    <row r="21" spans="1:11" x14ac:dyDescent="0.25">
      <c r="A21" s="12" t="s">
        <v>53</v>
      </c>
      <c r="B21" s="12" t="s">
        <v>54</v>
      </c>
      <c r="C21" s="13">
        <v>980000</v>
      </c>
      <c r="D21" s="14">
        <v>619234.7699999999</v>
      </c>
      <c r="E21" s="15">
        <v>1814255.86</v>
      </c>
      <c r="F21" s="16">
        <v>1150000</v>
      </c>
      <c r="G21" s="17"/>
      <c r="H21" s="9">
        <v>1150000</v>
      </c>
      <c r="J21" s="10">
        <v>872765.04514506005</v>
      </c>
      <c r="K21" s="11">
        <v>277234.95485493989</v>
      </c>
    </row>
    <row r="22" spans="1:11" x14ac:dyDescent="0.25">
      <c r="A22" s="12" t="s">
        <v>55</v>
      </c>
      <c r="B22" s="12" t="s">
        <v>56</v>
      </c>
      <c r="C22" s="13">
        <v>980000</v>
      </c>
      <c r="D22" s="14">
        <v>1202001.32</v>
      </c>
      <c r="E22" s="15">
        <v>1671530.5279999999</v>
      </c>
      <c r="F22" s="16">
        <v>1350000</v>
      </c>
      <c r="G22" s="17"/>
      <c r="H22" s="9">
        <v>1350000</v>
      </c>
      <c r="J22" s="10">
        <v>1024550.2703876792</v>
      </c>
      <c r="K22" s="11">
        <v>325449.72961232072</v>
      </c>
    </row>
    <row r="23" spans="1:11" x14ac:dyDescent="0.25">
      <c r="A23" s="12" t="s">
        <v>57</v>
      </c>
      <c r="B23" s="12" t="s">
        <v>58</v>
      </c>
      <c r="C23" s="13">
        <v>120000</v>
      </c>
      <c r="D23" s="14">
        <v>74517</v>
      </c>
      <c r="E23" s="15">
        <v>419268.10000000003</v>
      </c>
      <c r="F23" s="16">
        <v>140000</v>
      </c>
      <c r="G23" s="17"/>
      <c r="H23" s="9">
        <v>140000</v>
      </c>
      <c r="J23" s="10">
        <v>106249.65766983341</v>
      </c>
      <c r="K23" s="11">
        <v>33750.342330166597</v>
      </c>
    </row>
    <row r="24" spans="1:11" x14ac:dyDescent="0.25">
      <c r="A24" s="12" t="s">
        <v>59</v>
      </c>
      <c r="B24" s="12" t="s">
        <v>60</v>
      </c>
      <c r="C24" s="13">
        <v>60000</v>
      </c>
      <c r="D24" s="14">
        <v>29715.759999999998</v>
      </c>
      <c r="E24" s="15">
        <v>1933674.57</v>
      </c>
      <c r="F24" s="16">
        <v>400000</v>
      </c>
      <c r="G24" s="17"/>
      <c r="H24" s="9">
        <v>400000</v>
      </c>
      <c r="J24" s="10">
        <v>303570.45048523828</v>
      </c>
      <c r="K24" s="11">
        <v>96429.549514761704</v>
      </c>
    </row>
    <row r="25" spans="1:11" x14ac:dyDescent="0.25">
      <c r="A25" s="12" t="s">
        <v>61</v>
      </c>
      <c r="B25" s="12" t="s">
        <v>62</v>
      </c>
      <c r="C25" s="13">
        <v>220000</v>
      </c>
      <c r="D25" s="14">
        <v>163176.34000000003</v>
      </c>
      <c r="E25" s="15">
        <v>392590</v>
      </c>
      <c r="F25" s="16">
        <v>250000</v>
      </c>
      <c r="G25" s="17"/>
      <c r="H25" s="9">
        <v>250000</v>
      </c>
      <c r="J25" s="10">
        <v>189731.53155327393</v>
      </c>
      <c r="K25" s="11">
        <v>60268.468446726067</v>
      </c>
    </row>
    <row r="26" spans="1:11" x14ac:dyDescent="0.25">
      <c r="A26" s="12" t="s">
        <v>63</v>
      </c>
      <c r="B26" s="12" t="s">
        <v>64</v>
      </c>
      <c r="C26" s="13">
        <v>350000</v>
      </c>
      <c r="D26" s="14">
        <v>236337.44</v>
      </c>
      <c r="E26" s="15">
        <v>729852.45</v>
      </c>
      <c r="F26" s="16">
        <v>450000</v>
      </c>
      <c r="G26" s="17"/>
      <c r="H26" s="9">
        <v>450000</v>
      </c>
      <c r="J26" s="10">
        <v>341516.75679589307</v>
      </c>
      <c r="K26" s="11">
        <v>108483.24320410691</v>
      </c>
    </row>
    <row r="27" spans="1:11" x14ac:dyDescent="0.25">
      <c r="A27" s="12" t="s">
        <v>65</v>
      </c>
      <c r="B27" s="12" t="s">
        <v>66</v>
      </c>
      <c r="C27" s="13">
        <v>5000</v>
      </c>
      <c r="D27" s="14">
        <v>1529.17</v>
      </c>
      <c r="E27" s="15">
        <v>22085.55</v>
      </c>
      <c r="F27" s="16">
        <v>10000</v>
      </c>
      <c r="G27" s="17"/>
      <c r="H27" s="9">
        <v>10000</v>
      </c>
      <c r="J27" s="10">
        <v>7589.2612621309572</v>
      </c>
      <c r="K27" s="11">
        <v>2410.7387378690428</v>
      </c>
    </row>
    <row r="28" spans="1:11" x14ac:dyDescent="0.25">
      <c r="A28" s="18" t="s">
        <v>67</v>
      </c>
      <c r="B28" s="12" t="s">
        <v>68</v>
      </c>
      <c r="C28" s="13">
        <v>5400000</v>
      </c>
      <c r="D28" s="14">
        <v>5091579.42</v>
      </c>
      <c r="E28" s="15">
        <v>7862779.3899999997</v>
      </c>
      <c r="F28" s="16">
        <v>5800000</v>
      </c>
      <c r="G28" s="17">
        <v>800000</v>
      </c>
      <c r="H28" s="9">
        <v>6600000</v>
      </c>
      <c r="J28" s="10">
        <v>4401771.5320359552</v>
      </c>
      <c r="K28" s="11">
        <v>1398228.4679640448</v>
      </c>
    </row>
    <row r="29" spans="1:11" x14ac:dyDescent="0.25">
      <c r="A29" s="18" t="s">
        <v>69</v>
      </c>
      <c r="B29" s="12" t="s">
        <v>70</v>
      </c>
      <c r="C29" s="13">
        <v>8190965</v>
      </c>
      <c r="D29" s="14">
        <v>6250415.9000000004</v>
      </c>
      <c r="E29" s="15">
        <v>16678299.543999996</v>
      </c>
      <c r="F29" s="16">
        <v>10000000</v>
      </c>
      <c r="G29" s="17">
        <v>1691432</v>
      </c>
      <c r="H29" s="9">
        <v>11691432</v>
      </c>
      <c r="J29" s="10">
        <v>7589261.2621309571</v>
      </c>
      <c r="K29" s="11">
        <v>2410738.7378690424</v>
      </c>
    </row>
    <row r="30" spans="1:11" x14ac:dyDescent="0.25">
      <c r="A30" s="12" t="s">
        <v>71</v>
      </c>
      <c r="B30" s="12" t="s">
        <v>72</v>
      </c>
      <c r="C30" s="13">
        <v>250000</v>
      </c>
      <c r="D30" s="14">
        <v>259839.68</v>
      </c>
      <c r="E30" s="15">
        <v>642190.38211111759</v>
      </c>
      <c r="F30" s="16">
        <v>500000</v>
      </c>
      <c r="G30" s="17"/>
      <c r="H30" s="9">
        <v>500000</v>
      </c>
      <c r="J30" s="10">
        <v>379463.06310654787</v>
      </c>
      <c r="K30" s="11">
        <v>120536.93689345213</v>
      </c>
    </row>
    <row r="31" spans="1:11" x14ac:dyDescent="0.25">
      <c r="A31" s="12" t="s">
        <v>73</v>
      </c>
      <c r="B31" s="12" t="s">
        <v>74</v>
      </c>
      <c r="C31" s="13">
        <v>3000000</v>
      </c>
      <c r="D31" s="14">
        <v>2968158.45</v>
      </c>
      <c r="E31" s="15">
        <v>6156958</v>
      </c>
      <c r="F31" s="16">
        <v>3800000</v>
      </c>
      <c r="G31" s="17">
        <v>1003485</v>
      </c>
      <c r="H31" s="9">
        <v>4803485</v>
      </c>
      <c r="J31" s="10">
        <v>2883919.279609764</v>
      </c>
      <c r="K31" s="11">
        <v>916080.72039023624</v>
      </c>
    </row>
    <row r="32" spans="1:11" x14ac:dyDescent="0.25">
      <c r="A32" s="12" t="s">
        <v>75</v>
      </c>
      <c r="B32" s="12" t="s">
        <v>76</v>
      </c>
      <c r="C32" s="13">
        <v>850000</v>
      </c>
      <c r="D32" s="14">
        <v>501040.55000000005</v>
      </c>
      <c r="E32" s="15">
        <v>2152575.81</v>
      </c>
      <c r="F32" s="16">
        <v>1195000</v>
      </c>
      <c r="G32" s="17">
        <v>442975</v>
      </c>
      <c r="H32" s="9">
        <v>1637975</v>
      </c>
      <c r="J32" s="10">
        <v>906916.72082464944</v>
      </c>
      <c r="K32" s="11">
        <v>288083.27917535062</v>
      </c>
    </row>
    <row r="33" spans="1:12" x14ac:dyDescent="0.25">
      <c r="A33" s="12" t="s">
        <v>77</v>
      </c>
      <c r="B33" s="12" t="s">
        <v>78</v>
      </c>
      <c r="C33" s="13">
        <v>1200000</v>
      </c>
      <c r="D33" s="14">
        <v>485178.98999999993</v>
      </c>
      <c r="E33" s="15">
        <v>6133083.8799999999</v>
      </c>
      <c r="F33" s="16">
        <v>1200000</v>
      </c>
      <c r="G33" s="17">
        <v>589680</v>
      </c>
      <c r="H33" s="9">
        <v>1789680</v>
      </c>
      <c r="J33" s="10">
        <v>910711.3514557149</v>
      </c>
      <c r="K33" s="11">
        <v>289288.6485442851</v>
      </c>
    </row>
    <row r="34" spans="1:12" x14ac:dyDescent="0.25">
      <c r="A34" s="12" t="s">
        <v>79</v>
      </c>
      <c r="B34" s="12" t="s">
        <v>80</v>
      </c>
      <c r="C34" s="13">
        <v>100000</v>
      </c>
      <c r="D34" s="14">
        <v>3820</v>
      </c>
      <c r="E34" s="15">
        <v>282146.40999999997</v>
      </c>
      <c r="F34" s="16">
        <v>105000</v>
      </c>
      <c r="G34" s="17"/>
      <c r="H34" s="9">
        <v>105000</v>
      </c>
      <c r="J34" s="10">
        <v>79687.243252375047</v>
      </c>
      <c r="K34" s="11">
        <v>25312.756747624946</v>
      </c>
    </row>
    <row r="35" spans="1:12" x14ac:dyDescent="0.25">
      <c r="A35" s="12" t="s">
        <v>81</v>
      </c>
      <c r="B35" s="12" t="s">
        <v>82</v>
      </c>
      <c r="C35" s="13">
        <v>1100000</v>
      </c>
      <c r="D35" s="14">
        <v>54409.17</v>
      </c>
      <c r="E35" s="15">
        <v>3859473.51</v>
      </c>
      <c r="F35" s="16">
        <v>1200000</v>
      </c>
      <c r="G35" s="17"/>
      <c r="H35" s="9">
        <v>1200000</v>
      </c>
      <c r="J35" s="10">
        <v>910711.3514557149</v>
      </c>
      <c r="K35" s="11">
        <v>289288.6485442851</v>
      </c>
    </row>
    <row r="36" spans="1:12" x14ac:dyDescent="0.25">
      <c r="A36" s="12" t="s">
        <v>83</v>
      </c>
      <c r="B36" s="12" t="s">
        <v>248</v>
      </c>
      <c r="C36" s="13">
        <v>125000</v>
      </c>
      <c r="D36" s="14">
        <v>59940</v>
      </c>
      <c r="E36" s="15">
        <v>207826</v>
      </c>
      <c r="F36" s="16">
        <v>125000</v>
      </c>
      <c r="G36" s="17"/>
      <c r="H36" s="9">
        <v>125000</v>
      </c>
      <c r="J36" s="10">
        <v>94865.765776636967</v>
      </c>
      <c r="K36" s="11">
        <v>30134.234223363033</v>
      </c>
    </row>
    <row r="37" spans="1:12" x14ac:dyDescent="0.25">
      <c r="A37" s="12" t="s">
        <v>84</v>
      </c>
      <c r="B37" s="12" t="s">
        <v>85</v>
      </c>
      <c r="C37" s="13">
        <v>120000</v>
      </c>
      <c r="D37" s="14">
        <v>40052.22</v>
      </c>
      <c r="E37" s="15">
        <v>179600</v>
      </c>
      <c r="F37" s="16">
        <v>125000</v>
      </c>
      <c r="G37" s="17"/>
      <c r="H37" s="9">
        <v>125000</v>
      </c>
      <c r="J37" s="10">
        <v>94865.765776636967</v>
      </c>
      <c r="K37" s="11">
        <v>30134.234223363033</v>
      </c>
    </row>
    <row r="38" spans="1:12" x14ac:dyDescent="0.25">
      <c r="A38" s="12" t="s">
        <v>86</v>
      </c>
      <c r="B38" s="12" t="s">
        <v>87</v>
      </c>
      <c r="C38" s="13">
        <v>300000</v>
      </c>
      <c r="D38" s="14">
        <v>161124.01999999999</v>
      </c>
      <c r="E38" s="15">
        <v>663400</v>
      </c>
      <c r="F38" s="16">
        <v>300000</v>
      </c>
      <c r="G38" s="17"/>
      <c r="H38" s="9">
        <v>300000</v>
      </c>
      <c r="J38" s="10">
        <v>227677.83786392873</v>
      </c>
      <c r="K38" s="11">
        <v>72322.162136071274</v>
      </c>
    </row>
    <row r="39" spans="1:12" x14ac:dyDescent="0.25">
      <c r="A39" s="12" t="s">
        <v>88</v>
      </c>
      <c r="B39" s="12" t="s">
        <v>89</v>
      </c>
      <c r="C39" s="13">
        <v>414000</v>
      </c>
      <c r="D39" s="14">
        <v>112714.25</v>
      </c>
      <c r="E39" s="15">
        <v>2198097.42</v>
      </c>
      <c r="F39" s="16">
        <v>450000</v>
      </c>
      <c r="G39" s="17"/>
      <c r="H39" s="9">
        <v>450000</v>
      </c>
      <c r="J39" s="10">
        <v>341516.75679589307</v>
      </c>
      <c r="K39" s="11">
        <v>108483.24320410691</v>
      </c>
    </row>
    <row r="40" spans="1:12" x14ac:dyDescent="0.25">
      <c r="A40" s="12" t="s">
        <v>90</v>
      </c>
      <c r="B40" s="12" t="s">
        <v>91</v>
      </c>
      <c r="C40" s="13">
        <v>2296524.19</v>
      </c>
      <c r="D40" s="14">
        <v>2188816.9899999998</v>
      </c>
      <c r="E40" s="15">
        <v>2208348</v>
      </c>
      <c r="F40" s="16">
        <v>2208348</v>
      </c>
      <c r="G40" s="17"/>
      <c r="H40" s="9">
        <v>2208348</v>
      </c>
      <c r="J40" s="10">
        <v>1675972.9929704375</v>
      </c>
      <c r="K40" s="11">
        <v>532375.00702956249</v>
      </c>
    </row>
    <row r="41" spans="1:12" x14ac:dyDescent="0.25">
      <c r="A41" s="12" t="s">
        <v>92</v>
      </c>
      <c r="B41" s="12" t="s">
        <v>93</v>
      </c>
      <c r="C41" s="13">
        <v>380000</v>
      </c>
      <c r="D41" s="14">
        <v>495538.72999999992</v>
      </c>
      <c r="E41" s="15">
        <v>1039406.6399999999</v>
      </c>
      <c r="F41" s="16">
        <v>600000</v>
      </c>
      <c r="G41" s="17"/>
      <c r="H41" s="9">
        <v>600000</v>
      </c>
      <c r="J41" s="10">
        <v>455355.67572785745</v>
      </c>
      <c r="K41" s="11">
        <v>144644.32427214255</v>
      </c>
      <c r="L41" s="19"/>
    </row>
    <row r="42" spans="1:12" x14ac:dyDescent="0.25">
      <c r="A42" s="12" t="s">
        <v>94</v>
      </c>
      <c r="B42" s="12" t="s">
        <v>95</v>
      </c>
      <c r="C42" s="13">
        <v>302000</v>
      </c>
      <c r="D42" s="14">
        <v>475123.77</v>
      </c>
      <c r="E42" s="15">
        <v>340000</v>
      </c>
      <c r="F42" s="16">
        <v>340000</v>
      </c>
      <c r="G42" s="17"/>
      <c r="H42" s="9">
        <v>340000</v>
      </c>
      <c r="J42" s="10">
        <v>258034.88291245257</v>
      </c>
      <c r="K42" s="11">
        <v>81965.117087547449</v>
      </c>
    </row>
    <row r="43" spans="1:12" x14ac:dyDescent="0.25">
      <c r="A43" s="12" t="s">
        <v>96</v>
      </c>
      <c r="B43" s="12" t="s">
        <v>97</v>
      </c>
      <c r="C43" s="13">
        <v>1162021.81</v>
      </c>
      <c r="D43" s="14">
        <v>0</v>
      </c>
      <c r="E43" s="15">
        <v>5000000</v>
      </c>
      <c r="F43" s="16">
        <v>3808077.0000000298</v>
      </c>
      <c r="G43" s="17"/>
      <c r="H43" s="9">
        <v>3808077.0000000298</v>
      </c>
      <c r="J43" s="10">
        <v>2890049.1259312094</v>
      </c>
      <c r="K43" s="11">
        <v>918027.87406882015</v>
      </c>
    </row>
    <row r="44" spans="1:12" ht="15.75" x14ac:dyDescent="0.25">
      <c r="A44" s="129" t="s">
        <v>98</v>
      </c>
      <c r="B44" s="129"/>
      <c r="C44" s="20">
        <v>48105851</v>
      </c>
      <c r="D44" s="21">
        <v>42543666.200000018</v>
      </c>
      <c r="E44" s="22">
        <v>109461629.09363712</v>
      </c>
      <c r="F44" s="16">
        <v>60909765.00000003</v>
      </c>
      <c r="G44" s="23">
        <v>8461817</v>
      </c>
      <c r="H44" s="24">
        <v>69371582.00000003</v>
      </c>
      <c r="J44" s="25">
        <v>46226012.000000022</v>
      </c>
      <c r="K44" s="26">
        <v>14683753.000000009</v>
      </c>
    </row>
    <row r="45" spans="1:12" x14ac:dyDescent="0.25">
      <c r="J45" s="19"/>
      <c r="K45" s="19"/>
    </row>
    <row r="50" spans="10:10" x14ac:dyDescent="0.25">
      <c r="J50" s="27"/>
    </row>
    <row r="106" ht="17.45" customHeight="1" x14ac:dyDescent="0.25"/>
  </sheetData>
  <sheetProtection algorithmName="SHA-512" hashValue="SyrMCgP+u/2ilqbDN7a4w/gXiHfY9iaI9HcXB8tWIUZI8BjB9DxyXCxMOZUQLbGSumzzGn85BmaGcK2NZMopxw==" saltValue="43tG/JlJiFo1n4b27UxEhQ==" spinCount="100000" sheet="1" autoFilter="0"/>
  <autoFilter ref="A1:K43" xr:uid="{00000000-0009-0000-0000-000001000000}"/>
  <mergeCells count="2">
    <mergeCell ref="A1:B1"/>
    <mergeCell ref="A44:B44"/>
  </mergeCells>
  <pageMargins left="0" right="0"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01"/>
  <sheetViews>
    <sheetView topLeftCell="B1" workbookViewId="0">
      <selection activeCell="E13" sqref="E13"/>
    </sheetView>
  </sheetViews>
  <sheetFormatPr defaultColWidth="0" defaultRowHeight="15" zeroHeight="1" x14ac:dyDescent="0.25"/>
  <cols>
    <col min="1" max="1" width="22.42578125" hidden="1" customWidth="1"/>
    <col min="2" max="2" width="17.140625" customWidth="1"/>
    <col min="3" max="5" width="30.7109375" customWidth="1"/>
    <col min="6" max="6" width="43.85546875" customWidth="1"/>
    <col min="7" max="7" width="17.140625" customWidth="1"/>
    <col min="8" max="16384" width="9.140625" hidden="1"/>
  </cols>
  <sheetData>
    <row r="1" spans="1:7" x14ac:dyDescent="0.25">
      <c r="A1" s="60" t="s">
        <v>241</v>
      </c>
      <c r="B1" s="61" t="s">
        <v>242</v>
      </c>
      <c r="C1" s="62" t="s">
        <v>243</v>
      </c>
      <c r="D1" s="61" t="s">
        <v>244</v>
      </c>
      <c r="E1" s="63" t="s">
        <v>379</v>
      </c>
      <c r="F1" s="63" t="s">
        <v>245</v>
      </c>
      <c r="G1" s="61" t="s">
        <v>246</v>
      </c>
    </row>
    <row r="2" spans="1:7" x14ac:dyDescent="0.25">
      <c r="C2" s="70"/>
      <c r="D2" s="70"/>
      <c r="E2" s="70"/>
      <c r="G2" s="71"/>
    </row>
    <row r="3" spans="1:7" x14ac:dyDescent="0.25">
      <c r="C3" s="70"/>
      <c r="D3" s="70"/>
      <c r="E3" s="70"/>
      <c r="G3" s="71"/>
    </row>
    <row r="4" spans="1:7" x14ac:dyDescent="0.25">
      <c r="B4" s="69">
        <v>44967</v>
      </c>
      <c r="C4" s="70" t="s">
        <v>419</v>
      </c>
      <c r="D4" s="70" t="s">
        <v>387</v>
      </c>
      <c r="E4" s="70" t="s">
        <v>131</v>
      </c>
      <c r="G4" s="71">
        <v>2000</v>
      </c>
    </row>
    <row r="5" spans="1:7" x14ac:dyDescent="0.25">
      <c r="B5" s="69">
        <v>45121</v>
      </c>
      <c r="C5" s="70" t="s">
        <v>409</v>
      </c>
      <c r="D5" s="70" t="s">
        <v>432</v>
      </c>
      <c r="E5" s="70" t="s">
        <v>132</v>
      </c>
      <c r="G5" s="71">
        <v>30000</v>
      </c>
    </row>
    <row r="6" spans="1:7" x14ac:dyDescent="0.25">
      <c r="B6" s="69">
        <v>45134</v>
      </c>
      <c r="C6" s="70" t="s">
        <v>409</v>
      </c>
      <c r="D6" s="70" t="s">
        <v>432</v>
      </c>
      <c r="E6" s="70" t="s">
        <v>132</v>
      </c>
      <c r="G6" s="71">
        <v>1811.5</v>
      </c>
    </row>
    <row r="7" spans="1:7" x14ac:dyDescent="0.25">
      <c r="B7" s="69">
        <v>45145</v>
      </c>
      <c r="C7" s="70" t="s">
        <v>409</v>
      </c>
      <c r="D7" s="70" t="s">
        <v>433</v>
      </c>
      <c r="E7" s="70" t="s">
        <v>132</v>
      </c>
      <c r="G7" s="71">
        <v>120000</v>
      </c>
    </row>
    <row r="8" spans="1:7" x14ac:dyDescent="0.25">
      <c r="B8" s="69">
        <v>45146</v>
      </c>
      <c r="C8" s="70" t="s">
        <v>397</v>
      </c>
      <c r="D8" s="70" t="s">
        <v>433</v>
      </c>
      <c r="E8" s="70" t="s">
        <v>132</v>
      </c>
      <c r="G8" s="71">
        <v>103800</v>
      </c>
    </row>
    <row r="9" spans="1:7" x14ac:dyDescent="0.25">
      <c r="B9" s="69">
        <v>45146</v>
      </c>
      <c r="C9" s="70" t="s">
        <v>439</v>
      </c>
      <c r="D9" s="70" t="s">
        <v>433</v>
      </c>
      <c r="E9" s="70" t="s">
        <v>132</v>
      </c>
      <c r="G9" s="71">
        <v>83500</v>
      </c>
    </row>
    <row r="10" spans="1:7" x14ac:dyDescent="0.25">
      <c r="B10" s="69">
        <v>45161</v>
      </c>
      <c r="C10" s="70" t="s">
        <v>389</v>
      </c>
      <c r="D10" s="70" t="s">
        <v>433</v>
      </c>
      <c r="E10" s="70" t="s">
        <v>132</v>
      </c>
      <c r="G10" s="71">
        <v>21342</v>
      </c>
    </row>
    <row r="11" spans="1:7" x14ac:dyDescent="0.25">
      <c r="B11" s="69">
        <v>45161</v>
      </c>
      <c r="C11" s="70" t="s">
        <v>409</v>
      </c>
      <c r="D11" s="70" t="s">
        <v>433</v>
      </c>
      <c r="E11" s="70" t="s">
        <v>132</v>
      </c>
      <c r="G11" s="71">
        <v>36294.14</v>
      </c>
    </row>
    <row r="12" spans="1:7" x14ac:dyDescent="0.25">
      <c r="B12" s="69">
        <v>45162</v>
      </c>
      <c r="C12" s="70" t="s">
        <v>405</v>
      </c>
      <c r="D12" s="70" t="s">
        <v>388</v>
      </c>
      <c r="E12" s="70" t="s">
        <v>132</v>
      </c>
      <c r="G12" s="71">
        <v>121885</v>
      </c>
    </row>
    <row r="13" spans="1:7" x14ac:dyDescent="0.25">
      <c r="B13" s="69">
        <v>45167</v>
      </c>
      <c r="C13" s="70" t="s">
        <v>413</v>
      </c>
      <c r="D13" s="70" t="s">
        <v>388</v>
      </c>
      <c r="E13" s="70" t="s">
        <v>132</v>
      </c>
      <c r="G13" s="71">
        <v>69912.2</v>
      </c>
    </row>
    <row r="14" spans="1:7" x14ac:dyDescent="0.25">
      <c r="B14" s="69">
        <v>45167</v>
      </c>
      <c r="C14" s="70" t="s">
        <v>388</v>
      </c>
      <c r="D14" s="70" t="s">
        <v>413</v>
      </c>
      <c r="E14" s="70" t="s">
        <v>131</v>
      </c>
      <c r="G14" s="71">
        <v>69912.2</v>
      </c>
    </row>
    <row r="15" spans="1:7" x14ac:dyDescent="0.25">
      <c r="C15" s="70"/>
      <c r="D15" s="70"/>
      <c r="E15" s="70"/>
      <c r="G15" s="71"/>
    </row>
    <row r="16" spans="1:7" x14ac:dyDescent="0.25">
      <c r="C16" s="70"/>
      <c r="D16" s="70"/>
      <c r="E16" s="70"/>
      <c r="G16" s="71"/>
    </row>
    <row r="17" spans="3:7" x14ac:dyDescent="0.25">
      <c r="C17" s="70"/>
      <c r="D17" s="70"/>
      <c r="E17" s="70"/>
      <c r="G17" s="71"/>
    </row>
    <row r="18" spans="3:7" x14ac:dyDescent="0.25">
      <c r="C18" s="70"/>
      <c r="D18" s="70"/>
      <c r="E18" s="70"/>
      <c r="G18" s="71"/>
    </row>
    <row r="19" spans="3:7" x14ac:dyDescent="0.25">
      <c r="C19" s="70"/>
      <c r="D19" s="70"/>
      <c r="E19" s="70"/>
      <c r="G19" s="71"/>
    </row>
    <row r="20" spans="3:7" x14ac:dyDescent="0.25">
      <c r="C20" s="70"/>
      <c r="D20" s="70"/>
      <c r="E20" s="70"/>
      <c r="G20" s="71"/>
    </row>
    <row r="21" spans="3:7" x14ac:dyDescent="0.25">
      <c r="C21" s="70"/>
      <c r="D21" s="70"/>
      <c r="E21" s="70"/>
      <c r="G21" s="71"/>
    </row>
    <row r="22" spans="3:7" x14ac:dyDescent="0.25">
      <c r="C22" s="70"/>
      <c r="D22" s="70"/>
      <c r="E22" s="70"/>
      <c r="G22" s="71"/>
    </row>
    <row r="23" spans="3:7" x14ac:dyDescent="0.25">
      <c r="C23" s="70"/>
      <c r="D23" s="70"/>
      <c r="E23" s="70"/>
      <c r="G23" s="71"/>
    </row>
    <row r="24" spans="3:7" x14ac:dyDescent="0.25">
      <c r="C24" s="70"/>
      <c r="D24" s="70"/>
      <c r="E24" s="70"/>
      <c r="G24" s="71"/>
    </row>
    <row r="25" spans="3:7" x14ac:dyDescent="0.25">
      <c r="C25" s="70"/>
      <c r="D25" s="70"/>
      <c r="E25" s="70"/>
      <c r="G25" s="71"/>
    </row>
    <row r="26" spans="3:7" x14ac:dyDescent="0.25">
      <c r="C26" s="70"/>
      <c r="D26" s="70"/>
      <c r="E26" s="70"/>
      <c r="G26" s="71"/>
    </row>
    <row r="27" spans="3:7" x14ac:dyDescent="0.25">
      <c r="C27" s="70"/>
      <c r="D27" s="70"/>
      <c r="E27" s="70"/>
      <c r="G27" s="71"/>
    </row>
    <row r="28" spans="3:7" x14ac:dyDescent="0.25">
      <c r="C28" s="70"/>
      <c r="D28" s="70"/>
      <c r="E28" s="70"/>
      <c r="G28" s="71"/>
    </row>
    <row r="29" spans="3:7" x14ac:dyDescent="0.25">
      <c r="C29" s="70"/>
      <c r="D29" s="70"/>
      <c r="E29" s="70"/>
      <c r="G29" s="71"/>
    </row>
    <row r="30" spans="3:7" x14ac:dyDescent="0.25">
      <c r="C30" s="70"/>
      <c r="D30" s="70"/>
      <c r="E30" s="70"/>
      <c r="G30" s="71"/>
    </row>
    <row r="31" spans="3:7" x14ac:dyDescent="0.25">
      <c r="C31" s="70"/>
      <c r="D31" s="70"/>
      <c r="E31" s="70"/>
      <c r="G31" s="71"/>
    </row>
    <row r="32" spans="3:7" x14ac:dyDescent="0.25">
      <c r="C32" s="70"/>
      <c r="D32" s="70"/>
      <c r="E32" s="70"/>
      <c r="G32" s="71"/>
    </row>
    <row r="33" spans="3:7" x14ac:dyDescent="0.25">
      <c r="C33" s="70"/>
      <c r="D33" s="70"/>
      <c r="E33" s="70"/>
      <c r="G33" s="71"/>
    </row>
    <row r="34" spans="3:7" x14ac:dyDescent="0.25">
      <c r="C34" s="70"/>
      <c r="D34" s="70"/>
      <c r="E34" s="70"/>
      <c r="G34" s="71"/>
    </row>
    <row r="35" spans="3:7" x14ac:dyDescent="0.25">
      <c r="C35" s="70"/>
      <c r="D35" s="70"/>
      <c r="E35" s="70"/>
      <c r="G35" s="71"/>
    </row>
    <row r="36" spans="3:7" x14ac:dyDescent="0.25">
      <c r="C36" s="70"/>
      <c r="D36" s="70"/>
      <c r="E36" s="70"/>
      <c r="G36" s="71"/>
    </row>
    <row r="37" spans="3:7" x14ac:dyDescent="0.25">
      <c r="C37" s="70"/>
      <c r="D37" s="70"/>
      <c r="E37" s="70"/>
      <c r="G37" s="71"/>
    </row>
    <row r="38" spans="3:7" x14ac:dyDescent="0.25">
      <c r="C38" s="70"/>
      <c r="D38" s="70"/>
      <c r="E38" s="70"/>
      <c r="G38" s="71"/>
    </row>
    <row r="39" spans="3:7" x14ac:dyDescent="0.25">
      <c r="C39" s="70"/>
      <c r="D39" s="70"/>
      <c r="E39" s="70"/>
      <c r="G39" s="71"/>
    </row>
    <row r="40" spans="3:7" x14ac:dyDescent="0.25">
      <c r="C40" s="70"/>
      <c r="D40" s="70"/>
      <c r="E40" s="70"/>
      <c r="G40" s="71"/>
    </row>
    <row r="41" spans="3:7" x14ac:dyDescent="0.25">
      <c r="C41" s="70"/>
      <c r="D41" s="70"/>
      <c r="E41" s="70"/>
      <c r="G41" s="71"/>
    </row>
    <row r="42" spans="3:7" x14ac:dyDescent="0.25">
      <c r="C42" s="70"/>
      <c r="D42" s="70"/>
      <c r="E42" s="70"/>
      <c r="G42" s="71"/>
    </row>
    <row r="43" spans="3:7" x14ac:dyDescent="0.25">
      <c r="C43" s="70"/>
      <c r="D43" s="70"/>
      <c r="E43" s="70"/>
      <c r="G43" s="71"/>
    </row>
    <row r="44" spans="3:7" x14ac:dyDescent="0.25">
      <c r="C44" s="70"/>
      <c r="D44" s="70"/>
      <c r="E44" s="70"/>
      <c r="G44" s="71"/>
    </row>
    <row r="45" spans="3:7" x14ac:dyDescent="0.25">
      <c r="C45" s="70"/>
      <c r="D45" s="70"/>
      <c r="E45" s="70"/>
      <c r="G45" s="71"/>
    </row>
    <row r="46" spans="3:7" x14ac:dyDescent="0.25">
      <c r="C46" s="70"/>
      <c r="D46" s="70"/>
      <c r="E46" s="70"/>
      <c r="G46" s="71"/>
    </row>
    <row r="47" spans="3:7" x14ac:dyDescent="0.25">
      <c r="C47" s="70"/>
      <c r="D47" s="70"/>
      <c r="E47" s="70"/>
      <c r="G47" s="71"/>
    </row>
    <row r="48" spans="3:7" x14ac:dyDescent="0.25">
      <c r="C48" s="70"/>
      <c r="D48" s="70"/>
      <c r="E48" s="70"/>
      <c r="G48" s="71"/>
    </row>
    <row r="49" spans="3:7" x14ac:dyDescent="0.25">
      <c r="C49" s="70"/>
      <c r="D49" s="70"/>
      <c r="E49" s="70"/>
      <c r="G49" s="71"/>
    </row>
    <row r="50" spans="3:7" x14ac:dyDescent="0.25">
      <c r="C50" s="70"/>
      <c r="D50" s="70"/>
      <c r="E50" s="70"/>
      <c r="G50" s="71"/>
    </row>
    <row r="51" spans="3:7" x14ac:dyDescent="0.25">
      <c r="C51" s="70"/>
      <c r="D51" s="70"/>
      <c r="E51" s="70"/>
      <c r="G51" s="71"/>
    </row>
    <row r="52" spans="3:7" x14ac:dyDescent="0.25">
      <c r="C52" s="70"/>
      <c r="D52" s="70"/>
      <c r="E52" s="70"/>
      <c r="G52" s="71"/>
    </row>
    <row r="53" spans="3:7" x14ac:dyDescent="0.25">
      <c r="C53" s="70"/>
      <c r="D53" s="70"/>
      <c r="E53" s="70"/>
      <c r="G53" s="71"/>
    </row>
    <row r="54" spans="3:7" x14ac:dyDescent="0.25">
      <c r="C54" s="70"/>
      <c r="D54" s="70"/>
      <c r="E54" s="70"/>
      <c r="G54" s="71"/>
    </row>
    <row r="55" spans="3:7" x14ac:dyDescent="0.25">
      <c r="C55" s="70"/>
      <c r="D55" s="70"/>
      <c r="E55" s="70"/>
      <c r="G55" s="71"/>
    </row>
    <row r="56" spans="3:7" x14ac:dyDescent="0.25">
      <c r="C56" s="70"/>
      <c r="D56" s="70"/>
      <c r="E56" s="70"/>
      <c r="G56" s="71"/>
    </row>
    <row r="57" spans="3:7" x14ac:dyDescent="0.25">
      <c r="C57" s="70"/>
      <c r="D57" s="70"/>
      <c r="E57" s="70"/>
      <c r="G57" s="71"/>
    </row>
    <row r="58" spans="3:7" x14ac:dyDescent="0.25">
      <c r="C58" s="70"/>
      <c r="D58" s="70"/>
      <c r="E58" s="70"/>
      <c r="G58" s="71"/>
    </row>
    <row r="59" spans="3:7" x14ac:dyDescent="0.25">
      <c r="C59" s="70"/>
      <c r="D59" s="70"/>
      <c r="E59" s="70"/>
      <c r="G59" s="71"/>
    </row>
    <row r="60" spans="3:7" x14ac:dyDescent="0.25">
      <c r="C60" s="70"/>
      <c r="D60" s="70"/>
      <c r="E60" s="70"/>
      <c r="G60" s="71"/>
    </row>
    <row r="61" spans="3:7" x14ac:dyDescent="0.25">
      <c r="C61" s="70"/>
      <c r="D61" s="70"/>
      <c r="E61" s="70"/>
      <c r="G61" s="71"/>
    </row>
    <row r="62" spans="3:7" x14ac:dyDescent="0.25">
      <c r="C62" s="70"/>
      <c r="D62" s="70"/>
      <c r="E62" s="70"/>
      <c r="G62" s="71"/>
    </row>
    <row r="63" spans="3:7" x14ac:dyDescent="0.25">
      <c r="C63" s="70"/>
      <c r="D63" s="70"/>
      <c r="E63" s="70"/>
      <c r="G63" s="71"/>
    </row>
    <row r="64" spans="3:7" x14ac:dyDescent="0.25">
      <c r="C64" s="70"/>
      <c r="D64" s="70"/>
      <c r="E64" s="70"/>
      <c r="G64" s="71"/>
    </row>
    <row r="65" spans="3:7" x14ac:dyDescent="0.25">
      <c r="C65" s="70"/>
      <c r="D65" s="70"/>
      <c r="E65" s="70"/>
      <c r="G65" s="71"/>
    </row>
    <row r="66" spans="3:7" x14ac:dyDescent="0.25">
      <c r="C66" s="70"/>
      <c r="D66" s="70"/>
      <c r="E66" s="70"/>
      <c r="G66" s="71"/>
    </row>
    <row r="67" spans="3:7" x14ac:dyDescent="0.25">
      <c r="C67" s="70"/>
      <c r="D67" s="70"/>
      <c r="E67" s="70"/>
      <c r="G67" s="71"/>
    </row>
    <row r="68" spans="3:7" x14ac:dyDescent="0.25">
      <c r="C68" s="70"/>
      <c r="D68" s="70"/>
      <c r="E68" s="70"/>
      <c r="G68" s="71"/>
    </row>
    <row r="69" spans="3:7" x14ac:dyDescent="0.25">
      <c r="C69" s="70"/>
      <c r="D69" s="70"/>
      <c r="E69" s="70"/>
      <c r="G69" s="71"/>
    </row>
    <row r="70" spans="3:7" x14ac:dyDescent="0.25">
      <c r="C70" s="70"/>
      <c r="D70" s="70"/>
      <c r="E70" s="70"/>
      <c r="G70" s="71"/>
    </row>
    <row r="71" spans="3:7" x14ac:dyDescent="0.25">
      <c r="C71" s="70"/>
      <c r="D71" s="70"/>
      <c r="E71" s="70"/>
      <c r="G71" s="71"/>
    </row>
    <row r="72" spans="3:7" x14ac:dyDescent="0.25">
      <c r="C72" s="70"/>
      <c r="D72" s="70"/>
      <c r="E72" s="70"/>
      <c r="G72" s="71"/>
    </row>
    <row r="73" spans="3:7" x14ac:dyDescent="0.25">
      <c r="C73" s="70"/>
      <c r="D73" s="70"/>
      <c r="E73" s="70"/>
      <c r="G73" s="71"/>
    </row>
    <row r="74" spans="3:7" x14ac:dyDescent="0.25">
      <c r="C74" s="70"/>
      <c r="D74" s="70"/>
      <c r="E74" s="70"/>
      <c r="G74" s="71"/>
    </row>
    <row r="75" spans="3:7" x14ac:dyDescent="0.25">
      <c r="C75" s="70"/>
      <c r="D75" s="70"/>
      <c r="E75" s="70"/>
      <c r="G75" s="71"/>
    </row>
    <row r="76" spans="3:7" x14ac:dyDescent="0.25">
      <c r="C76" s="70"/>
      <c r="D76" s="70"/>
      <c r="E76" s="70"/>
      <c r="G76" s="71"/>
    </row>
    <row r="77" spans="3:7" x14ac:dyDescent="0.25">
      <c r="C77" s="70"/>
      <c r="D77" s="70"/>
      <c r="E77" s="70"/>
      <c r="G77" s="71"/>
    </row>
    <row r="78" spans="3:7" x14ac:dyDescent="0.25">
      <c r="C78" s="70"/>
      <c r="D78" s="70"/>
      <c r="E78" s="70"/>
      <c r="G78" s="71"/>
    </row>
    <row r="79" spans="3:7" x14ac:dyDescent="0.25">
      <c r="C79" s="70"/>
      <c r="D79" s="70"/>
      <c r="E79" s="70"/>
      <c r="G79" s="71"/>
    </row>
    <row r="80" spans="3:7" x14ac:dyDescent="0.25">
      <c r="C80" s="70"/>
      <c r="D80" s="70"/>
      <c r="E80" s="70"/>
      <c r="G80" s="71"/>
    </row>
    <row r="81" spans="3:7" x14ac:dyDescent="0.25">
      <c r="C81" s="70"/>
      <c r="D81" s="70"/>
      <c r="E81" s="70"/>
      <c r="G81" s="71"/>
    </row>
    <row r="82" spans="3:7" x14ac:dyDescent="0.25">
      <c r="C82" s="70"/>
      <c r="D82" s="70"/>
      <c r="E82" s="70"/>
      <c r="G82" s="71"/>
    </row>
    <row r="83" spans="3:7" x14ac:dyDescent="0.25">
      <c r="C83" s="70"/>
      <c r="D83" s="70"/>
      <c r="E83" s="70"/>
      <c r="G83" s="71"/>
    </row>
    <row r="84" spans="3:7" x14ac:dyDescent="0.25">
      <c r="C84" s="70"/>
      <c r="D84" s="70"/>
      <c r="E84" s="70"/>
      <c r="G84" s="71"/>
    </row>
    <row r="85" spans="3:7" x14ac:dyDescent="0.25">
      <c r="C85" s="70"/>
      <c r="D85" s="70"/>
      <c r="E85" s="70"/>
      <c r="G85" s="71"/>
    </row>
    <row r="86" spans="3:7" x14ac:dyDescent="0.25">
      <c r="C86" s="70"/>
      <c r="D86" s="70"/>
      <c r="E86" s="70"/>
      <c r="G86" s="71"/>
    </row>
    <row r="87" spans="3:7" x14ac:dyDescent="0.25">
      <c r="C87" s="70"/>
      <c r="D87" s="70"/>
      <c r="E87" s="70"/>
      <c r="G87" s="71"/>
    </row>
    <row r="88" spans="3:7" x14ac:dyDescent="0.25">
      <c r="C88" s="70"/>
      <c r="D88" s="70"/>
      <c r="E88" s="70"/>
      <c r="G88" s="71"/>
    </row>
    <row r="89" spans="3:7" x14ac:dyDescent="0.25">
      <c r="C89" s="70"/>
      <c r="D89" s="70"/>
      <c r="E89" s="70"/>
      <c r="G89" s="71"/>
    </row>
    <row r="90" spans="3:7" x14ac:dyDescent="0.25">
      <c r="C90" s="70"/>
      <c r="D90" s="70"/>
      <c r="E90" s="70"/>
      <c r="G90" s="71"/>
    </row>
    <row r="91" spans="3:7" x14ac:dyDescent="0.25">
      <c r="C91" s="70"/>
      <c r="D91" s="70"/>
      <c r="E91" s="70"/>
      <c r="G91" s="71"/>
    </row>
    <row r="92" spans="3:7" x14ac:dyDescent="0.25">
      <c r="C92" s="70"/>
      <c r="D92" s="70"/>
      <c r="E92" s="70"/>
      <c r="G92" s="71"/>
    </row>
    <row r="93" spans="3:7" x14ac:dyDescent="0.25">
      <c r="C93" s="70"/>
      <c r="D93" s="70"/>
      <c r="E93" s="70"/>
      <c r="G93" s="71"/>
    </row>
    <row r="94" spans="3:7" x14ac:dyDescent="0.25">
      <c r="C94" s="70"/>
      <c r="D94" s="70"/>
      <c r="E94" s="70"/>
      <c r="G94" s="71"/>
    </row>
    <row r="95" spans="3:7" x14ac:dyDescent="0.25">
      <c r="C95" s="70"/>
      <c r="D95" s="70"/>
      <c r="E95" s="70"/>
      <c r="G95" s="71"/>
    </row>
    <row r="96" spans="3:7" x14ac:dyDescent="0.25">
      <c r="C96" s="70"/>
      <c r="D96" s="70"/>
      <c r="E96" s="70"/>
      <c r="G96" s="71"/>
    </row>
    <row r="97" spans="3:7" x14ac:dyDescent="0.25">
      <c r="C97" s="70"/>
      <c r="D97" s="70"/>
      <c r="E97" s="70"/>
      <c r="G97" s="71"/>
    </row>
    <row r="98" spans="3:7" x14ac:dyDescent="0.25">
      <c r="C98" s="70"/>
      <c r="D98" s="70"/>
      <c r="E98" s="70"/>
      <c r="G98" s="71"/>
    </row>
    <row r="99" spans="3:7" x14ac:dyDescent="0.25">
      <c r="C99" s="70"/>
      <c r="D99" s="70"/>
      <c r="E99" s="70"/>
      <c r="G99" s="71"/>
    </row>
    <row r="100" spans="3:7" x14ac:dyDescent="0.25">
      <c r="C100" s="70"/>
      <c r="D100" s="70"/>
      <c r="E100" s="70"/>
      <c r="G100" s="71"/>
    </row>
    <row r="101" spans="3:7" x14ac:dyDescent="0.25">
      <c r="C101" s="70"/>
      <c r="D101" s="70"/>
      <c r="E101" s="70"/>
      <c r="G101" s="71"/>
    </row>
    <row r="102" spans="3:7" x14ac:dyDescent="0.25">
      <c r="C102" s="70"/>
      <c r="D102" s="70"/>
      <c r="E102" s="70"/>
      <c r="G102" s="71"/>
    </row>
    <row r="103" spans="3:7" x14ac:dyDescent="0.25">
      <c r="C103" s="70"/>
      <c r="D103" s="70"/>
      <c r="E103" s="70"/>
      <c r="G103" s="71"/>
    </row>
    <row r="104" spans="3:7" x14ac:dyDescent="0.25">
      <c r="C104" s="70"/>
      <c r="D104" s="70"/>
      <c r="E104" s="70"/>
      <c r="G104" s="71"/>
    </row>
    <row r="105" spans="3:7" x14ac:dyDescent="0.25">
      <c r="C105" s="70"/>
      <c r="D105" s="70"/>
      <c r="E105" s="70"/>
      <c r="G105" s="71"/>
    </row>
    <row r="106" spans="3:7" x14ac:dyDescent="0.25">
      <c r="C106" s="70"/>
      <c r="D106" s="70"/>
      <c r="E106" s="70"/>
      <c r="G106" s="71"/>
    </row>
    <row r="107" spans="3:7" x14ac:dyDescent="0.25">
      <c r="C107" s="70"/>
      <c r="D107" s="70"/>
      <c r="E107" s="70"/>
      <c r="G107" s="71"/>
    </row>
    <row r="108" spans="3:7" x14ac:dyDescent="0.25">
      <c r="C108" s="70"/>
      <c r="D108" s="70"/>
      <c r="E108" s="70"/>
      <c r="G108" s="71"/>
    </row>
    <row r="109" spans="3:7" x14ac:dyDescent="0.25">
      <c r="C109" s="70"/>
      <c r="D109" s="70"/>
      <c r="E109" s="70"/>
      <c r="G109" s="71"/>
    </row>
    <row r="110" spans="3:7" x14ac:dyDescent="0.25">
      <c r="C110" s="70"/>
      <c r="D110" s="70"/>
      <c r="E110" s="70"/>
      <c r="G110" s="71"/>
    </row>
    <row r="111" spans="3:7" x14ac:dyDescent="0.25">
      <c r="C111" s="70"/>
      <c r="D111" s="70"/>
      <c r="E111" s="70"/>
      <c r="G111" s="71"/>
    </row>
    <row r="112" spans="3:7" x14ac:dyDescent="0.25">
      <c r="C112" s="70"/>
      <c r="D112" s="70"/>
      <c r="E112" s="70"/>
      <c r="G112" s="71"/>
    </row>
    <row r="113" spans="3:7" x14ac:dyDescent="0.25">
      <c r="C113" s="70"/>
      <c r="D113" s="70"/>
      <c r="E113" s="70"/>
      <c r="G113" s="71"/>
    </row>
    <row r="114" spans="3:7" x14ac:dyDescent="0.25">
      <c r="C114" s="70"/>
      <c r="D114" s="70"/>
      <c r="E114" s="70"/>
      <c r="G114" s="71"/>
    </row>
    <row r="115" spans="3:7" x14ac:dyDescent="0.25">
      <c r="C115" s="70"/>
      <c r="D115" s="70"/>
      <c r="E115" s="70"/>
      <c r="G115" s="71"/>
    </row>
    <row r="116" spans="3:7" x14ac:dyDescent="0.25">
      <c r="C116" s="70"/>
      <c r="D116" s="70"/>
      <c r="E116" s="70"/>
      <c r="G116" s="71"/>
    </row>
    <row r="117" spans="3:7" x14ac:dyDescent="0.25">
      <c r="C117" s="70"/>
      <c r="D117" s="70"/>
      <c r="E117" s="70"/>
      <c r="G117" s="71"/>
    </row>
    <row r="118" spans="3:7" x14ac:dyDescent="0.25">
      <c r="C118" s="70"/>
      <c r="D118" s="70"/>
      <c r="E118" s="70"/>
      <c r="G118" s="71"/>
    </row>
    <row r="119" spans="3:7" x14ac:dyDescent="0.25">
      <c r="C119" s="70"/>
      <c r="D119" s="70"/>
      <c r="E119" s="70"/>
      <c r="G119" s="71"/>
    </row>
    <row r="120" spans="3:7" x14ac:dyDescent="0.25">
      <c r="C120" s="70"/>
      <c r="D120" s="70"/>
      <c r="E120" s="70"/>
      <c r="G120" s="71"/>
    </row>
    <row r="121" spans="3:7" x14ac:dyDescent="0.25">
      <c r="C121" s="70"/>
      <c r="D121" s="70"/>
      <c r="E121" s="70"/>
      <c r="G121" s="71"/>
    </row>
    <row r="122" spans="3:7" x14ac:dyDescent="0.25">
      <c r="C122" s="70"/>
      <c r="D122" s="70"/>
      <c r="E122" s="70"/>
      <c r="G122" s="71"/>
    </row>
    <row r="123" spans="3:7" x14ac:dyDescent="0.25">
      <c r="C123" s="70"/>
      <c r="D123" s="70"/>
      <c r="E123" s="70"/>
      <c r="G123" s="71"/>
    </row>
    <row r="124" spans="3:7" x14ac:dyDescent="0.25">
      <c r="C124" s="70"/>
      <c r="D124" s="70"/>
      <c r="E124" s="70"/>
      <c r="G124" s="71"/>
    </row>
    <row r="125" spans="3:7" x14ac:dyDescent="0.25">
      <c r="C125" s="70"/>
      <c r="D125" s="70"/>
      <c r="E125" s="70"/>
      <c r="G125" s="71"/>
    </row>
    <row r="126" spans="3:7" x14ac:dyDescent="0.25">
      <c r="C126" s="70"/>
      <c r="D126" s="70"/>
      <c r="E126" s="70"/>
      <c r="G126" s="71"/>
    </row>
    <row r="127" spans="3:7" x14ac:dyDescent="0.25">
      <c r="C127" s="70"/>
      <c r="D127" s="70"/>
      <c r="E127" s="70"/>
      <c r="G127" s="71"/>
    </row>
    <row r="128" spans="3:7" x14ac:dyDescent="0.25">
      <c r="C128" s="70"/>
      <c r="D128" s="70"/>
      <c r="E128" s="70"/>
      <c r="G128" s="71"/>
    </row>
    <row r="129" spans="3:7" x14ac:dyDescent="0.25">
      <c r="C129" s="70"/>
      <c r="D129" s="70"/>
      <c r="E129" s="70"/>
      <c r="G129" s="71"/>
    </row>
    <row r="130" spans="3:7" x14ac:dyDescent="0.25">
      <c r="C130" s="70"/>
      <c r="D130" s="70"/>
      <c r="E130" s="70"/>
      <c r="G130" s="71"/>
    </row>
    <row r="131" spans="3:7" x14ac:dyDescent="0.25">
      <c r="C131" s="70"/>
      <c r="D131" s="70"/>
      <c r="E131" s="70"/>
      <c r="G131" s="71"/>
    </row>
    <row r="132" spans="3:7" x14ac:dyDescent="0.25">
      <c r="C132" s="70"/>
      <c r="D132" s="70"/>
      <c r="E132" s="70"/>
      <c r="G132" s="71"/>
    </row>
    <row r="133" spans="3:7" x14ac:dyDescent="0.25">
      <c r="C133" s="70"/>
      <c r="D133" s="70"/>
      <c r="E133" s="70"/>
      <c r="G133" s="71"/>
    </row>
    <row r="134" spans="3:7" x14ac:dyDescent="0.25">
      <c r="C134" s="70"/>
      <c r="D134" s="70"/>
      <c r="E134" s="70"/>
      <c r="G134" s="71"/>
    </row>
    <row r="135" spans="3:7" x14ac:dyDescent="0.25">
      <c r="C135" s="70"/>
      <c r="D135" s="70"/>
      <c r="E135" s="70"/>
      <c r="G135" s="71"/>
    </row>
    <row r="136" spans="3:7" x14ac:dyDescent="0.25">
      <c r="C136" s="70"/>
      <c r="D136" s="70"/>
      <c r="E136" s="70"/>
      <c r="G136" s="71"/>
    </row>
    <row r="137" spans="3:7" x14ac:dyDescent="0.25">
      <c r="C137" s="70"/>
      <c r="D137" s="70"/>
      <c r="E137" s="70"/>
      <c r="G137" s="71"/>
    </row>
    <row r="138" spans="3:7" x14ac:dyDescent="0.25">
      <c r="C138" s="70"/>
      <c r="D138" s="70"/>
      <c r="E138" s="70"/>
      <c r="G138" s="71"/>
    </row>
    <row r="139" spans="3:7" x14ac:dyDescent="0.25">
      <c r="C139" s="70"/>
      <c r="D139" s="70"/>
      <c r="E139" s="70"/>
      <c r="G139" s="71"/>
    </row>
    <row r="140" spans="3:7" x14ac:dyDescent="0.25">
      <c r="C140" s="70"/>
      <c r="D140" s="70"/>
      <c r="E140" s="70"/>
      <c r="G140" s="71"/>
    </row>
    <row r="141" spans="3:7" x14ac:dyDescent="0.25">
      <c r="C141" s="70"/>
      <c r="D141" s="70"/>
      <c r="E141" s="70"/>
      <c r="G141" s="71"/>
    </row>
    <row r="142" spans="3:7" x14ac:dyDescent="0.25">
      <c r="C142" s="70"/>
      <c r="D142" s="70"/>
      <c r="E142" s="70"/>
      <c r="G142" s="71"/>
    </row>
    <row r="143" spans="3:7" x14ac:dyDescent="0.25">
      <c r="C143" s="70"/>
      <c r="D143" s="70"/>
      <c r="E143" s="70"/>
      <c r="G143" s="71"/>
    </row>
    <row r="144" spans="3:7" x14ac:dyDescent="0.25">
      <c r="C144" s="70"/>
      <c r="D144" s="70"/>
      <c r="E144" s="70"/>
      <c r="G144" s="71"/>
    </row>
    <row r="145" spans="3:7" x14ac:dyDescent="0.25">
      <c r="C145" s="70"/>
      <c r="D145" s="70"/>
      <c r="E145" s="70"/>
      <c r="G145" s="71"/>
    </row>
    <row r="146" spans="3:7" x14ac:dyDescent="0.25">
      <c r="C146" s="70"/>
      <c r="D146" s="70"/>
      <c r="E146" s="70"/>
      <c r="G146" s="71"/>
    </row>
    <row r="147" spans="3:7" x14ac:dyDescent="0.25">
      <c r="C147" s="70"/>
      <c r="D147" s="70"/>
      <c r="E147" s="70"/>
      <c r="G147" s="71"/>
    </row>
    <row r="148" spans="3:7" x14ac:dyDescent="0.25">
      <c r="C148" s="70"/>
      <c r="D148" s="70"/>
      <c r="E148" s="70"/>
      <c r="G148" s="71"/>
    </row>
    <row r="149" spans="3:7" x14ac:dyDescent="0.25">
      <c r="C149" s="70"/>
      <c r="D149" s="70"/>
      <c r="E149" s="70"/>
      <c r="G149" s="71"/>
    </row>
    <row r="150" spans="3:7" x14ac:dyDescent="0.25">
      <c r="C150" s="70"/>
      <c r="D150" s="70"/>
      <c r="E150" s="70"/>
      <c r="G150" s="71"/>
    </row>
    <row r="151" spans="3:7" x14ac:dyDescent="0.25">
      <c r="C151" s="70"/>
      <c r="D151" s="70"/>
      <c r="E151" s="70"/>
      <c r="G151" s="71"/>
    </row>
    <row r="152" spans="3:7" x14ac:dyDescent="0.25">
      <c r="C152" s="70"/>
      <c r="D152" s="70"/>
      <c r="E152" s="70"/>
      <c r="G152" s="71"/>
    </row>
    <row r="153" spans="3:7" x14ac:dyDescent="0.25">
      <c r="C153" s="70"/>
      <c r="D153" s="70"/>
      <c r="E153" s="70"/>
      <c r="G153" s="71"/>
    </row>
    <row r="154" spans="3:7" x14ac:dyDescent="0.25">
      <c r="C154" s="70"/>
      <c r="D154" s="70"/>
      <c r="E154" s="70"/>
      <c r="G154" s="71"/>
    </row>
    <row r="155" spans="3:7" x14ac:dyDescent="0.25">
      <c r="C155" s="70"/>
      <c r="D155" s="70"/>
      <c r="E155" s="70"/>
      <c r="G155" s="71"/>
    </row>
    <row r="156" spans="3:7" x14ac:dyDescent="0.25">
      <c r="C156" s="70"/>
      <c r="D156" s="70"/>
      <c r="E156" s="70"/>
      <c r="G156" s="71"/>
    </row>
    <row r="157" spans="3:7" x14ac:dyDescent="0.25">
      <c r="C157" s="70"/>
      <c r="D157" s="70"/>
      <c r="E157" s="70"/>
      <c r="G157" s="71"/>
    </row>
    <row r="158" spans="3:7" x14ac:dyDescent="0.25">
      <c r="C158" s="70"/>
      <c r="D158" s="70"/>
      <c r="E158" s="70"/>
      <c r="G158" s="71"/>
    </row>
    <row r="159" spans="3:7" x14ac:dyDescent="0.25">
      <c r="C159" s="70"/>
      <c r="D159" s="70"/>
      <c r="E159" s="70"/>
      <c r="G159" s="71"/>
    </row>
    <row r="160" spans="3:7" x14ac:dyDescent="0.25">
      <c r="C160" s="70"/>
      <c r="D160" s="70"/>
      <c r="E160" s="70"/>
      <c r="G160" s="71"/>
    </row>
    <row r="161" spans="3:7" x14ac:dyDescent="0.25">
      <c r="C161" s="70"/>
      <c r="D161" s="70"/>
      <c r="E161" s="70"/>
      <c r="G161" s="71"/>
    </row>
    <row r="162" spans="3:7" x14ac:dyDescent="0.25">
      <c r="C162" s="70"/>
      <c r="D162" s="70"/>
      <c r="E162" s="70"/>
      <c r="G162" s="71"/>
    </row>
    <row r="163" spans="3:7" x14ac:dyDescent="0.25">
      <c r="C163" s="70"/>
      <c r="D163" s="70"/>
      <c r="E163" s="70"/>
      <c r="G163" s="71"/>
    </row>
    <row r="164" spans="3:7" x14ac:dyDescent="0.25">
      <c r="C164" s="70"/>
      <c r="D164" s="70"/>
      <c r="E164" s="70"/>
      <c r="G164" s="71"/>
    </row>
    <row r="165" spans="3:7" x14ac:dyDescent="0.25">
      <c r="C165" s="70"/>
      <c r="D165" s="70"/>
      <c r="E165" s="70"/>
      <c r="G165" s="71"/>
    </row>
    <row r="166" spans="3:7" x14ac:dyDescent="0.25">
      <c r="C166" s="70"/>
      <c r="D166" s="70"/>
      <c r="E166" s="70"/>
      <c r="G166" s="71"/>
    </row>
    <row r="167" spans="3:7" x14ac:dyDescent="0.25">
      <c r="C167" s="70"/>
      <c r="D167" s="70"/>
      <c r="E167" s="70"/>
      <c r="G167" s="71"/>
    </row>
    <row r="168" spans="3:7" x14ac:dyDescent="0.25">
      <c r="C168" s="70"/>
      <c r="D168" s="70"/>
      <c r="E168" s="70"/>
      <c r="G168" s="71"/>
    </row>
    <row r="169" spans="3:7" x14ac:dyDescent="0.25">
      <c r="C169" s="70"/>
      <c r="D169" s="70"/>
      <c r="E169" s="70"/>
      <c r="G169" s="71"/>
    </row>
    <row r="170" spans="3:7" x14ac:dyDescent="0.25">
      <c r="C170" s="70"/>
      <c r="D170" s="70"/>
      <c r="E170" s="70"/>
      <c r="G170" s="71"/>
    </row>
    <row r="171" spans="3:7" x14ac:dyDescent="0.25">
      <c r="C171" s="70"/>
      <c r="D171" s="70"/>
      <c r="E171" s="70"/>
      <c r="G171" s="71"/>
    </row>
    <row r="172" spans="3:7" x14ac:dyDescent="0.25">
      <c r="C172" s="70"/>
      <c r="D172" s="70"/>
      <c r="E172" s="70"/>
      <c r="G172" s="71"/>
    </row>
    <row r="173" spans="3:7" x14ac:dyDescent="0.25">
      <c r="C173" s="70"/>
      <c r="D173" s="70"/>
      <c r="E173" s="70"/>
      <c r="G173" s="71"/>
    </row>
    <row r="174" spans="3:7" x14ac:dyDescent="0.25">
      <c r="C174" s="70"/>
      <c r="D174" s="70"/>
      <c r="E174" s="70"/>
      <c r="G174" s="71"/>
    </row>
    <row r="175" spans="3:7" x14ac:dyDescent="0.25">
      <c r="C175" s="70"/>
      <c r="D175" s="70"/>
      <c r="E175" s="70"/>
      <c r="G175" s="71"/>
    </row>
    <row r="176" spans="3:7" x14ac:dyDescent="0.25">
      <c r="C176" s="70"/>
      <c r="D176" s="70"/>
      <c r="E176" s="70"/>
      <c r="G176" s="71"/>
    </row>
    <row r="177" spans="3:7" x14ac:dyDescent="0.25">
      <c r="C177" s="70"/>
      <c r="D177" s="70"/>
      <c r="E177" s="70"/>
      <c r="G177" s="71"/>
    </row>
    <row r="178" spans="3:7" x14ac:dyDescent="0.25">
      <c r="C178" s="70"/>
      <c r="D178" s="70"/>
      <c r="E178" s="70"/>
      <c r="G178" s="71"/>
    </row>
    <row r="179" spans="3:7" x14ac:dyDescent="0.25">
      <c r="C179" s="70"/>
      <c r="D179" s="70"/>
      <c r="E179" s="70"/>
      <c r="G179" s="71"/>
    </row>
    <row r="180" spans="3:7" x14ac:dyDescent="0.25">
      <c r="C180" s="70"/>
      <c r="D180" s="70"/>
      <c r="E180" s="70"/>
      <c r="G180" s="71"/>
    </row>
    <row r="181" spans="3:7" x14ac:dyDescent="0.25">
      <c r="C181" s="70"/>
      <c r="D181" s="70"/>
      <c r="E181" s="70"/>
      <c r="G181" s="71"/>
    </row>
    <row r="182" spans="3:7" x14ac:dyDescent="0.25">
      <c r="C182" s="70"/>
      <c r="D182" s="70"/>
      <c r="E182" s="70"/>
      <c r="G182" s="71"/>
    </row>
    <row r="183" spans="3:7" x14ac:dyDescent="0.25">
      <c r="C183" s="70"/>
      <c r="D183" s="70"/>
      <c r="E183" s="70"/>
      <c r="G183" s="71"/>
    </row>
    <row r="184" spans="3:7" x14ac:dyDescent="0.25">
      <c r="C184" s="70"/>
      <c r="D184" s="70"/>
      <c r="E184" s="70"/>
      <c r="G184" s="71"/>
    </row>
    <row r="185" spans="3:7" x14ac:dyDescent="0.25">
      <c r="C185" s="70"/>
      <c r="D185" s="70"/>
      <c r="E185" s="70"/>
      <c r="G185" s="71"/>
    </row>
    <row r="186" spans="3:7" x14ac:dyDescent="0.25">
      <c r="C186" s="70"/>
      <c r="D186" s="70"/>
      <c r="E186" s="70"/>
      <c r="G186" s="71"/>
    </row>
    <row r="187" spans="3:7" x14ac:dyDescent="0.25">
      <c r="C187" s="70"/>
      <c r="D187" s="70"/>
      <c r="E187" s="70"/>
      <c r="G187" s="71"/>
    </row>
    <row r="188" spans="3:7" x14ac:dyDescent="0.25">
      <c r="C188" s="70"/>
      <c r="D188" s="70"/>
      <c r="E188" s="70"/>
      <c r="G188" s="71"/>
    </row>
    <row r="189" spans="3:7" x14ac:dyDescent="0.25">
      <c r="C189" s="70"/>
      <c r="D189" s="70"/>
      <c r="E189" s="70"/>
      <c r="G189" s="71"/>
    </row>
    <row r="190" spans="3:7" x14ac:dyDescent="0.25">
      <c r="C190" s="70"/>
      <c r="D190" s="70"/>
      <c r="E190" s="70"/>
      <c r="G190" s="71"/>
    </row>
    <row r="191" spans="3:7" x14ac:dyDescent="0.25">
      <c r="C191" s="70"/>
      <c r="D191" s="70"/>
      <c r="E191" s="70"/>
      <c r="G191" s="71"/>
    </row>
    <row r="192" spans="3:7" x14ac:dyDescent="0.25">
      <c r="C192" s="70"/>
      <c r="D192" s="70"/>
      <c r="E192" s="70"/>
      <c r="G192" s="71"/>
    </row>
    <row r="193" spans="3:7" x14ac:dyDescent="0.25">
      <c r="C193" s="70"/>
      <c r="D193" s="70"/>
      <c r="E193" s="70"/>
      <c r="G193" s="71"/>
    </row>
    <row r="194" spans="3:7" x14ac:dyDescent="0.25">
      <c r="C194" s="70"/>
      <c r="D194" s="70"/>
      <c r="E194" s="70"/>
      <c r="G194" s="71"/>
    </row>
    <row r="195" spans="3:7" x14ac:dyDescent="0.25">
      <c r="C195" s="70"/>
      <c r="D195" s="70"/>
      <c r="E195" s="70"/>
      <c r="G195" s="71"/>
    </row>
    <row r="196" spans="3:7" x14ac:dyDescent="0.25">
      <c r="C196" s="70"/>
      <c r="D196" s="70"/>
      <c r="E196" s="70"/>
      <c r="G196" s="71"/>
    </row>
    <row r="197" spans="3:7" x14ac:dyDescent="0.25">
      <c r="C197" s="70"/>
      <c r="D197" s="70"/>
      <c r="E197" s="70"/>
      <c r="G197" s="71"/>
    </row>
    <row r="198" spans="3:7" x14ac:dyDescent="0.25">
      <c r="C198" s="70"/>
      <c r="D198" s="70"/>
      <c r="E198" s="70"/>
      <c r="G198" s="71"/>
    </row>
    <row r="199" spans="3:7" x14ac:dyDescent="0.25">
      <c r="C199" s="70"/>
      <c r="D199" s="70"/>
      <c r="E199" s="70"/>
      <c r="G199" s="71"/>
    </row>
    <row r="200" spans="3:7" x14ac:dyDescent="0.25">
      <c r="C200" s="70"/>
      <c r="D200" s="70"/>
      <c r="E200" s="70"/>
      <c r="G200" s="71"/>
    </row>
    <row r="201" spans="3:7" x14ac:dyDescent="0.25">
      <c r="C201" s="70"/>
      <c r="D201" s="70"/>
      <c r="E201" s="70"/>
      <c r="G201" s="71"/>
    </row>
    <row r="202" spans="3:7" x14ac:dyDescent="0.25">
      <c r="C202" s="70"/>
      <c r="D202" s="70"/>
      <c r="E202" s="70"/>
      <c r="G202" s="71"/>
    </row>
    <row r="203" spans="3:7" x14ac:dyDescent="0.25">
      <c r="C203" s="70"/>
      <c r="D203" s="70"/>
      <c r="E203" s="70"/>
      <c r="G203" s="71"/>
    </row>
    <row r="204" spans="3:7" x14ac:dyDescent="0.25">
      <c r="C204" s="70"/>
      <c r="D204" s="70"/>
      <c r="E204" s="70"/>
      <c r="G204" s="71"/>
    </row>
    <row r="205" spans="3:7" x14ac:dyDescent="0.25">
      <c r="C205" s="70"/>
      <c r="D205" s="70"/>
      <c r="E205" s="70"/>
      <c r="G205" s="71"/>
    </row>
    <row r="206" spans="3:7" x14ac:dyDescent="0.25">
      <c r="C206" s="70"/>
      <c r="D206" s="70"/>
      <c r="E206" s="70"/>
      <c r="G206" s="71"/>
    </row>
    <row r="207" spans="3:7" x14ac:dyDescent="0.25">
      <c r="C207" s="70"/>
      <c r="D207" s="70"/>
      <c r="E207" s="70"/>
      <c r="G207" s="71"/>
    </row>
    <row r="208" spans="3:7" x14ac:dyDescent="0.25">
      <c r="C208" s="70"/>
      <c r="D208" s="70"/>
      <c r="E208" s="70"/>
      <c r="G208" s="71"/>
    </row>
    <row r="209" spans="3:7" x14ac:dyDescent="0.25">
      <c r="C209" s="70"/>
      <c r="D209" s="70"/>
      <c r="E209" s="70"/>
      <c r="G209" s="71"/>
    </row>
    <row r="210" spans="3:7" x14ac:dyDescent="0.25">
      <c r="C210" s="70"/>
      <c r="D210" s="70"/>
      <c r="E210" s="70"/>
      <c r="G210" s="71"/>
    </row>
    <row r="211" spans="3:7" x14ac:dyDescent="0.25">
      <c r="C211" s="70"/>
      <c r="D211" s="70"/>
      <c r="E211" s="70"/>
      <c r="G211" s="71"/>
    </row>
    <row r="212" spans="3:7" x14ac:dyDescent="0.25">
      <c r="C212" s="70"/>
      <c r="D212" s="70"/>
      <c r="E212" s="70"/>
      <c r="G212" s="71"/>
    </row>
    <row r="213" spans="3:7" x14ac:dyDescent="0.25">
      <c r="C213" s="70"/>
      <c r="D213" s="70"/>
      <c r="E213" s="70"/>
      <c r="G213" s="71"/>
    </row>
    <row r="214" spans="3:7" x14ac:dyDescent="0.25">
      <c r="C214" s="70"/>
      <c r="D214" s="70"/>
      <c r="E214" s="70"/>
      <c r="G214" s="71"/>
    </row>
    <row r="215" spans="3:7" x14ac:dyDescent="0.25">
      <c r="C215" s="70"/>
      <c r="D215" s="70"/>
      <c r="E215" s="70"/>
      <c r="G215" s="71"/>
    </row>
    <row r="216" spans="3:7" x14ac:dyDescent="0.25">
      <c r="C216" s="70"/>
      <c r="D216" s="70"/>
      <c r="E216" s="70"/>
      <c r="G216" s="71"/>
    </row>
    <row r="217" spans="3:7" x14ac:dyDescent="0.25">
      <c r="C217" s="70"/>
      <c r="D217" s="70"/>
      <c r="E217" s="70"/>
      <c r="G217" s="71"/>
    </row>
    <row r="218" spans="3:7" x14ac:dyDescent="0.25">
      <c r="C218" s="70"/>
      <c r="D218" s="70"/>
      <c r="E218" s="70"/>
      <c r="G218" s="71"/>
    </row>
    <row r="219" spans="3:7" x14ac:dyDescent="0.25">
      <c r="C219" s="70"/>
      <c r="D219" s="70"/>
      <c r="E219" s="70"/>
      <c r="G219" s="71"/>
    </row>
    <row r="220" spans="3:7" x14ac:dyDescent="0.25">
      <c r="C220" s="70"/>
      <c r="D220" s="70"/>
      <c r="E220" s="70"/>
      <c r="G220" s="71"/>
    </row>
    <row r="221" spans="3:7" x14ac:dyDescent="0.25">
      <c r="C221" s="70"/>
      <c r="D221" s="70"/>
      <c r="E221" s="70"/>
      <c r="G221" s="71"/>
    </row>
    <row r="222" spans="3:7" x14ac:dyDescent="0.25">
      <c r="C222" s="70"/>
      <c r="D222" s="70"/>
      <c r="E222" s="70"/>
      <c r="G222" s="71"/>
    </row>
    <row r="223" spans="3:7" x14ac:dyDescent="0.25">
      <c r="C223" s="70"/>
      <c r="D223" s="70"/>
      <c r="E223" s="70"/>
      <c r="G223" s="71"/>
    </row>
    <row r="224" spans="3:7" x14ac:dyDescent="0.25">
      <c r="C224" s="70"/>
      <c r="D224" s="70"/>
      <c r="E224" s="70"/>
      <c r="G224" s="71"/>
    </row>
    <row r="225" spans="3:7" x14ac:dyDescent="0.25">
      <c r="C225" s="70"/>
      <c r="D225" s="70"/>
      <c r="E225" s="70"/>
      <c r="G225" s="71"/>
    </row>
    <row r="226" spans="3:7" x14ac:dyDescent="0.25">
      <c r="C226" s="70"/>
      <c r="D226" s="70"/>
      <c r="E226" s="70"/>
      <c r="G226" s="71"/>
    </row>
    <row r="227" spans="3:7" x14ac:dyDescent="0.25">
      <c r="C227" s="70"/>
      <c r="D227" s="70"/>
      <c r="E227" s="70"/>
      <c r="G227" s="71"/>
    </row>
    <row r="228" spans="3:7" x14ac:dyDescent="0.25">
      <c r="C228" s="70"/>
      <c r="D228" s="70"/>
      <c r="E228" s="70"/>
      <c r="G228" s="71"/>
    </row>
    <row r="229" spans="3:7" x14ac:dyDescent="0.25">
      <c r="C229" s="70"/>
      <c r="D229" s="70"/>
      <c r="E229" s="70"/>
      <c r="G229" s="71"/>
    </row>
    <row r="230" spans="3:7" x14ac:dyDescent="0.25">
      <c r="C230" s="70"/>
      <c r="D230" s="70"/>
      <c r="E230" s="70"/>
      <c r="G230" s="71"/>
    </row>
    <row r="231" spans="3:7" x14ac:dyDescent="0.25">
      <c r="C231" s="70"/>
      <c r="D231" s="70"/>
      <c r="E231" s="70"/>
      <c r="G231" s="71"/>
    </row>
    <row r="232" spans="3:7" x14ac:dyDescent="0.25">
      <c r="C232" s="70"/>
      <c r="D232" s="70"/>
      <c r="E232" s="70"/>
      <c r="G232" s="71"/>
    </row>
    <row r="233" spans="3:7" x14ac:dyDescent="0.25">
      <c r="C233" s="70"/>
      <c r="D233" s="70"/>
      <c r="E233" s="70"/>
      <c r="G233" s="71"/>
    </row>
    <row r="234" spans="3:7" x14ac:dyDescent="0.25">
      <c r="C234" s="70"/>
      <c r="D234" s="70"/>
      <c r="E234" s="70"/>
      <c r="G234" s="71"/>
    </row>
    <row r="235" spans="3:7" x14ac:dyDescent="0.25">
      <c r="C235" s="70"/>
      <c r="D235" s="70"/>
      <c r="E235" s="70"/>
      <c r="G235" s="71"/>
    </row>
    <row r="236" spans="3:7" x14ac:dyDescent="0.25">
      <c r="C236" s="70"/>
      <c r="D236" s="70"/>
      <c r="E236" s="70"/>
      <c r="G236" s="71"/>
    </row>
    <row r="237" spans="3:7" x14ac:dyDescent="0.25">
      <c r="C237" s="70"/>
      <c r="D237" s="70"/>
      <c r="E237" s="70"/>
      <c r="G237" s="71"/>
    </row>
    <row r="238" spans="3:7" x14ac:dyDescent="0.25">
      <c r="C238" s="70"/>
      <c r="D238" s="70"/>
      <c r="E238" s="70"/>
      <c r="G238" s="71"/>
    </row>
    <row r="239" spans="3:7" x14ac:dyDescent="0.25">
      <c r="C239" s="70"/>
      <c r="D239" s="70"/>
      <c r="E239" s="70"/>
      <c r="G239" s="71"/>
    </row>
    <row r="240" spans="3:7" x14ac:dyDescent="0.25">
      <c r="C240" s="70"/>
      <c r="D240" s="70"/>
      <c r="E240" s="70"/>
      <c r="G240" s="71"/>
    </row>
    <row r="241" spans="3:7" x14ac:dyDescent="0.25">
      <c r="C241" s="70"/>
      <c r="D241" s="70"/>
      <c r="E241" s="70"/>
      <c r="G241" s="71"/>
    </row>
    <row r="242" spans="3:7" x14ac:dyDescent="0.25">
      <c r="C242" s="70"/>
      <c r="D242" s="70"/>
      <c r="E242" s="70"/>
      <c r="G242" s="71"/>
    </row>
    <row r="243" spans="3:7" x14ac:dyDescent="0.25">
      <c r="C243" s="70"/>
      <c r="D243" s="70"/>
      <c r="E243" s="70"/>
      <c r="G243" s="71"/>
    </row>
    <row r="244" spans="3:7" x14ac:dyDescent="0.25">
      <c r="C244" s="70"/>
      <c r="D244" s="70"/>
      <c r="E244" s="70"/>
      <c r="G244" s="71"/>
    </row>
    <row r="245" spans="3:7" x14ac:dyDescent="0.25">
      <c r="C245" s="70"/>
      <c r="D245" s="70"/>
      <c r="E245" s="70"/>
      <c r="G245" s="71"/>
    </row>
    <row r="246" spans="3:7" x14ac:dyDescent="0.25">
      <c r="C246" s="70"/>
      <c r="D246" s="70"/>
      <c r="E246" s="70"/>
      <c r="G246" s="71"/>
    </row>
    <row r="247" spans="3:7" x14ac:dyDescent="0.25">
      <c r="C247" s="70"/>
      <c r="D247" s="70"/>
      <c r="E247" s="70"/>
      <c r="G247" s="71"/>
    </row>
    <row r="248" spans="3:7" x14ac:dyDescent="0.25">
      <c r="C248" s="70"/>
      <c r="D248" s="70"/>
      <c r="E248" s="70"/>
      <c r="G248" s="71"/>
    </row>
    <row r="249" spans="3:7" x14ac:dyDescent="0.25">
      <c r="C249" s="70"/>
      <c r="D249" s="70"/>
      <c r="E249" s="70"/>
      <c r="G249" s="71"/>
    </row>
    <row r="250" spans="3:7" x14ac:dyDescent="0.25">
      <c r="C250" s="70"/>
      <c r="D250" s="70"/>
      <c r="E250" s="70"/>
      <c r="G250" s="71"/>
    </row>
    <row r="251" spans="3:7" x14ac:dyDescent="0.25">
      <c r="C251" s="70"/>
      <c r="D251" s="70"/>
      <c r="E251" s="70"/>
      <c r="G251" s="71"/>
    </row>
    <row r="252" spans="3:7" x14ac:dyDescent="0.25">
      <c r="C252" s="70"/>
      <c r="D252" s="70"/>
      <c r="E252" s="70"/>
      <c r="G252" s="71"/>
    </row>
    <row r="253" spans="3:7" x14ac:dyDescent="0.25">
      <c r="C253" s="70"/>
      <c r="D253" s="70"/>
      <c r="E253" s="70"/>
      <c r="G253" s="71"/>
    </row>
    <row r="254" spans="3:7" x14ac:dyDescent="0.25">
      <c r="C254" s="70"/>
      <c r="D254" s="70"/>
      <c r="E254" s="70"/>
      <c r="G254" s="71"/>
    </row>
    <row r="255" spans="3:7" x14ac:dyDescent="0.25">
      <c r="C255" s="70"/>
      <c r="D255" s="70"/>
      <c r="E255" s="70"/>
      <c r="G255" s="71"/>
    </row>
    <row r="256" spans="3:7" x14ac:dyDescent="0.25">
      <c r="C256" s="70"/>
      <c r="D256" s="70"/>
      <c r="E256" s="70"/>
      <c r="G256" s="71"/>
    </row>
    <row r="257" spans="3:7" x14ac:dyDescent="0.25">
      <c r="C257" s="70"/>
      <c r="D257" s="70"/>
      <c r="E257" s="70"/>
      <c r="G257" s="71"/>
    </row>
    <row r="258" spans="3:7" x14ac:dyDescent="0.25">
      <c r="C258" s="70"/>
      <c r="D258" s="70"/>
      <c r="E258" s="70"/>
      <c r="G258" s="71"/>
    </row>
    <row r="259" spans="3:7" x14ac:dyDescent="0.25">
      <c r="C259" s="70"/>
      <c r="D259" s="70"/>
      <c r="E259" s="70"/>
      <c r="G259" s="71"/>
    </row>
    <row r="260" spans="3:7" x14ac:dyDescent="0.25">
      <c r="C260" s="70"/>
      <c r="D260" s="70"/>
      <c r="E260" s="70"/>
      <c r="G260" s="71"/>
    </row>
    <row r="261" spans="3:7" x14ac:dyDescent="0.25">
      <c r="C261" s="70"/>
      <c r="D261" s="70"/>
      <c r="E261" s="70"/>
      <c r="G261" s="71"/>
    </row>
    <row r="262" spans="3:7" x14ac:dyDescent="0.25">
      <c r="C262" s="70"/>
      <c r="D262" s="70"/>
      <c r="E262" s="70"/>
      <c r="G262" s="71"/>
    </row>
    <row r="263" spans="3:7" x14ac:dyDescent="0.25">
      <c r="C263" s="70"/>
      <c r="D263" s="70"/>
      <c r="E263" s="70"/>
      <c r="G263" s="71"/>
    </row>
    <row r="264" spans="3:7" x14ac:dyDescent="0.25">
      <c r="C264" s="70"/>
      <c r="D264" s="70"/>
      <c r="E264" s="70"/>
      <c r="G264" s="71"/>
    </row>
    <row r="265" spans="3:7" x14ac:dyDescent="0.25">
      <c r="C265" s="70"/>
      <c r="D265" s="70"/>
      <c r="E265" s="70"/>
      <c r="G265" s="71"/>
    </row>
    <row r="266" spans="3:7" x14ac:dyDescent="0.25">
      <c r="C266" s="70"/>
      <c r="D266" s="70"/>
      <c r="E266" s="70"/>
      <c r="G266" s="71"/>
    </row>
    <row r="267" spans="3:7" x14ac:dyDescent="0.25">
      <c r="C267" s="70"/>
      <c r="D267" s="70"/>
      <c r="E267" s="70"/>
      <c r="G267" s="71"/>
    </row>
    <row r="268" spans="3:7" x14ac:dyDescent="0.25">
      <c r="C268" s="70"/>
      <c r="D268" s="70"/>
      <c r="E268" s="70"/>
      <c r="G268" s="71"/>
    </row>
    <row r="269" spans="3:7" x14ac:dyDescent="0.25">
      <c r="C269" s="70"/>
      <c r="D269" s="70"/>
      <c r="E269" s="70"/>
      <c r="G269" s="71"/>
    </row>
    <row r="270" spans="3:7" x14ac:dyDescent="0.25">
      <c r="C270" s="70"/>
      <c r="D270" s="70"/>
      <c r="E270" s="70"/>
      <c r="G270" s="71"/>
    </row>
    <row r="271" spans="3:7" x14ac:dyDescent="0.25">
      <c r="C271" s="70"/>
      <c r="D271" s="70"/>
      <c r="E271" s="70"/>
      <c r="G271" s="71"/>
    </row>
    <row r="272" spans="3:7" x14ac:dyDescent="0.25">
      <c r="C272" s="70"/>
      <c r="D272" s="70"/>
      <c r="E272" s="70"/>
      <c r="G272" s="71"/>
    </row>
    <row r="273" spans="3:7" x14ac:dyDescent="0.25">
      <c r="C273" s="70"/>
      <c r="D273" s="70"/>
      <c r="E273" s="70"/>
      <c r="G273" s="71"/>
    </row>
    <row r="274" spans="3:7" x14ac:dyDescent="0.25">
      <c r="C274" s="70"/>
      <c r="D274" s="70"/>
      <c r="E274" s="70"/>
      <c r="G274" s="71"/>
    </row>
    <row r="275" spans="3:7" x14ac:dyDescent="0.25">
      <c r="C275" s="70"/>
      <c r="D275" s="70"/>
      <c r="E275" s="70"/>
      <c r="G275" s="71"/>
    </row>
    <row r="276" spans="3:7" x14ac:dyDescent="0.25">
      <c r="C276" s="70"/>
      <c r="D276" s="70"/>
      <c r="E276" s="70"/>
      <c r="G276" s="71"/>
    </row>
    <row r="277" spans="3:7" x14ac:dyDescent="0.25">
      <c r="C277" s="70"/>
      <c r="D277" s="70"/>
      <c r="E277" s="70"/>
      <c r="G277" s="71"/>
    </row>
    <row r="278" spans="3:7" x14ac:dyDescent="0.25">
      <c r="C278" s="70"/>
      <c r="D278" s="70"/>
      <c r="E278" s="70"/>
      <c r="G278" s="71"/>
    </row>
    <row r="279" spans="3:7" x14ac:dyDescent="0.25">
      <c r="C279" s="70"/>
      <c r="D279" s="70"/>
      <c r="E279" s="70"/>
      <c r="G279" s="71"/>
    </row>
    <row r="280" spans="3:7" x14ac:dyDescent="0.25">
      <c r="C280" s="70"/>
      <c r="D280" s="70"/>
      <c r="E280" s="70"/>
      <c r="G280" s="71"/>
    </row>
    <row r="281" spans="3:7" x14ac:dyDescent="0.25">
      <c r="C281" s="70"/>
      <c r="D281" s="70"/>
      <c r="E281" s="70"/>
      <c r="G281" s="71"/>
    </row>
    <row r="282" spans="3:7" x14ac:dyDescent="0.25">
      <c r="C282" s="70"/>
      <c r="D282" s="70"/>
      <c r="E282" s="70"/>
      <c r="G282" s="71"/>
    </row>
    <row r="283" spans="3:7" x14ac:dyDescent="0.25">
      <c r="C283" s="70"/>
      <c r="D283" s="70"/>
      <c r="E283" s="70"/>
      <c r="G283" s="71"/>
    </row>
    <row r="284" spans="3:7" x14ac:dyDescent="0.25">
      <c r="C284" s="70"/>
      <c r="D284" s="70"/>
      <c r="E284" s="70"/>
      <c r="G284" s="71"/>
    </row>
    <row r="285" spans="3:7" x14ac:dyDescent="0.25">
      <c r="C285" s="70"/>
      <c r="D285" s="70"/>
      <c r="E285" s="70"/>
      <c r="G285" s="71"/>
    </row>
    <row r="286" spans="3:7" x14ac:dyDescent="0.25">
      <c r="C286" s="70"/>
      <c r="D286" s="70"/>
      <c r="E286" s="70"/>
      <c r="G286" s="71"/>
    </row>
    <row r="287" spans="3:7" x14ac:dyDescent="0.25">
      <c r="C287" s="70"/>
      <c r="D287" s="70"/>
      <c r="E287" s="70"/>
      <c r="G287" s="71"/>
    </row>
    <row r="288" spans="3:7" x14ac:dyDescent="0.25">
      <c r="C288" s="70"/>
      <c r="D288" s="70"/>
      <c r="E288" s="70"/>
      <c r="G288" s="71"/>
    </row>
    <row r="289" spans="3:7" x14ac:dyDescent="0.25">
      <c r="C289" s="70"/>
      <c r="D289" s="70"/>
      <c r="E289" s="70"/>
      <c r="G289" s="71"/>
    </row>
    <row r="290" spans="3:7" x14ac:dyDescent="0.25">
      <c r="C290" s="70"/>
      <c r="D290" s="70"/>
      <c r="E290" s="70"/>
      <c r="G290" s="71"/>
    </row>
    <row r="291" spans="3:7" x14ac:dyDescent="0.25">
      <c r="C291" s="70"/>
      <c r="D291" s="70"/>
      <c r="E291" s="70"/>
      <c r="G291" s="71"/>
    </row>
    <row r="292" spans="3:7" x14ac:dyDescent="0.25">
      <c r="C292" s="70"/>
      <c r="D292" s="70"/>
      <c r="E292" s="70"/>
      <c r="G292" s="71"/>
    </row>
    <row r="293" spans="3:7" x14ac:dyDescent="0.25">
      <c r="C293" s="70"/>
      <c r="D293" s="70"/>
      <c r="E293" s="70"/>
      <c r="G293" s="71"/>
    </row>
    <row r="294" spans="3:7" x14ac:dyDescent="0.25">
      <c r="C294" s="70"/>
      <c r="D294" s="70"/>
      <c r="E294" s="70"/>
      <c r="G294" s="71"/>
    </row>
    <row r="295" spans="3:7" x14ac:dyDescent="0.25">
      <c r="C295" s="70"/>
      <c r="D295" s="70"/>
      <c r="E295" s="70"/>
      <c r="G295" s="71"/>
    </row>
    <row r="296" spans="3:7" x14ac:dyDescent="0.25">
      <c r="C296" s="70"/>
      <c r="D296" s="70"/>
      <c r="E296" s="70"/>
      <c r="G296" s="71"/>
    </row>
    <row r="297" spans="3:7" x14ac:dyDescent="0.25">
      <c r="C297" s="70"/>
      <c r="D297" s="70"/>
      <c r="E297" s="70"/>
      <c r="G297" s="71"/>
    </row>
    <row r="298" spans="3:7" x14ac:dyDescent="0.25">
      <c r="C298" s="70"/>
      <c r="D298" s="70"/>
      <c r="E298" s="70"/>
      <c r="G298" s="71"/>
    </row>
    <row r="299" spans="3:7" x14ac:dyDescent="0.25">
      <c r="C299" s="70"/>
      <c r="D299" s="70"/>
      <c r="E299" s="70"/>
      <c r="G299" s="71"/>
    </row>
    <row r="300" spans="3:7" x14ac:dyDescent="0.25">
      <c r="C300" s="70"/>
      <c r="D300" s="70"/>
      <c r="E300" s="70"/>
      <c r="G300" s="71"/>
    </row>
    <row r="301" spans="3:7" x14ac:dyDescent="0.25">
      <c r="C301" s="70"/>
      <c r="D301" s="70"/>
      <c r="E301" s="70"/>
      <c r="G301" s="71"/>
    </row>
  </sheetData>
  <sheetProtection algorithmName="SHA-512" hashValue="gKwpnULBFjJ/gNhXJ8t7pp4oZajlHhgS07dvtk01skrKryecVx63XVyeV6VKO50TckaT0RiwBOMixgU81Kv39w==" saltValue="94RUl7AFxo/CXK0gUK2g9w==" spinCount="100000" sheet="1" autoFilter="0"/>
  <pageMargins left="0.511811024" right="0.511811024" top="0.78740157499999996" bottom="0.78740157499999996" header="0.31496062000000002" footer="0.31496062000000002"/>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'Tabelas auxiliares'!$C$3:$C$61</xm:f>
          </x14:formula1>
          <xm:sqref>C2:D301</xm:sqref>
        </x14:dataValidation>
        <x14:dataValidation type="list" allowBlank="1" showInputMessage="1" showErrorMessage="1" xr:uid="{00000000-0002-0000-0200-000001000000}">
          <x14:formula1>
            <xm:f>'Tabelas auxiliares'!$B$221:$B$222</xm:f>
          </x14:formula1>
          <xm:sqref>E2:E301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U257"/>
  <sheetViews>
    <sheetView showGridLines="0" tabSelected="1" topLeftCell="B1" zoomScale="98" zoomScaleNormal="98" workbookViewId="0">
      <pane ySplit="1" topLeftCell="A7" activePane="bottomLeft" state="frozen"/>
      <selection pane="bottomLeft" activeCell="B10" sqref="B10:H16"/>
    </sheetView>
  </sheetViews>
  <sheetFormatPr defaultRowHeight="15" x14ac:dyDescent="0.25"/>
  <cols>
    <col min="1" max="1" width="12.5703125" customWidth="1"/>
    <col min="2" max="2" width="21.85546875" customWidth="1"/>
    <col min="3" max="3" width="18.42578125" customWidth="1"/>
    <col min="4" max="4" width="23" bestFit="1" customWidth="1"/>
    <col min="5" max="6" width="7.5703125" customWidth="1"/>
    <col min="7" max="7" width="9.5703125" bestFit="1" customWidth="1"/>
    <col min="8" max="8" width="15.42578125" style="85" customWidth="1"/>
    <col min="12" max="12" width="27" customWidth="1"/>
    <col min="13" max="13" width="28.42578125" customWidth="1"/>
    <col min="14" max="14" width="16" customWidth="1"/>
    <col min="17" max="17" width="10.7109375" bestFit="1" customWidth="1"/>
    <col min="19" max="19" width="9.140625" style="120"/>
    <col min="20" max="20" width="21" bestFit="1" customWidth="1"/>
  </cols>
  <sheetData>
    <row r="1" spans="1:21" s="46" customFormat="1" ht="69.400000000000006" customHeight="1" x14ac:dyDescent="0.25">
      <c r="A1" s="107" t="s">
        <v>499</v>
      </c>
      <c r="B1" s="106" t="s">
        <v>0</v>
      </c>
      <c r="C1" s="106" t="s">
        <v>498</v>
      </c>
      <c r="D1" s="106" t="s">
        <v>497</v>
      </c>
      <c r="E1" s="142" t="s">
        <v>3</v>
      </c>
      <c r="F1" s="142"/>
      <c r="G1" s="142"/>
      <c r="H1" s="105" t="s">
        <v>5</v>
      </c>
      <c r="K1" s="104" t="s">
        <v>3</v>
      </c>
      <c r="L1" s="103" t="s">
        <v>496</v>
      </c>
      <c r="M1" s="103" t="s">
        <v>495</v>
      </c>
      <c r="N1" s="103" t="s">
        <v>494</v>
      </c>
      <c r="Q1" s="139" t="s">
        <v>538</v>
      </c>
      <c r="R1" s="140"/>
      <c r="S1" s="140"/>
      <c r="T1" s="141"/>
    </row>
    <row r="2" spans="1:21" ht="15" customHeight="1" x14ac:dyDescent="0.25">
      <c r="A2" s="130">
        <v>45316</v>
      </c>
      <c r="B2" s="133" t="s">
        <v>705</v>
      </c>
      <c r="C2" s="137" t="s">
        <v>706</v>
      </c>
      <c r="D2" s="91" t="s">
        <v>493</v>
      </c>
      <c r="E2" s="92" t="s">
        <v>493</v>
      </c>
      <c r="F2" s="92" t="s">
        <v>493</v>
      </c>
      <c r="G2" s="91" t="s">
        <v>493</v>
      </c>
      <c r="H2" s="93" t="s">
        <v>493</v>
      </c>
      <c r="J2" s="92" t="s">
        <v>215</v>
      </c>
      <c r="K2" s="91" t="s">
        <v>489</v>
      </c>
      <c r="L2" s="90">
        <f>SUMIFS($H$2:$H$230,$D$2:$D$230,"TRI",$G$2:$G$230,K2)</f>
        <v>0</v>
      </c>
      <c r="M2" s="90">
        <f>SUMIFS($H$2:$H$230,$D$2:$D$230,"SALDO",$G$2:$G$230,K2)</f>
        <v>0</v>
      </c>
      <c r="N2" s="90">
        <f t="shared" ref="N2:N10" si="0">SUM(L2:M2)</f>
        <v>0</v>
      </c>
      <c r="Q2" s="119" t="s">
        <v>537</v>
      </c>
      <c r="R2" s="119" t="s">
        <v>3</v>
      </c>
      <c r="S2" s="123" t="s">
        <v>5</v>
      </c>
      <c r="T2" s="118" t="s">
        <v>0</v>
      </c>
    </row>
    <row r="3" spans="1:21" x14ac:dyDescent="0.25">
      <c r="A3" s="131"/>
      <c r="B3" s="134"/>
      <c r="C3" s="137"/>
      <c r="D3" s="91" t="s">
        <v>534</v>
      </c>
      <c r="E3" s="92">
        <v>0.5</v>
      </c>
      <c r="F3" s="92" t="s">
        <v>536</v>
      </c>
      <c r="G3" s="91" t="s">
        <v>535</v>
      </c>
      <c r="H3" s="90">
        <v>16.52</v>
      </c>
      <c r="J3" s="92" t="s">
        <v>213</v>
      </c>
      <c r="K3" s="91" t="s">
        <v>488</v>
      </c>
      <c r="L3" s="90">
        <f t="shared" ref="L3:L10" si="1">SUMIFS($H$2:$H$230,$D$2:$D$230,"TRI",$G$2:$G$230,K3)</f>
        <v>2859.97</v>
      </c>
      <c r="M3" s="90">
        <f t="shared" ref="M3:M10" si="2">SUMIFS($H$2:$H$230,$D$2:$D$230,"SALDO",$G$2:$G$230,K3)</f>
        <v>0</v>
      </c>
      <c r="N3" s="90">
        <f t="shared" si="0"/>
        <v>2859.97</v>
      </c>
      <c r="Q3" s="122"/>
      <c r="R3" s="119"/>
      <c r="S3" s="121"/>
      <c r="T3" s="118"/>
    </row>
    <row r="4" spans="1:21" x14ac:dyDescent="0.25">
      <c r="A4" s="131"/>
      <c r="B4" s="134"/>
      <c r="C4" s="137"/>
      <c r="D4" s="91" t="s">
        <v>534</v>
      </c>
      <c r="E4" s="92">
        <v>0.1</v>
      </c>
      <c r="F4" s="92" t="s">
        <v>219</v>
      </c>
      <c r="G4" s="91" t="s">
        <v>487</v>
      </c>
      <c r="H4" s="90">
        <v>3.3</v>
      </c>
      <c r="J4" s="92" t="s">
        <v>214</v>
      </c>
      <c r="K4" s="91" t="s">
        <v>486</v>
      </c>
      <c r="L4" s="90">
        <f t="shared" si="1"/>
        <v>3185.28</v>
      </c>
      <c r="M4" s="90">
        <f t="shared" si="2"/>
        <v>0</v>
      </c>
      <c r="N4" s="90">
        <f t="shared" si="0"/>
        <v>3185.28</v>
      </c>
      <c r="Q4" s="122"/>
      <c r="R4" s="119"/>
      <c r="S4" s="121"/>
      <c r="T4" s="118"/>
    </row>
    <row r="5" spans="1:21" x14ac:dyDescent="0.25">
      <c r="A5" s="131"/>
      <c r="B5" s="134"/>
      <c r="C5" s="137"/>
      <c r="D5" s="91" t="s">
        <v>534</v>
      </c>
      <c r="E5" s="92">
        <v>0.1</v>
      </c>
      <c r="F5" s="92" t="s">
        <v>207</v>
      </c>
      <c r="G5" s="91" t="s">
        <v>483</v>
      </c>
      <c r="H5" s="90">
        <v>3.3</v>
      </c>
      <c r="J5" s="92" t="s">
        <v>485</v>
      </c>
      <c r="K5" s="91" t="s">
        <v>484</v>
      </c>
      <c r="L5" s="90">
        <f t="shared" si="1"/>
        <v>1208.81</v>
      </c>
      <c r="M5" s="90">
        <f t="shared" si="2"/>
        <v>0</v>
      </c>
      <c r="N5" s="90">
        <f t="shared" si="0"/>
        <v>1208.81</v>
      </c>
      <c r="O5" s="102"/>
      <c r="Q5" s="122"/>
      <c r="R5" s="119"/>
      <c r="S5" s="121"/>
      <c r="T5" s="118"/>
    </row>
    <row r="6" spans="1:21" x14ac:dyDescent="0.25">
      <c r="A6" s="131"/>
      <c r="B6" s="134"/>
      <c r="C6" s="137"/>
      <c r="D6" s="91" t="s">
        <v>534</v>
      </c>
      <c r="E6" s="92">
        <v>0.1</v>
      </c>
      <c r="F6" s="92" t="s">
        <v>216</v>
      </c>
      <c r="G6" s="91" t="s">
        <v>482</v>
      </c>
      <c r="H6" s="90">
        <v>3.3</v>
      </c>
      <c r="J6" s="92" t="s">
        <v>207</v>
      </c>
      <c r="K6" s="91" t="s">
        <v>483</v>
      </c>
      <c r="L6" s="90">
        <f t="shared" si="1"/>
        <v>1208.81</v>
      </c>
      <c r="M6" s="90">
        <f t="shared" si="2"/>
        <v>3.3</v>
      </c>
      <c r="N6" s="90">
        <f t="shared" si="0"/>
        <v>1212.1099999999999</v>
      </c>
      <c r="Q6" s="122"/>
      <c r="R6" s="119"/>
      <c r="S6" s="121"/>
      <c r="T6" s="118"/>
    </row>
    <row r="7" spans="1:21" x14ac:dyDescent="0.25">
      <c r="A7" s="131"/>
      <c r="B7" s="134"/>
      <c r="C7" s="137"/>
      <c r="D7" s="91" t="s">
        <v>534</v>
      </c>
      <c r="E7" s="92">
        <v>0.1</v>
      </c>
      <c r="F7" s="92" t="s">
        <v>209</v>
      </c>
      <c r="G7" s="91" t="s">
        <v>481</v>
      </c>
      <c r="H7" s="90">
        <v>3.3</v>
      </c>
      <c r="J7" s="92" t="s">
        <v>216</v>
      </c>
      <c r="K7" s="91" t="s">
        <v>482</v>
      </c>
      <c r="L7" s="90">
        <f t="shared" si="1"/>
        <v>1208.81</v>
      </c>
      <c r="M7" s="90">
        <f t="shared" si="2"/>
        <v>3.3</v>
      </c>
      <c r="N7" s="90">
        <f t="shared" si="0"/>
        <v>1212.1099999999999</v>
      </c>
      <c r="Q7" s="122"/>
      <c r="R7" s="119"/>
      <c r="S7" s="121"/>
      <c r="T7" s="118"/>
    </row>
    <row r="8" spans="1:21" x14ac:dyDescent="0.25">
      <c r="A8" s="132"/>
      <c r="B8" s="135"/>
      <c r="C8" s="138"/>
      <c r="D8" s="91" t="s">
        <v>534</v>
      </c>
      <c r="E8" s="92">
        <v>0.1</v>
      </c>
      <c r="F8" s="92" t="s">
        <v>221</v>
      </c>
      <c r="G8" s="91" t="s">
        <v>479</v>
      </c>
      <c r="H8" s="90">
        <v>3.3</v>
      </c>
      <c r="J8" s="92" t="s">
        <v>209</v>
      </c>
      <c r="K8" s="91" t="s">
        <v>481</v>
      </c>
      <c r="L8" s="90">
        <f t="shared" si="1"/>
        <v>1208.81</v>
      </c>
      <c r="M8" s="90">
        <f t="shared" si="2"/>
        <v>3.3</v>
      </c>
      <c r="N8" s="90">
        <f t="shared" si="0"/>
        <v>1212.1099999999999</v>
      </c>
      <c r="Q8" s="122"/>
      <c r="R8" s="119"/>
      <c r="S8" s="121"/>
      <c r="T8" s="118"/>
    </row>
    <row r="9" spans="1:21" ht="15" customHeight="1" x14ac:dyDescent="0.25">
      <c r="J9" s="92" t="s">
        <v>221</v>
      </c>
      <c r="K9" s="91" t="s">
        <v>479</v>
      </c>
      <c r="L9" s="90">
        <f t="shared" si="1"/>
        <v>1208.81</v>
      </c>
      <c r="M9" s="90">
        <f t="shared" si="2"/>
        <v>3.3</v>
      </c>
      <c r="N9" s="90">
        <f t="shared" si="0"/>
        <v>1212.1099999999999</v>
      </c>
      <c r="Q9" s="122"/>
      <c r="R9" s="119"/>
      <c r="S9" s="121"/>
      <c r="T9" s="118"/>
    </row>
    <row r="10" spans="1:21" ht="15.75" customHeight="1" thickBot="1" x14ac:dyDescent="0.3">
      <c r="A10" s="130">
        <v>45316</v>
      </c>
      <c r="B10" s="143" t="s">
        <v>709</v>
      </c>
      <c r="C10" s="136" t="s">
        <v>707</v>
      </c>
      <c r="D10" s="91" t="s">
        <v>493</v>
      </c>
      <c r="E10" s="92" t="s">
        <v>493</v>
      </c>
      <c r="F10" s="92" t="s">
        <v>493</v>
      </c>
      <c r="G10" s="91" t="s">
        <v>493</v>
      </c>
      <c r="H10" s="93" t="s">
        <v>493</v>
      </c>
      <c r="J10" s="101" t="s">
        <v>219</v>
      </c>
      <c r="K10" s="100" t="s">
        <v>487</v>
      </c>
      <c r="L10" s="90">
        <f t="shared" si="1"/>
        <v>0</v>
      </c>
      <c r="M10" s="90">
        <f t="shared" si="2"/>
        <v>3.3</v>
      </c>
      <c r="N10" s="90">
        <f t="shared" si="0"/>
        <v>3.3</v>
      </c>
      <c r="Q10" s="122"/>
      <c r="R10" s="119"/>
      <c r="S10" s="121"/>
      <c r="T10" s="118"/>
    </row>
    <row r="11" spans="1:21" ht="15" customHeight="1" thickBot="1" x14ac:dyDescent="0.3">
      <c r="A11" s="131"/>
      <c r="B11" s="134"/>
      <c r="C11" s="137"/>
      <c r="D11" s="91" t="s">
        <v>480</v>
      </c>
      <c r="E11" s="92">
        <v>0.5</v>
      </c>
      <c r="F11" s="92" t="s">
        <v>213</v>
      </c>
      <c r="G11" s="91" t="s">
        <v>488</v>
      </c>
      <c r="H11" s="90">
        <v>810</v>
      </c>
      <c r="K11" s="99" t="s">
        <v>98</v>
      </c>
      <c r="L11" s="98">
        <f>SUM(L2:L10)</f>
        <v>12089.299999999997</v>
      </c>
      <c r="M11" s="98">
        <f>SUM(M2:M10)</f>
        <v>16.5</v>
      </c>
      <c r="N11" s="98">
        <f>SUM(N2:N10)</f>
        <v>12105.800000000001</v>
      </c>
      <c r="Q11" s="122"/>
      <c r="R11" s="119"/>
      <c r="S11" s="121"/>
      <c r="T11" s="118"/>
    </row>
    <row r="12" spans="1:21" x14ac:dyDescent="0.25">
      <c r="A12" s="131"/>
      <c r="B12" s="134"/>
      <c r="C12" s="137"/>
      <c r="D12" s="91" t="s">
        <v>480</v>
      </c>
      <c r="E12" s="92">
        <v>0.1</v>
      </c>
      <c r="F12" s="92" t="s">
        <v>485</v>
      </c>
      <c r="G12" s="91" t="s">
        <v>484</v>
      </c>
      <c r="H12" s="90">
        <v>162</v>
      </c>
      <c r="K12" s="97"/>
      <c r="L12" s="96"/>
      <c r="M12" s="96"/>
      <c r="Q12" s="122"/>
      <c r="R12" s="119"/>
      <c r="S12" s="121"/>
      <c r="T12" s="118"/>
      <c r="U12" s="124"/>
    </row>
    <row r="13" spans="1:21" x14ac:dyDescent="0.25">
      <c r="A13" s="131"/>
      <c r="B13" s="134"/>
      <c r="C13" s="137"/>
      <c r="D13" s="91" t="s">
        <v>480</v>
      </c>
      <c r="E13" s="92">
        <v>0.1</v>
      </c>
      <c r="F13" s="92" t="s">
        <v>207</v>
      </c>
      <c r="G13" s="91" t="s">
        <v>483</v>
      </c>
      <c r="H13" s="90">
        <v>162</v>
      </c>
      <c r="K13" s="95" t="s">
        <v>492</v>
      </c>
      <c r="Q13" s="122"/>
      <c r="R13" s="119"/>
      <c r="S13" s="121"/>
      <c r="T13" s="118"/>
      <c r="U13" s="124"/>
    </row>
    <row r="14" spans="1:21" ht="15" customHeight="1" x14ac:dyDescent="0.25">
      <c r="A14" s="131"/>
      <c r="B14" s="134"/>
      <c r="C14" s="137"/>
      <c r="D14" s="91" t="s">
        <v>480</v>
      </c>
      <c r="E14" s="92">
        <v>0.1</v>
      </c>
      <c r="F14" s="92" t="s">
        <v>216</v>
      </c>
      <c r="G14" s="91" t="s">
        <v>482</v>
      </c>
      <c r="H14" s="90">
        <v>162</v>
      </c>
      <c r="K14" s="95" t="s">
        <v>491</v>
      </c>
      <c r="Q14" s="122"/>
      <c r="R14" s="119"/>
      <c r="S14" s="121"/>
      <c r="T14" s="118"/>
      <c r="U14" s="124"/>
    </row>
    <row r="15" spans="1:21" x14ac:dyDescent="0.25">
      <c r="A15" s="131"/>
      <c r="B15" s="134"/>
      <c r="C15" s="137"/>
      <c r="D15" s="91" t="s">
        <v>480</v>
      </c>
      <c r="E15" s="92">
        <v>0.1</v>
      </c>
      <c r="F15" s="92" t="s">
        <v>209</v>
      </c>
      <c r="G15" s="91" t="s">
        <v>481</v>
      </c>
      <c r="H15" s="90">
        <v>162</v>
      </c>
      <c r="K15" t="s">
        <v>490</v>
      </c>
      <c r="Q15" s="122"/>
      <c r="R15" s="119"/>
      <c r="S15" s="121"/>
      <c r="T15" s="118"/>
      <c r="U15" s="124"/>
    </row>
    <row r="16" spans="1:21" x14ac:dyDescent="0.25">
      <c r="A16" s="132"/>
      <c r="B16" s="135"/>
      <c r="C16" s="138"/>
      <c r="D16" s="91" t="s">
        <v>480</v>
      </c>
      <c r="E16" s="92">
        <v>0.1</v>
      </c>
      <c r="F16" s="92" t="s">
        <v>221</v>
      </c>
      <c r="G16" s="91" t="s">
        <v>479</v>
      </c>
      <c r="H16" s="90">
        <v>162</v>
      </c>
      <c r="Q16" s="122"/>
      <c r="R16" s="119"/>
      <c r="S16" s="121"/>
      <c r="T16" s="118"/>
      <c r="U16" s="124"/>
    </row>
    <row r="17" spans="1:21" ht="15" customHeight="1" x14ac:dyDescent="0.25">
      <c r="J17" s="125"/>
      <c r="K17" s="49"/>
      <c r="M17" s="94"/>
      <c r="Q17" s="122"/>
      <c r="R17" s="119"/>
      <c r="S17" s="121"/>
      <c r="T17" s="118"/>
      <c r="U17" s="124"/>
    </row>
    <row r="18" spans="1:21" ht="15" customHeight="1" x14ac:dyDescent="0.25">
      <c r="A18" s="130">
        <v>45329</v>
      </c>
      <c r="B18" s="133" t="s">
        <v>708</v>
      </c>
      <c r="C18" s="136"/>
      <c r="D18" s="91" t="s">
        <v>480</v>
      </c>
      <c r="E18" s="92">
        <v>0.5</v>
      </c>
      <c r="F18" s="92" t="s">
        <v>214</v>
      </c>
      <c r="G18" s="91" t="s">
        <v>486</v>
      </c>
      <c r="H18" s="90">
        <v>3185.28</v>
      </c>
      <c r="Q18" s="122"/>
      <c r="R18" s="119"/>
      <c r="S18" s="126"/>
      <c r="T18" s="118"/>
      <c r="U18" s="124"/>
    </row>
    <row r="19" spans="1:21" ht="15" customHeight="1" x14ac:dyDescent="0.25">
      <c r="A19" s="131"/>
      <c r="B19" s="134"/>
      <c r="C19" s="137"/>
      <c r="D19" s="91" t="s">
        <v>480</v>
      </c>
      <c r="E19" s="92">
        <v>0.1</v>
      </c>
      <c r="F19" s="92" t="s">
        <v>485</v>
      </c>
      <c r="G19" s="91" t="s">
        <v>484</v>
      </c>
      <c r="H19" s="90">
        <v>637.04</v>
      </c>
      <c r="L19" s="94"/>
      <c r="Q19" s="122"/>
      <c r="R19" s="119"/>
      <c r="S19" s="121"/>
      <c r="T19" s="118"/>
      <c r="U19" s="124"/>
    </row>
    <row r="20" spans="1:21" x14ac:dyDescent="0.25">
      <c r="A20" s="131"/>
      <c r="B20" s="134"/>
      <c r="C20" s="137"/>
      <c r="D20" s="91" t="s">
        <v>480</v>
      </c>
      <c r="E20" s="92">
        <v>0.1</v>
      </c>
      <c r="F20" s="92" t="s">
        <v>207</v>
      </c>
      <c r="G20" s="91" t="s">
        <v>483</v>
      </c>
      <c r="H20" s="90">
        <v>637.04</v>
      </c>
      <c r="L20" s="94"/>
      <c r="Q20" s="122"/>
      <c r="R20" s="119"/>
      <c r="S20" s="121"/>
      <c r="T20" s="118"/>
      <c r="U20" s="124"/>
    </row>
    <row r="21" spans="1:21" x14ac:dyDescent="0.25">
      <c r="A21" s="131"/>
      <c r="B21" s="134"/>
      <c r="C21" s="137"/>
      <c r="D21" s="91" t="s">
        <v>480</v>
      </c>
      <c r="E21" s="92">
        <v>0.1</v>
      </c>
      <c r="F21" s="92" t="s">
        <v>216</v>
      </c>
      <c r="G21" s="91" t="s">
        <v>482</v>
      </c>
      <c r="H21" s="90">
        <v>637.04</v>
      </c>
      <c r="L21" s="94"/>
      <c r="Q21" s="122"/>
      <c r="R21" s="127"/>
      <c r="S21" s="121"/>
      <c r="T21" s="118"/>
      <c r="U21" s="124"/>
    </row>
    <row r="22" spans="1:21" x14ac:dyDescent="0.25">
      <c r="A22" s="131"/>
      <c r="B22" s="134"/>
      <c r="C22" s="137"/>
      <c r="D22" s="91" t="s">
        <v>480</v>
      </c>
      <c r="E22" s="92">
        <v>0.1</v>
      </c>
      <c r="F22" s="92" t="s">
        <v>209</v>
      </c>
      <c r="G22" s="91" t="s">
        <v>481</v>
      </c>
      <c r="H22" s="90">
        <v>637.04</v>
      </c>
      <c r="L22" s="94"/>
      <c r="Q22" s="122"/>
      <c r="R22" s="127"/>
      <c r="S22" s="121"/>
      <c r="T22" s="118"/>
      <c r="U22" s="124"/>
    </row>
    <row r="23" spans="1:21" x14ac:dyDescent="0.25">
      <c r="A23" s="131"/>
      <c r="B23" s="134"/>
      <c r="C23" s="137"/>
      <c r="D23" s="91" t="s">
        <v>480</v>
      </c>
      <c r="E23" s="92">
        <v>0.1</v>
      </c>
      <c r="F23" s="92" t="s">
        <v>221</v>
      </c>
      <c r="G23" s="91" t="s">
        <v>479</v>
      </c>
      <c r="H23" s="90">
        <v>637.04</v>
      </c>
      <c r="L23" s="94"/>
      <c r="S23" s="85"/>
    </row>
    <row r="24" spans="1:21" ht="15" customHeight="1" x14ac:dyDescent="0.25">
      <c r="A24" s="132"/>
      <c r="B24" s="135"/>
      <c r="C24" s="138"/>
      <c r="D24" s="91"/>
      <c r="E24" s="92"/>
      <c r="F24" s="92"/>
      <c r="G24" s="91"/>
      <c r="H24" s="90"/>
      <c r="L24" s="94"/>
    </row>
    <row r="26" spans="1:21" ht="15" customHeight="1" x14ac:dyDescent="0.25">
      <c r="A26" s="130">
        <v>45331</v>
      </c>
      <c r="B26" s="133" t="s">
        <v>710</v>
      </c>
      <c r="C26" s="136" t="s">
        <v>711</v>
      </c>
      <c r="D26" s="91" t="s">
        <v>480</v>
      </c>
      <c r="E26" s="92">
        <v>0.5</v>
      </c>
      <c r="F26" s="92" t="s">
        <v>213</v>
      </c>
      <c r="G26" s="91" t="s">
        <v>488</v>
      </c>
      <c r="H26" s="90">
        <v>932.35</v>
      </c>
    </row>
    <row r="27" spans="1:21" x14ac:dyDescent="0.25">
      <c r="A27" s="131"/>
      <c r="B27" s="134"/>
      <c r="C27" s="137"/>
      <c r="D27" s="91" t="s">
        <v>480</v>
      </c>
      <c r="E27" s="92">
        <v>0.1</v>
      </c>
      <c r="F27" s="92" t="s">
        <v>485</v>
      </c>
      <c r="G27" s="91" t="s">
        <v>484</v>
      </c>
      <c r="H27" s="90">
        <v>186.26</v>
      </c>
    </row>
    <row r="28" spans="1:21" x14ac:dyDescent="0.25">
      <c r="A28" s="131"/>
      <c r="B28" s="134"/>
      <c r="C28" s="137"/>
      <c r="D28" s="91" t="s">
        <v>480</v>
      </c>
      <c r="E28" s="92">
        <v>0.1</v>
      </c>
      <c r="F28" s="92" t="s">
        <v>207</v>
      </c>
      <c r="G28" s="91" t="s">
        <v>483</v>
      </c>
      <c r="H28" s="90">
        <v>186.26</v>
      </c>
    </row>
    <row r="29" spans="1:21" x14ac:dyDescent="0.25">
      <c r="A29" s="131"/>
      <c r="B29" s="134"/>
      <c r="C29" s="137"/>
      <c r="D29" s="91" t="s">
        <v>480</v>
      </c>
      <c r="E29" s="92">
        <v>0.1</v>
      </c>
      <c r="F29" s="92" t="s">
        <v>216</v>
      </c>
      <c r="G29" s="91" t="s">
        <v>482</v>
      </c>
      <c r="H29" s="90">
        <v>186.26</v>
      </c>
    </row>
    <row r="30" spans="1:21" x14ac:dyDescent="0.25">
      <c r="A30" s="131"/>
      <c r="B30" s="134"/>
      <c r="C30" s="137"/>
      <c r="D30" s="91" t="s">
        <v>480</v>
      </c>
      <c r="E30" s="92">
        <v>0.1</v>
      </c>
      <c r="F30" s="92" t="s">
        <v>209</v>
      </c>
      <c r="G30" s="91" t="s">
        <v>481</v>
      </c>
      <c r="H30" s="90">
        <v>186.26</v>
      </c>
    </row>
    <row r="31" spans="1:21" ht="15" customHeight="1" x14ac:dyDescent="0.25">
      <c r="A31" s="131"/>
      <c r="B31" s="134"/>
      <c r="C31" s="137"/>
      <c r="D31" s="91" t="s">
        <v>480</v>
      </c>
      <c r="E31" s="92">
        <v>0.1</v>
      </c>
      <c r="F31" s="92" t="s">
        <v>221</v>
      </c>
      <c r="G31" s="91" t="s">
        <v>479</v>
      </c>
      <c r="H31" s="90">
        <v>186.26</v>
      </c>
    </row>
    <row r="32" spans="1:21" x14ac:dyDescent="0.25">
      <c r="A32" s="132"/>
      <c r="B32" s="135"/>
      <c r="C32" s="138"/>
      <c r="D32" s="91"/>
      <c r="E32" s="92"/>
      <c r="F32" s="92"/>
      <c r="G32" s="91"/>
      <c r="H32" s="90"/>
    </row>
    <row r="34" spans="1:8" x14ac:dyDescent="0.25">
      <c r="A34" s="130">
        <v>45345</v>
      </c>
      <c r="B34" s="133" t="s">
        <v>712</v>
      </c>
      <c r="C34" s="136" t="s">
        <v>713</v>
      </c>
      <c r="D34" s="91" t="s">
        <v>480</v>
      </c>
      <c r="E34" s="92">
        <v>0.5</v>
      </c>
      <c r="F34" s="92" t="s">
        <v>213</v>
      </c>
      <c r="G34" s="91" t="s">
        <v>488</v>
      </c>
      <c r="H34" s="93">
        <v>1117.6199999999999</v>
      </c>
    </row>
    <row r="35" spans="1:8" ht="15" customHeight="1" x14ac:dyDescent="0.25">
      <c r="A35" s="131"/>
      <c r="B35" s="134"/>
      <c r="C35" s="137"/>
      <c r="D35" s="91" t="s">
        <v>480</v>
      </c>
      <c r="E35" s="92">
        <v>0.1</v>
      </c>
      <c r="F35" s="92" t="s">
        <v>485</v>
      </c>
      <c r="G35" s="91" t="s">
        <v>484</v>
      </c>
      <c r="H35" s="90">
        <v>223.51</v>
      </c>
    </row>
    <row r="36" spans="1:8" x14ac:dyDescent="0.25">
      <c r="A36" s="131"/>
      <c r="B36" s="134"/>
      <c r="C36" s="137"/>
      <c r="D36" s="91" t="s">
        <v>480</v>
      </c>
      <c r="E36" s="92">
        <v>0.1</v>
      </c>
      <c r="F36" s="92" t="s">
        <v>207</v>
      </c>
      <c r="G36" s="91" t="s">
        <v>483</v>
      </c>
      <c r="H36" s="90">
        <v>223.51</v>
      </c>
    </row>
    <row r="37" spans="1:8" x14ac:dyDescent="0.25">
      <c r="A37" s="131"/>
      <c r="B37" s="134"/>
      <c r="C37" s="137"/>
      <c r="D37" s="91" t="s">
        <v>480</v>
      </c>
      <c r="E37" s="92">
        <v>0.1</v>
      </c>
      <c r="F37" s="92" t="s">
        <v>216</v>
      </c>
      <c r="G37" s="91" t="s">
        <v>482</v>
      </c>
      <c r="H37" s="90">
        <v>223.51</v>
      </c>
    </row>
    <row r="38" spans="1:8" ht="15" customHeight="1" x14ac:dyDescent="0.25">
      <c r="A38" s="131"/>
      <c r="B38" s="134"/>
      <c r="C38" s="137"/>
      <c r="D38" s="91" t="s">
        <v>480</v>
      </c>
      <c r="E38" s="92">
        <v>0.1</v>
      </c>
      <c r="F38" s="92" t="s">
        <v>209</v>
      </c>
      <c r="G38" s="91" t="s">
        <v>481</v>
      </c>
      <c r="H38" s="90">
        <v>223.51</v>
      </c>
    </row>
    <row r="39" spans="1:8" x14ac:dyDescent="0.25">
      <c r="A39" s="131"/>
      <c r="B39" s="134"/>
      <c r="C39" s="137"/>
      <c r="D39" s="91" t="s">
        <v>480</v>
      </c>
      <c r="E39" s="92">
        <v>0.1</v>
      </c>
      <c r="F39" s="92" t="s">
        <v>221</v>
      </c>
      <c r="G39" s="91" t="s">
        <v>479</v>
      </c>
      <c r="H39" s="90">
        <v>223.51</v>
      </c>
    </row>
    <row r="40" spans="1:8" x14ac:dyDescent="0.25">
      <c r="A40" s="132"/>
      <c r="B40" s="135"/>
      <c r="C40" s="138"/>
      <c r="D40" s="91"/>
      <c r="E40" s="92"/>
      <c r="F40" s="92"/>
      <c r="G40" s="91"/>
      <c r="H40" s="90"/>
    </row>
    <row r="42" spans="1:8" x14ac:dyDescent="0.25">
      <c r="A42" s="130"/>
      <c r="B42" s="133"/>
      <c r="C42" s="136"/>
      <c r="D42" s="91"/>
      <c r="E42" s="92"/>
      <c r="F42" s="92"/>
      <c r="G42" s="91"/>
      <c r="H42" s="93"/>
    </row>
    <row r="43" spans="1:8" ht="15" customHeight="1" x14ac:dyDescent="0.25">
      <c r="A43" s="131"/>
      <c r="B43" s="134"/>
      <c r="C43" s="137"/>
      <c r="D43" s="91"/>
      <c r="E43" s="92"/>
      <c r="F43" s="92"/>
      <c r="G43" s="91"/>
      <c r="H43" s="90"/>
    </row>
    <row r="44" spans="1:8" x14ac:dyDescent="0.25">
      <c r="A44" s="131"/>
      <c r="B44" s="134"/>
      <c r="C44" s="137"/>
      <c r="D44" s="91"/>
      <c r="E44" s="92"/>
      <c r="F44" s="92"/>
      <c r="G44" s="91"/>
      <c r="H44" s="90"/>
    </row>
    <row r="45" spans="1:8" x14ac:dyDescent="0.25">
      <c r="A45" s="131"/>
      <c r="B45" s="134"/>
      <c r="C45" s="137"/>
      <c r="D45" s="91"/>
      <c r="E45" s="92"/>
      <c r="F45" s="92"/>
      <c r="G45" s="91"/>
      <c r="H45" s="90"/>
    </row>
    <row r="46" spans="1:8" ht="15" customHeight="1" x14ac:dyDescent="0.25">
      <c r="A46" s="131"/>
      <c r="B46" s="134"/>
      <c r="C46" s="137"/>
      <c r="D46" s="91"/>
      <c r="E46" s="92"/>
      <c r="F46" s="92"/>
      <c r="G46" s="91"/>
      <c r="H46" s="90"/>
    </row>
    <row r="47" spans="1:8" x14ac:dyDescent="0.25">
      <c r="A47" s="131"/>
      <c r="B47" s="134"/>
      <c r="C47" s="137"/>
      <c r="D47" s="91"/>
      <c r="E47" s="92"/>
      <c r="F47" s="92"/>
      <c r="G47" s="91"/>
      <c r="H47" s="90"/>
    </row>
    <row r="48" spans="1:8" x14ac:dyDescent="0.25">
      <c r="A48" s="132"/>
      <c r="B48" s="135"/>
      <c r="C48" s="138"/>
      <c r="D48" s="91"/>
      <c r="E48" s="92"/>
      <c r="F48" s="92"/>
      <c r="G48" s="91"/>
      <c r="H48" s="90"/>
    </row>
    <row r="49" spans="1:8" x14ac:dyDescent="0.25">
      <c r="H49"/>
    </row>
    <row r="50" spans="1:8" x14ac:dyDescent="0.25">
      <c r="A50" s="130"/>
      <c r="B50" s="133"/>
      <c r="C50" s="136"/>
      <c r="D50" s="91"/>
      <c r="E50" s="92"/>
      <c r="F50" s="92"/>
      <c r="G50" s="91"/>
      <c r="H50" s="93"/>
    </row>
    <row r="51" spans="1:8" ht="15" customHeight="1" x14ac:dyDescent="0.25">
      <c r="A51" s="131"/>
      <c r="B51" s="134"/>
      <c r="C51" s="137"/>
      <c r="D51" s="91"/>
      <c r="E51" s="92"/>
      <c r="F51" s="92"/>
      <c r="G51" s="91"/>
      <c r="H51" s="90"/>
    </row>
    <row r="52" spans="1:8" x14ac:dyDescent="0.25">
      <c r="A52" s="131"/>
      <c r="B52" s="134"/>
      <c r="C52" s="137"/>
      <c r="D52" s="91"/>
      <c r="E52" s="92"/>
      <c r="F52" s="92"/>
      <c r="G52" s="91"/>
      <c r="H52" s="90"/>
    </row>
    <row r="53" spans="1:8" ht="15" customHeight="1" x14ac:dyDescent="0.25">
      <c r="A53" s="131"/>
      <c r="B53" s="134"/>
      <c r="C53" s="137"/>
      <c r="D53" s="91"/>
      <c r="E53" s="92"/>
      <c r="F53" s="92"/>
      <c r="G53" s="91"/>
      <c r="H53" s="90"/>
    </row>
    <row r="54" spans="1:8" x14ac:dyDescent="0.25">
      <c r="A54" s="131"/>
      <c r="B54" s="134"/>
      <c r="C54" s="137"/>
      <c r="D54" s="91"/>
      <c r="E54" s="92"/>
      <c r="F54" s="92"/>
      <c r="G54" s="91"/>
      <c r="H54" s="90"/>
    </row>
    <row r="55" spans="1:8" x14ac:dyDescent="0.25">
      <c r="A55" s="131"/>
      <c r="B55" s="134"/>
      <c r="C55" s="137"/>
      <c r="D55" s="91"/>
      <c r="E55" s="92"/>
      <c r="F55" s="92"/>
      <c r="G55" s="91"/>
      <c r="H55" s="90"/>
    </row>
    <row r="56" spans="1:8" x14ac:dyDescent="0.25">
      <c r="A56" s="132"/>
      <c r="B56" s="135"/>
      <c r="C56" s="138"/>
      <c r="D56" s="91"/>
      <c r="E56" s="92"/>
      <c r="F56" s="92"/>
      <c r="G56" s="91"/>
      <c r="H56" s="90"/>
    </row>
    <row r="57" spans="1:8" x14ac:dyDescent="0.25">
      <c r="H57"/>
    </row>
    <row r="58" spans="1:8" ht="15" customHeight="1" x14ac:dyDescent="0.25">
      <c r="A58" s="130"/>
      <c r="B58" s="133"/>
      <c r="C58" s="136"/>
      <c r="D58" s="91"/>
      <c r="E58" s="92"/>
      <c r="F58" s="92"/>
      <c r="G58" s="91"/>
      <c r="H58" s="93"/>
    </row>
    <row r="59" spans="1:8" x14ac:dyDescent="0.25">
      <c r="A59" s="131"/>
      <c r="B59" s="134"/>
      <c r="C59" s="137"/>
      <c r="D59" s="91"/>
      <c r="E59" s="92"/>
      <c r="F59" s="92"/>
      <c r="G59" s="91"/>
      <c r="H59" s="90"/>
    </row>
    <row r="60" spans="1:8" ht="15" customHeight="1" x14ac:dyDescent="0.25">
      <c r="A60" s="131"/>
      <c r="B60" s="134"/>
      <c r="C60" s="137"/>
      <c r="D60" s="91"/>
      <c r="E60" s="92"/>
      <c r="F60" s="92"/>
      <c r="G60" s="91"/>
      <c r="H60" s="90"/>
    </row>
    <row r="61" spans="1:8" x14ac:dyDescent="0.25">
      <c r="A61" s="131"/>
      <c r="B61" s="134"/>
      <c r="C61" s="137"/>
      <c r="D61" s="91"/>
      <c r="E61" s="92"/>
      <c r="F61" s="92"/>
      <c r="G61" s="91"/>
      <c r="H61" s="90"/>
    </row>
    <row r="62" spans="1:8" x14ac:dyDescent="0.25">
      <c r="A62" s="131"/>
      <c r="B62" s="134"/>
      <c r="C62" s="137"/>
      <c r="D62" s="91"/>
      <c r="E62" s="92"/>
      <c r="F62" s="92"/>
      <c r="G62" s="91"/>
      <c r="H62" s="90"/>
    </row>
    <row r="63" spans="1:8" x14ac:dyDescent="0.25">
      <c r="A63" s="131"/>
      <c r="B63" s="134"/>
      <c r="C63" s="137"/>
      <c r="D63" s="91"/>
      <c r="E63" s="92"/>
      <c r="F63" s="92"/>
      <c r="G63" s="91"/>
      <c r="H63" s="90"/>
    </row>
    <row r="64" spans="1:8" x14ac:dyDescent="0.25">
      <c r="A64" s="132"/>
      <c r="B64" s="135"/>
      <c r="C64" s="138"/>
      <c r="D64" s="91"/>
      <c r="E64" s="92"/>
      <c r="F64" s="92"/>
      <c r="G64" s="91"/>
      <c r="H64" s="90"/>
    </row>
    <row r="65" spans="1:8" ht="15" customHeight="1" x14ac:dyDescent="0.25">
      <c r="H65"/>
    </row>
    <row r="66" spans="1:8" ht="15" customHeight="1" x14ac:dyDescent="0.25">
      <c r="A66" s="130"/>
      <c r="B66" s="133"/>
      <c r="C66" s="136"/>
      <c r="D66" s="91"/>
      <c r="E66" s="92"/>
      <c r="F66" s="92"/>
      <c r="G66" s="91"/>
      <c r="H66" s="93"/>
    </row>
    <row r="67" spans="1:8" ht="15" customHeight="1" x14ac:dyDescent="0.25">
      <c r="A67" s="131"/>
      <c r="B67" s="134"/>
      <c r="C67" s="137"/>
      <c r="D67" s="91"/>
      <c r="E67" s="92"/>
      <c r="F67" s="92"/>
      <c r="G67" s="91"/>
      <c r="H67" s="90"/>
    </row>
    <row r="68" spans="1:8" x14ac:dyDescent="0.25">
      <c r="A68" s="131"/>
      <c r="B68" s="134"/>
      <c r="C68" s="137"/>
      <c r="D68" s="91"/>
      <c r="E68" s="92"/>
      <c r="F68" s="92"/>
      <c r="G68" s="91"/>
      <c r="H68" s="90"/>
    </row>
    <row r="69" spans="1:8" x14ac:dyDescent="0.25">
      <c r="A69" s="131"/>
      <c r="B69" s="134"/>
      <c r="C69" s="137"/>
      <c r="D69" s="91"/>
      <c r="E69" s="92"/>
      <c r="F69" s="92"/>
      <c r="G69" s="91"/>
      <c r="H69" s="90"/>
    </row>
    <row r="70" spans="1:8" x14ac:dyDescent="0.25">
      <c r="A70" s="131"/>
      <c r="B70" s="134"/>
      <c r="C70" s="137"/>
      <c r="D70" s="91"/>
      <c r="E70" s="92"/>
      <c r="F70" s="92"/>
      <c r="G70" s="91"/>
      <c r="H70" s="90"/>
    </row>
    <row r="71" spans="1:8" x14ac:dyDescent="0.25">
      <c r="A71" s="131"/>
      <c r="B71" s="134"/>
      <c r="C71" s="137"/>
      <c r="D71" s="91"/>
      <c r="E71" s="92"/>
      <c r="F71" s="92"/>
      <c r="G71" s="91"/>
      <c r="H71" s="90"/>
    </row>
    <row r="72" spans="1:8" ht="15" customHeight="1" x14ac:dyDescent="0.25">
      <c r="A72" s="132"/>
      <c r="B72" s="135"/>
      <c r="C72" s="138"/>
      <c r="D72" s="91"/>
      <c r="E72" s="92"/>
      <c r="F72" s="92"/>
      <c r="G72" s="91"/>
      <c r="H72" s="90"/>
    </row>
    <row r="73" spans="1:8" x14ac:dyDescent="0.25">
      <c r="H73"/>
    </row>
    <row r="74" spans="1:8" ht="15" customHeight="1" x14ac:dyDescent="0.25">
      <c r="A74" s="130"/>
      <c r="B74" s="133"/>
      <c r="C74" s="136"/>
      <c r="D74" s="91"/>
      <c r="E74" s="92"/>
      <c r="F74" s="92"/>
      <c r="G74" s="91"/>
      <c r="H74" s="93"/>
    </row>
    <row r="75" spans="1:8" x14ac:dyDescent="0.25">
      <c r="A75" s="131"/>
      <c r="B75" s="134"/>
      <c r="C75" s="137"/>
      <c r="D75" s="91"/>
      <c r="E75" s="92"/>
      <c r="F75" s="92"/>
      <c r="G75" s="91"/>
      <c r="H75" s="90"/>
    </row>
    <row r="76" spans="1:8" x14ac:dyDescent="0.25">
      <c r="A76" s="131"/>
      <c r="B76" s="134"/>
      <c r="C76" s="137"/>
      <c r="D76" s="91"/>
      <c r="E76" s="92"/>
      <c r="F76" s="92"/>
      <c r="G76" s="91"/>
      <c r="H76" s="90"/>
    </row>
    <row r="77" spans="1:8" x14ac:dyDescent="0.25">
      <c r="A77" s="131"/>
      <c r="B77" s="134"/>
      <c r="C77" s="137"/>
      <c r="D77" s="91"/>
      <c r="E77" s="92"/>
      <c r="F77" s="92"/>
      <c r="G77" s="91"/>
      <c r="H77" s="90"/>
    </row>
    <row r="78" spans="1:8" x14ac:dyDescent="0.25">
      <c r="A78" s="131"/>
      <c r="B78" s="134"/>
      <c r="C78" s="137"/>
      <c r="D78" s="91"/>
      <c r="E78" s="92"/>
      <c r="F78" s="92"/>
      <c r="G78" s="91"/>
      <c r="H78" s="90"/>
    </row>
    <row r="79" spans="1:8" ht="15" customHeight="1" x14ac:dyDescent="0.25">
      <c r="A79" s="131"/>
      <c r="B79" s="134"/>
      <c r="C79" s="137"/>
      <c r="D79" s="91"/>
      <c r="E79" s="92"/>
      <c r="F79" s="92"/>
      <c r="G79" s="91"/>
      <c r="H79" s="90"/>
    </row>
    <row r="80" spans="1:8" x14ac:dyDescent="0.25">
      <c r="A80" s="132"/>
      <c r="B80" s="135"/>
      <c r="C80" s="138"/>
      <c r="D80" s="91"/>
      <c r="E80" s="92"/>
      <c r="F80" s="92"/>
      <c r="G80" s="91"/>
      <c r="H80" s="90"/>
    </row>
    <row r="81" spans="1:8" x14ac:dyDescent="0.25">
      <c r="H81"/>
    </row>
    <row r="82" spans="1:8" ht="15" customHeight="1" x14ac:dyDescent="0.25">
      <c r="A82" s="130"/>
      <c r="B82" s="133"/>
      <c r="C82" s="136"/>
      <c r="D82" s="91"/>
      <c r="E82" s="92"/>
      <c r="F82" s="92"/>
      <c r="G82" s="91"/>
      <c r="H82" s="93"/>
    </row>
    <row r="83" spans="1:8" x14ac:dyDescent="0.25">
      <c r="A83" s="131"/>
      <c r="B83" s="134"/>
      <c r="C83" s="137"/>
      <c r="D83" s="91"/>
      <c r="E83" s="92"/>
      <c r="F83" s="92"/>
      <c r="G83" s="91"/>
      <c r="H83" s="90"/>
    </row>
    <row r="84" spans="1:8" x14ac:dyDescent="0.25">
      <c r="A84" s="131"/>
      <c r="B84" s="134"/>
      <c r="C84" s="137"/>
      <c r="D84" s="91"/>
      <c r="E84" s="92"/>
      <c r="F84" s="92"/>
      <c r="G84" s="91"/>
      <c r="H84" s="90"/>
    </row>
    <row r="85" spans="1:8" x14ac:dyDescent="0.25">
      <c r="A85" s="131"/>
      <c r="B85" s="134"/>
      <c r="C85" s="137"/>
      <c r="D85" s="91"/>
      <c r="E85" s="92"/>
      <c r="F85" s="92"/>
      <c r="G85" s="91"/>
      <c r="H85" s="90"/>
    </row>
    <row r="86" spans="1:8" x14ac:dyDescent="0.25">
      <c r="A86" s="131"/>
      <c r="B86" s="134"/>
      <c r="C86" s="137"/>
      <c r="D86" s="91"/>
      <c r="E86" s="92"/>
      <c r="F86" s="92"/>
      <c r="G86" s="91"/>
      <c r="H86" s="90"/>
    </row>
    <row r="87" spans="1:8" ht="15" customHeight="1" x14ac:dyDescent="0.25">
      <c r="A87" s="131"/>
      <c r="B87" s="134"/>
      <c r="C87" s="137"/>
      <c r="D87" s="91"/>
      <c r="E87" s="92"/>
      <c r="F87" s="92"/>
      <c r="G87" s="91"/>
      <c r="H87" s="90"/>
    </row>
    <row r="88" spans="1:8" x14ac:dyDescent="0.25">
      <c r="A88" s="132"/>
      <c r="B88" s="135"/>
      <c r="C88" s="138"/>
      <c r="D88" s="91"/>
      <c r="E88" s="92"/>
      <c r="F88" s="92"/>
      <c r="G88" s="91"/>
      <c r="H88" s="90"/>
    </row>
    <row r="89" spans="1:8" ht="15" customHeight="1" x14ac:dyDescent="0.25">
      <c r="H89"/>
    </row>
    <row r="90" spans="1:8" ht="15" customHeight="1" x14ac:dyDescent="0.25">
      <c r="A90" s="130"/>
      <c r="B90" s="133"/>
      <c r="C90" s="136"/>
      <c r="D90" s="91"/>
      <c r="E90" s="92"/>
      <c r="F90" s="92"/>
      <c r="G90" s="91"/>
      <c r="H90" s="93"/>
    </row>
    <row r="91" spans="1:8" x14ac:dyDescent="0.25">
      <c r="A91" s="131"/>
      <c r="B91" s="134"/>
      <c r="C91" s="137"/>
      <c r="D91" s="91"/>
      <c r="E91" s="92"/>
      <c r="F91" s="92"/>
      <c r="G91" s="91"/>
      <c r="H91" s="90"/>
    </row>
    <row r="92" spans="1:8" x14ac:dyDescent="0.25">
      <c r="A92" s="131"/>
      <c r="B92" s="134"/>
      <c r="C92" s="137"/>
      <c r="D92" s="91"/>
      <c r="E92" s="92"/>
      <c r="F92" s="92"/>
      <c r="G92" s="91"/>
      <c r="H92" s="90"/>
    </row>
    <row r="93" spans="1:8" x14ac:dyDescent="0.25">
      <c r="A93" s="131"/>
      <c r="B93" s="134"/>
      <c r="C93" s="137"/>
      <c r="D93" s="91"/>
      <c r="E93" s="92"/>
      <c r="F93" s="92"/>
      <c r="G93" s="91"/>
      <c r="H93" s="90"/>
    </row>
    <row r="94" spans="1:8" ht="15" customHeight="1" x14ac:dyDescent="0.25">
      <c r="A94" s="131"/>
      <c r="B94" s="134"/>
      <c r="C94" s="137"/>
      <c r="D94" s="91"/>
      <c r="E94" s="92"/>
      <c r="F94" s="92"/>
      <c r="G94" s="91"/>
      <c r="H94" s="90"/>
    </row>
    <row r="95" spans="1:8" x14ac:dyDescent="0.25">
      <c r="A95" s="131"/>
      <c r="B95" s="134"/>
      <c r="C95" s="137"/>
      <c r="D95" s="91"/>
      <c r="E95" s="92"/>
      <c r="F95" s="92"/>
      <c r="G95" s="91"/>
      <c r="H95" s="90"/>
    </row>
    <row r="96" spans="1:8" x14ac:dyDescent="0.25">
      <c r="A96" s="132"/>
      <c r="B96" s="135"/>
      <c r="C96" s="138"/>
      <c r="D96" s="91"/>
      <c r="E96" s="92"/>
      <c r="F96" s="92"/>
      <c r="G96" s="91"/>
      <c r="H96" s="90"/>
    </row>
    <row r="97" spans="1:8" ht="15" customHeight="1" x14ac:dyDescent="0.25">
      <c r="H97"/>
    </row>
    <row r="98" spans="1:8" ht="15" customHeight="1" x14ac:dyDescent="0.25">
      <c r="A98" s="130"/>
      <c r="B98" s="133"/>
      <c r="C98" s="136"/>
      <c r="D98" s="91"/>
      <c r="E98" s="92"/>
      <c r="F98" s="92"/>
      <c r="G98" s="91"/>
      <c r="H98" s="93"/>
    </row>
    <row r="99" spans="1:8" x14ac:dyDescent="0.25">
      <c r="A99" s="131"/>
      <c r="B99" s="134"/>
      <c r="C99" s="137"/>
      <c r="D99" s="91"/>
      <c r="E99" s="92"/>
      <c r="F99" s="92"/>
      <c r="G99" s="91"/>
      <c r="H99" s="90"/>
    </row>
    <row r="100" spans="1:8" x14ac:dyDescent="0.25">
      <c r="A100" s="131"/>
      <c r="B100" s="134"/>
      <c r="C100" s="137"/>
      <c r="D100" s="91"/>
      <c r="E100" s="92"/>
      <c r="F100" s="92"/>
      <c r="G100" s="91"/>
      <c r="H100" s="90"/>
    </row>
    <row r="101" spans="1:8" ht="15" customHeight="1" x14ac:dyDescent="0.25">
      <c r="A101" s="131"/>
      <c r="B101" s="134"/>
      <c r="C101" s="137"/>
      <c r="D101" s="91"/>
      <c r="E101" s="92"/>
      <c r="F101" s="92"/>
      <c r="G101" s="91"/>
      <c r="H101" s="90"/>
    </row>
    <row r="102" spans="1:8" x14ac:dyDescent="0.25">
      <c r="A102" s="131"/>
      <c r="B102" s="134"/>
      <c r="C102" s="137"/>
      <c r="D102" s="91"/>
      <c r="E102" s="92"/>
      <c r="F102" s="92"/>
      <c r="G102" s="91"/>
      <c r="H102" s="90"/>
    </row>
    <row r="103" spans="1:8" x14ac:dyDescent="0.25">
      <c r="A103" s="131"/>
      <c r="B103" s="134"/>
      <c r="C103" s="137"/>
      <c r="D103" s="91"/>
      <c r="E103" s="92"/>
      <c r="F103" s="92"/>
      <c r="G103" s="91"/>
      <c r="H103" s="90"/>
    </row>
    <row r="104" spans="1:8" x14ac:dyDescent="0.25">
      <c r="A104" s="132"/>
      <c r="B104" s="135"/>
      <c r="C104" s="138"/>
      <c r="D104" s="91"/>
      <c r="E104" s="92"/>
      <c r="F104" s="92"/>
      <c r="G104" s="91"/>
      <c r="H104" s="90"/>
    </row>
    <row r="105" spans="1:8" x14ac:dyDescent="0.25">
      <c r="H105"/>
    </row>
    <row r="106" spans="1:8" ht="15" customHeight="1" x14ac:dyDescent="0.25">
      <c r="A106" s="130"/>
      <c r="B106" s="133"/>
      <c r="C106" s="136"/>
      <c r="D106" s="91"/>
      <c r="E106" s="92"/>
      <c r="F106" s="92"/>
      <c r="G106" s="91"/>
      <c r="H106" s="93"/>
    </row>
    <row r="107" spans="1:8" x14ac:dyDescent="0.25">
      <c r="A107" s="131"/>
      <c r="B107" s="134"/>
      <c r="C107" s="137"/>
      <c r="D107" s="91"/>
      <c r="E107" s="92"/>
      <c r="F107" s="92"/>
      <c r="G107" s="91"/>
      <c r="H107" s="90"/>
    </row>
    <row r="108" spans="1:8" x14ac:dyDescent="0.25">
      <c r="A108" s="131"/>
      <c r="B108" s="134"/>
      <c r="C108" s="137"/>
      <c r="D108" s="91"/>
      <c r="E108" s="92"/>
      <c r="F108" s="92"/>
      <c r="G108" s="91"/>
      <c r="H108" s="90"/>
    </row>
    <row r="109" spans="1:8" ht="15" customHeight="1" x14ac:dyDescent="0.25">
      <c r="A109" s="131"/>
      <c r="B109" s="134"/>
      <c r="C109" s="137"/>
      <c r="D109" s="91"/>
      <c r="E109" s="92"/>
      <c r="F109" s="92"/>
      <c r="G109" s="91"/>
      <c r="H109" s="90"/>
    </row>
    <row r="110" spans="1:8" x14ac:dyDescent="0.25">
      <c r="A110" s="131"/>
      <c r="B110" s="134"/>
      <c r="C110" s="137"/>
      <c r="D110" s="91"/>
      <c r="E110" s="92"/>
      <c r="F110" s="92"/>
      <c r="G110" s="91"/>
      <c r="H110" s="90"/>
    </row>
    <row r="111" spans="1:8" x14ac:dyDescent="0.25">
      <c r="A111" s="131"/>
      <c r="B111" s="134"/>
      <c r="C111" s="137"/>
      <c r="D111" s="91"/>
      <c r="E111" s="92"/>
      <c r="F111" s="92"/>
      <c r="G111" s="91"/>
      <c r="H111" s="90"/>
    </row>
    <row r="112" spans="1:8" x14ac:dyDescent="0.25">
      <c r="A112" s="132"/>
      <c r="B112" s="135"/>
      <c r="C112" s="138"/>
      <c r="D112" s="91"/>
      <c r="E112" s="92"/>
      <c r="F112" s="92"/>
      <c r="G112" s="91"/>
      <c r="H112" s="90"/>
    </row>
    <row r="113" spans="1:8" x14ac:dyDescent="0.25">
      <c r="H113"/>
    </row>
    <row r="114" spans="1:8" x14ac:dyDescent="0.25">
      <c r="A114" s="130"/>
      <c r="B114" s="133"/>
      <c r="C114" s="136"/>
      <c r="D114" s="91"/>
      <c r="E114" s="92"/>
      <c r="F114" s="92"/>
      <c r="G114" s="91"/>
      <c r="H114" s="93"/>
    </row>
    <row r="115" spans="1:8" x14ac:dyDescent="0.25">
      <c r="A115" s="131"/>
      <c r="B115" s="134"/>
      <c r="C115" s="137"/>
      <c r="D115" s="91"/>
      <c r="E115" s="92"/>
      <c r="F115" s="92"/>
      <c r="G115" s="91"/>
      <c r="H115" s="90"/>
    </row>
    <row r="116" spans="1:8" x14ac:dyDescent="0.25">
      <c r="A116" s="131"/>
      <c r="B116" s="134"/>
      <c r="C116" s="137"/>
      <c r="D116" s="91"/>
      <c r="E116" s="92"/>
      <c r="F116" s="92"/>
      <c r="G116" s="91"/>
      <c r="H116" s="90"/>
    </row>
    <row r="117" spans="1:8" x14ac:dyDescent="0.25">
      <c r="A117" s="131"/>
      <c r="B117" s="134"/>
      <c r="C117" s="137"/>
      <c r="D117" s="91"/>
      <c r="E117" s="92"/>
      <c r="F117" s="92"/>
      <c r="G117" s="91"/>
      <c r="H117" s="90"/>
    </row>
    <row r="118" spans="1:8" x14ac:dyDescent="0.25">
      <c r="A118" s="131"/>
      <c r="B118" s="134"/>
      <c r="C118" s="137"/>
      <c r="D118" s="91"/>
      <c r="E118" s="92"/>
      <c r="F118" s="92"/>
      <c r="G118" s="91"/>
      <c r="H118" s="90"/>
    </row>
    <row r="119" spans="1:8" x14ac:dyDescent="0.25">
      <c r="A119" s="131"/>
      <c r="B119" s="134"/>
      <c r="C119" s="137"/>
      <c r="D119" s="91"/>
      <c r="E119" s="92"/>
      <c r="F119" s="92"/>
      <c r="G119" s="91"/>
      <c r="H119" s="90"/>
    </row>
    <row r="120" spans="1:8" x14ac:dyDescent="0.25">
      <c r="A120" s="132"/>
      <c r="B120" s="135"/>
      <c r="C120" s="138"/>
      <c r="D120" s="91"/>
      <c r="E120" s="92"/>
      <c r="F120" s="92"/>
      <c r="G120" s="91"/>
      <c r="H120" s="90"/>
    </row>
    <row r="121" spans="1:8" x14ac:dyDescent="0.25">
      <c r="H121"/>
    </row>
    <row r="122" spans="1:8" x14ac:dyDescent="0.25">
      <c r="A122" s="130"/>
      <c r="B122" s="133"/>
      <c r="C122" s="136"/>
      <c r="D122" s="91"/>
      <c r="E122" s="92"/>
      <c r="F122" s="92"/>
      <c r="G122" s="91"/>
      <c r="H122" s="93"/>
    </row>
    <row r="123" spans="1:8" x14ac:dyDescent="0.25">
      <c r="A123" s="131"/>
      <c r="B123" s="134"/>
      <c r="C123" s="137"/>
      <c r="D123" s="91"/>
      <c r="E123" s="92"/>
      <c r="F123" s="92"/>
      <c r="G123" s="91"/>
      <c r="H123" s="90"/>
    </row>
    <row r="124" spans="1:8" x14ac:dyDescent="0.25">
      <c r="A124" s="131"/>
      <c r="B124" s="134"/>
      <c r="C124" s="137"/>
      <c r="D124" s="91"/>
      <c r="E124" s="92"/>
      <c r="F124" s="92"/>
      <c r="G124" s="91"/>
      <c r="H124" s="90"/>
    </row>
    <row r="125" spans="1:8" x14ac:dyDescent="0.25">
      <c r="A125" s="131"/>
      <c r="B125" s="134"/>
      <c r="C125" s="137"/>
      <c r="D125" s="91"/>
      <c r="E125" s="92"/>
      <c r="F125" s="92"/>
      <c r="G125" s="91"/>
      <c r="H125" s="90"/>
    </row>
    <row r="126" spans="1:8" x14ac:dyDescent="0.25">
      <c r="A126" s="131"/>
      <c r="B126" s="134"/>
      <c r="C126" s="137"/>
      <c r="D126" s="91"/>
      <c r="E126" s="92"/>
      <c r="F126" s="92"/>
      <c r="G126" s="91"/>
      <c r="H126" s="90"/>
    </row>
    <row r="127" spans="1:8" x14ac:dyDescent="0.25">
      <c r="A127" s="131"/>
      <c r="B127" s="134"/>
      <c r="C127" s="137"/>
      <c r="D127" s="91"/>
      <c r="E127" s="92"/>
      <c r="F127" s="92"/>
      <c r="G127" s="91"/>
      <c r="H127" s="90"/>
    </row>
    <row r="128" spans="1:8" x14ac:dyDescent="0.25">
      <c r="A128" s="132"/>
      <c r="B128" s="135"/>
      <c r="C128" s="138"/>
      <c r="D128" s="91"/>
      <c r="E128" s="92"/>
      <c r="F128" s="92"/>
      <c r="G128" s="91"/>
      <c r="H128" s="90"/>
    </row>
    <row r="129" spans="1:8" x14ac:dyDescent="0.25">
      <c r="H129"/>
    </row>
    <row r="130" spans="1:8" ht="15" customHeight="1" x14ac:dyDescent="0.25">
      <c r="A130" s="130"/>
      <c r="B130" s="133"/>
      <c r="C130" s="136"/>
      <c r="D130" s="91"/>
      <c r="E130" s="92"/>
      <c r="F130" s="92"/>
      <c r="G130" s="91"/>
      <c r="H130" s="93"/>
    </row>
    <row r="131" spans="1:8" x14ac:dyDescent="0.25">
      <c r="A131" s="131"/>
      <c r="B131" s="134"/>
      <c r="C131" s="137"/>
      <c r="D131" s="91"/>
      <c r="E131" s="92"/>
      <c r="F131" s="92"/>
      <c r="G131" s="91"/>
      <c r="H131" s="90"/>
    </row>
    <row r="132" spans="1:8" x14ac:dyDescent="0.25">
      <c r="A132" s="131"/>
      <c r="B132" s="134"/>
      <c r="C132" s="137"/>
      <c r="D132" s="91"/>
      <c r="E132" s="92"/>
      <c r="F132" s="92"/>
      <c r="G132" s="91"/>
      <c r="H132" s="90"/>
    </row>
    <row r="133" spans="1:8" x14ac:dyDescent="0.25">
      <c r="A133" s="131"/>
      <c r="B133" s="134"/>
      <c r="C133" s="137"/>
      <c r="D133" s="91"/>
      <c r="E133" s="92"/>
      <c r="F133" s="92"/>
      <c r="G133" s="91"/>
      <c r="H133" s="90"/>
    </row>
    <row r="134" spans="1:8" x14ac:dyDescent="0.25">
      <c r="A134" s="131"/>
      <c r="B134" s="134"/>
      <c r="C134" s="137"/>
      <c r="D134" s="91"/>
      <c r="E134" s="92"/>
      <c r="F134" s="92"/>
      <c r="G134" s="91"/>
      <c r="H134" s="90"/>
    </row>
    <row r="135" spans="1:8" x14ac:dyDescent="0.25">
      <c r="A135" s="131"/>
      <c r="B135" s="134"/>
      <c r="C135" s="137"/>
      <c r="D135" s="91"/>
      <c r="E135" s="92"/>
      <c r="F135" s="92"/>
      <c r="G135" s="91"/>
      <c r="H135" s="90"/>
    </row>
    <row r="136" spans="1:8" x14ac:dyDescent="0.25">
      <c r="A136" s="132"/>
      <c r="B136" s="135"/>
      <c r="C136" s="138"/>
      <c r="D136" s="91"/>
      <c r="E136" s="92"/>
      <c r="F136" s="92"/>
      <c r="G136" s="91"/>
      <c r="H136" s="90"/>
    </row>
    <row r="137" spans="1:8" x14ac:dyDescent="0.25">
      <c r="H137"/>
    </row>
    <row r="138" spans="1:8" ht="15" customHeight="1" x14ac:dyDescent="0.25">
      <c r="A138" s="130"/>
      <c r="B138" s="133"/>
      <c r="C138" s="136"/>
      <c r="D138" s="91"/>
      <c r="E138" s="92"/>
      <c r="F138" s="92"/>
      <c r="G138" s="91"/>
      <c r="H138" s="93"/>
    </row>
    <row r="139" spans="1:8" x14ac:dyDescent="0.25">
      <c r="A139" s="131"/>
      <c r="B139" s="134"/>
      <c r="C139" s="137"/>
      <c r="D139" s="91"/>
      <c r="E139" s="92"/>
      <c r="F139" s="92"/>
      <c r="G139" s="91"/>
      <c r="H139" s="90"/>
    </row>
    <row r="140" spans="1:8" x14ac:dyDescent="0.25">
      <c r="A140" s="131"/>
      <c r="B140" s="134"/>
      <c r="C140" s="137"/>
      <c r="D140" s="91"/>
      <c r="E140" s="92"/>
      <c r="F140" s="92"/>
      <c r="G140" s="91"/>
      <c r="H140" s="90"/>
    </row>
    <row r="141" spans="1:8" x14ac:dyDescent="0.25">
      <c r="A141" s="131"/>
      <c r="B141" s="134"/>
      <c r="C141" s="137"/>
      <c r="D141" s="91"/>
      <c r="E141" s="92"/>
      <c r="F141" s="92"/>
      <c r="G141" s="91"/>
      <c r="H141" s="90"/>
    </row>
    <row r="142" spans="1:8" x14ac:dyDescent="0.25">
      <c r="A142" s="131"/>
      <c r="B142" s="134"/>
      <c r="C142" s="137"/>
      <c r="D142" s="91"/>
      <c r="E142" s="92"/>
      <c r="F142" s="92"/>
      <c r="G142" s="91"/>
      <c r="H142" s="90"/>
    </row>
    <row r="143" spans="1:8" x14ac:dyDescent="0.25">
      <c r="A143" s="131"/>
      <c r="B143" s="134"/>
      <c r="C143" s="137"/>
      <c r="D143" s="91"/>
      <c r="E143" s="92"/>
      <c r="F143" s="92"/>
      <c r="G143" s="91"/>
      <c r="H143" s="90"/>
    </row>
    <row r="144" spans="1:8" x14ac:dyDescent="0.25">
      <c r="A144" s="132"/>
      <c r="B144" s="135"/>
      <c r="C144" s="138"/>
      <c r="D144" s="91"/>
      <c r="E144" s="92"/>
      <c r="F144" s="92"/>
      <c r="G144" s="91"/>
      <c r="H144" s="90"/>
    </row>
    <row r="145" spans="1:8" x14ac:dyDescent="0.25">
      <c r="H145"/>
    </row>
    <row r="146" spans="1:8" ht="15" customHeight="1" x14ac:dyDescent="0.25">
      <c r="A146" s="130"/>
      <c r="B146" s="133"/>
      <c r="C146" s="136"/>
      <c r="D146" s="91"/>
      <c r="E146" s="92"/>
      <c r="F146" s="92"/>
      <c r="G146" s="91"/>
      <c r="H146" s="93"/>
    </row>
    <row r="147" spans="1:8" x14ac:dyDescent="0.25">
      <c r="A147" s="131"/>
      <c r="B147" s="134"/>
      <c r="C147" s="137"/>
      <c r="D147" s="91"/>
      <c r="E147" s="92"/>
      <c r="F147" s="92"/>
      <c r="G147" s="91"/>
      <c r="H147" s="90"/>
    </row>
    <row r="148" spans="1:8" x14ac:dyDescent="0.25">
      <c r="A148" s="131"/>
      <c r="B148" s="134"/>
      <c r="C148" s="137"/>
      <c r="D148" s="91"/>
      <c r="E148" s="92"/>
      <c r="F148" s="92"/>
      <c r="G148" s="91"/>
      <c r="H148" s="90"/>
    </row>
    <row r="149" spans="1:8" x14ac:dyDescent="0.25">
      <c r="A149" s="131"/>
      <c r="B149" s="134"/>
      <c r="C149" s="137"/>
      <c r="D149" s="91"/>
      <c r="E149" s="92"/>
      <c r="F149" s="92"/>
      <c r="G149" s="91"/>
      <c r="H149" s="90"/>
    </row>
    <row r="150" spans="1:8" x14ac:dyDescent="0.25">
      <c r="A150" s="131"/>
      <c r="B150" s="134"/>
      <c r="C150" s="137"/>
      <c r="D150" s="91"/>
      <c r="E150" s="92"/>
      <c r="F150" s="92"/>
      <c r="G150" s="91"/>
      <c r="H150" s="90"/>
    </row>
    <row r="151" spans="1:8" x14ac:dyDescent="0.25">
      <c r="A151" s="131"/>
      <c r="B151" s="134"/>
      <c r="C151" s="137"/>
      <c r="D151" s="91"/>
      <c r="E151" s="92"/>
      <c r="F151" s="92"/>
      <c r="G151" s="91"/>
      <c r="H151" s="90"/>
    </row>
    <row r="152" spans="1:8" x14ac:dyDescent="0.25">
      <c r="A152" s="132"/>
      <c r="B152" s="135"/>
      <c r="C152" s="138"/>
      <c r="D152" s="91"/>
      <c r="E152" s="92"/>
      <c r="F152" s="92"/>
      <c r="G152" s="91"/>
      <c r="H152" s="90"/>
    </row>
    <row r="153" spans="1:8" x14ac:dyDescent="0.25">
      <c r="H153"/>
    </row>
    <row r="154" spans="1:8" x14ac:dyDescent="0.25">
      <c r="A154" s="130"/>
      <c r="B154" s="133"/>
      <c r="C154" s="136"/>
      <c r="D154" s="91"/>
      <c r="E154" s="92"/>
      <c r="F154" s="92"/>
      <c r="G154" s="91"/>
      <c r="H154" s="93"/>
    </row>
    <row r="155" spans="1:8" x14ac:dyDescent="0.25">
      <c r="A155" s="131"/>
      <c r="B155" s="134"/>
      <c r="C155" s="137"/>
      <c r="D155" s="91"/>
      <c r="E155" s="92"/>
      <c r="F155" s="92"/>
      <c r="G155" s="91"/>
      <c r="H155" s="90"/>
    </row>
    <row r="156" spans="1:8" x14ac:dyDescent="0.25">
      <c r="A156" s="131"/>
      <c r="B156" s="134"/>
      <c r="C156" s="137"/>
      <c r="D156" s="91"/>
      <c r="E156" s="92"/>
      <c r="F156" s="92"/>
      <c r="G156" s="91"/>
      <c r="H156" s="90"/>
    </row>
    <row r="157" spans="1:8" x14ac:dyDescent="0.25">
      <c r="A157" s="131"/>
      <c r="B157" s="134"/>
      <c r="C157" s="137"/>
      <c r="D157" s="91"/>
      <c r="E157" s="92"/>
      <c r="F157" s="92"/>
      <c r="G157" s="91"/>
      <c r="H157" s="90"/>
    </row>
    <row r="158" spans="1:8" x14ac:dyDescent="0.25">
      <c r="A158" s="131"/>
      <c r="B158" s="134"/>
      <c r="C158" s="137"/>
      <c r="D158" s="91"/>
      <c r="E158" s="92"/>
      <c r="F158" s="92"/>
      <c r="G158" s="91"/>
      <c r="H158" s="90"/>
    </row>
    <row r="159" spans="1:8" x14ac:dyDescent="0.25">
      <c r="A159" s="131"/>
      <c r="B159" s="134"/>
      <c r="C159" s="137"/>
      <c r="D159" s="91"/>
      <c r="E159" s="92"/>
      <c r="F159" s="92"/>
      <c r="G159" s="91"/>
      <c r="H159" s="90"/>
    </row>
    <row r="160" spans="1:8" x14ac:dyDescent="0.25">
      <c r="A160" s="132"/>
      <c r="B160" s="135"/>
      <c r="C160" s="138"/>
      <c r="D160" s="91"/>
      <c r="E160" s="92"/>
      <c r="F160" s="92"/>
      <c r="G160" s="91"/>
      <c r="H160" s="90"/>
    </row>
    <row r="161" spans="1:8" x14ac:dyDescent="0.25">
      <c r="H161"/>
    </row>
    <row r="162" spans="1:8" ht="15" customHeight="1" x14ac:dyDescent="0.25">
      <c r="A162" s="130"/>
      <c r="B162" s="133"/>
      <c r="C162" s="136"/>
      <c r="D162" s="91"/>
      <c r="E162" s="92"/>
      <c r="F162" s="92"/>
      <c r="G162" s="91"/>
      <c r="H162" s="93"/>
    </row>
    <row r="163" spans="1:8" x14ac:dyDescent="0.25">
      <c r="A163" s="131"/>
      <c r="B163" s="134"/>
      <c r="C163" s="137"/>
      <c r="D163" s="91"/>
      <c r="E163" s="92"/>
      <c r="F163" s="92"/>
      <c r="G163" s="91"/>
      <c r="H163" s="90"/>
    </row>
    <row r="164" spans="1:8" x14ac:dyDescent="0.25">
      <c r="A164" s="131"/>
      <c r="B164" s="134"/>
      <c r="C164" s="137"/>
      <c r="D164" s="91"/>
      <c r="E164" s="92"/>
      <c r="F164" s="92"/>
      <c r="G164" s="91"/>
      <c r="H164" s="90"/>
    </row>
    <row r="165" spans="1:8" x14ac:dyDescent="0.25">
      <c r="A165" s="131"/>
      <c r="B165" s="134"/>
      <c r="C165" s="137"/>
      <c r="D165" s="91"/>
      <c r="E165" s="92"/>
      <c r="F165" s="92"/>
      <c r="G165" s="91"/>
      <c r="H165" s="90"/>
    </row>
    <row r="166" spans="1:8" x14ac:dyDescent="0.25">
      <c r="A166" s="131"/>
      <c r="B166" s="134"/>
      <c r="C166" s="137"/>
      <c r="D166" s="91"/>
      <c r="E166" s="92"/>
      <c r="F166" s="92"/>
      <c r="G166" s="91"/>
      <c r="H166" s="90"/>
    </row>
    <row r="167" spans="1:8" x14ac:dyDescent="0.25">
      <c r="A167" s="131"/>
      <c r="B167" s="134"/>
      <c r="C167" s="137"/>
      <c r="D167" s="91"/>
      <c r="E167" s="92"/>
      <c r="F167" s="92"/>
      <c r="G167" s="91"/>
      <c r="H167" s="90"/>
    </row>
    <row r="168" spans="1:8" x14ac:dyDescent="0.25">
      <c r="A168" s="132"/>
      <c r="B168" s="135"/>
      <c r="C168" s="138"/>
      <c r="D168" s="91"/>
      <c r="E168" s="92"/>
      <c r="F168" s="92"/>
      <c r="G168" s="91"/>
      <c r="H168" s="90"/>
    </row>
    <row r="169" spans="1:8" x14ac:dyDescent="0.25">
      <c r="H169"/>
    </row>
    <row r="170" spans="1:8" x14ac:dyDescent="0.25">
      <c r="A170" s="130"/>
      <c r="B170" s="133"/>
      <c r="C170" s="136"/>
      <c r="D170" s="91"/>
      <c r="E170" s="92"/>
      <c r="F170" s="92"/>
      <c r="G170" s="91"/>
      <c r="H170" s="93"/>
    </row>
    <row r="171" spans="1:8" x14ac:dyDescent="0.25">
      <c r="A171" s="131"/>
      <c r="B171" s="134"/>
      <c r="C171" s="137"/>
      <c r="D171" s="91"/>
      <c r="E171" s="92"/>
      <c r="F171" s="92"/>
      <c r="G171" s="91"/>
      <c r="H171" s="90"/>
    </row>
    <row r="172" spans="1:8" x14ac:dyDescent="0.25">
      <c r="A172" s="131"/>
      <c r="B172" s="134"/>
      <c r="C172" s="137"/>
      <c r="D172" s="91"/>
      <c r="E172" s="92"/>
      <c r="F172" s="92"/>
      <c r="G172" s="91"/>
      <c r="H172" s="90"/>
    </row>
    <row r="173" spans="1:8" x14ac:dyDescent="0.25">
      <c r="A173" s="131"/>
      <c r="B173" s="134"/>
      <c r="C173" s="137"/>
      <c r="D173" s="91"/>
      <c r="E173" s="92"/>
      <c r="F173" s="92"/>
      <c r="G173" s="91"/>
      <c r="H173" s="90"/>
    </row>
    <row r="174" spans="1:8" x14ac:dyDescent="0.25">
      <c r="A174" s="131"/>
      <c r="B174" s="134"/>
      <c r="C174" s="137"/>
      <c r="D174" s="91"/>
      <c r="E174" s="92"/>
      <c r="F174" s="92"/>
      <c r="G174" s="91"/>
      <c r="H174" s="90"/>
    </row>
    <row r="175" spans="1:8" x14ac:dyDescent="0.25">
      <c r="A175" s="131"/>
      <c r="B175" s="134"/>
      <c r="C175" s="137"/>
      <c r="D175" s="91"/>
      <c r="E175" s="92"/>
      <c r="F175" s="92"/>
      <c r="G175" s="91"/>
      <c r="H175" s="90"/>
    </row>
    <row r="176" spans="1:8" x14ac:dyDescent="0.25">
      <c r="A176" s="132"/>
      <c r="B176" s="135"/>
      <c r="C176" s="138"/>
      <c r="D176" s="91"/>
      <c r="E176" s="92"/>
      <c r="F176" s="92"/>
      <c r="G176" s="91"/>
      <c r="H176" s="90"/>
    </row>
    <row r="177" spans="1:8" x14ac:dyDescent="0.25">
      <c r="H177"/>
    </row>
    <row r="178" spans="1:8" x14ac:dyDescent="0.25">
      <c r="A178" s="130"/>
      <c r="B178" s="133"/>
      <c r="C178" s="136"/>
      <c r="D178" s="91"/>
      <c r="E178" s="92"/>
      <c r="F178" s="92"/>
      <c r="G178" s="91"/>
      <c r="H178" s="93"/>
    </row>
    <row r="179" spans="1:8" x14ac:dyDescent="0.25">
      <c r="A179" s="131"/>
      <c r="B179" s="134"/>
      <c r="C179" s="137"/>
      <c r="D179" s="91"/>
      <c r="E179" s="92"/>
      <c r="F179" s="92"/>
      <c r="G179" s="91"/>
      <c r="H179" s="90"/>
    </row>
    <row r="180" spans="1:8" x14ac:dyDescent="0.25">
      <c r="A180" s="131"/>
      <c r="B180" s="134"/>
      <c r="C180" s="137"/>
      <c r="D180" s="91"/>
      <c r="E180" s="92"/>
      <c r="F180" s="92"/>
      <c r="G180" s="91"/>
      <c r="H180" s="90"/>
    </row>
    <row r="181" spans="1:8" x14ac:dyDescent="0.25">
      <c r="A181" s="131"/>
      <c r="B181" s="134"/>
      <c r="C181" s="137"/>
      <c r="D181" s="91"/>
      <c r="E181" s="92"/>
      <c r="F181" s="92"/>
      <c r="G181" s="91"/>
      <c r="H181" s="90"/>
    </row>
    <row r="182" spans="1:8" x14ac:dyDescent="0.25">
      <c r="A182" s="131"/>
      <c r="B182" s="134"/>
      <c r="C182" s="137"/>
      <c r="D182" s="91"/>
      <c r="E182" s="92"/>
      <c r="F182" s="92"/>
      <c r="G182" s="91"/>
      <c r="H182" s="90"/>
    </row>
    <row r="183" spans="1:8" x14ac:dyDescent="0.25">
      <c r="A183" s="131"/>
      <c r="B183" s="134"/>
      <c r="C183" s="137"/>
      <c r="D183" s="91"/>
      <c r="E183" s="92"/>
      <c r="F183" s="92"/>
      <c r="G183" s="91"/>
      <c r="H183" s="90"/>
    </row>
    <row r="184" spans="1:8" x14ac:dyDescent="0.25">
      <c r="A184" s="132"/>
      <c r="B184" s="135"/>
      <c r="C184" s="138"/>
      <c r="D184" s="91"/>
      <c r="E184" s="92"/>
      <c r="F184" s="92"/>
      <c r="G184" s="91"/>
      <c r="H184" s="90"/>
    </row>
    <row r="185" spans="1:8" x14ac:dyDescent="0.25">
      <c r="H185"/>
    </row>
    <row r="186" spans="1:8" ht="15" customHeight="1" x14ac:dyDescent="0.25">
      <c r="A186" s="130"/>
      <c r="B186" s="133"/>
      <c r="C186" s="136"/>
      <c r="D186" s="91"/>
      <c r="E186" s="92"/>
      <c r="F186" s="92"/>
      <c r="G186" s="91"/>
      <c r="H186" s="93"/>
    </row>
    <row r="187" spans="1:8" x14ac:dyDescent="0.25">
      <c r="A187" s="131"/>
      <c r="B187" s="134"/>
      <c r="C187" s="137"/>
      <c r="D187" s="91"/>
      <c r="E187" s="92"/>
      <c r="F187" s="92"/>
      <c r="G187" s="91"/>
      <c r="H187" s="90"/>
    </row>
    <row r="188" spans="1:8" x14ac:dyDescent="0.25">
      <c r="A188" s="131"/>
      <c r="B188" s="134"/>
      <c r="C188" s="137"/>
      <c r="D188" s="91"/>
      <c r="E188" s="92"/>
      <c r="F188" s="92"/>
      <c r="G188" s="91"/>
      <c r="H188" s="90"/>
    </row>
    <row r="189" spans="1:8" x14ac:dyDescent="0.25">
      <c r="A189" s="131"/>
      <c r="B189" s="134"/>
      <c r="C189" s="137"/>
      <c r="D189" s="91"/>
      <c r="E189" s="92"/>
      <c r="F189" s="92"/>
      <c r="G189" s="91"/>
      <c r="H189" s="90"/>
    </row>
    <row r="190" spans="1:8" x14ac:dyDescent="0.25">
      <c r="A190" s="131"/>
      <c r="B190" s="134"/>
      <c r="C190" s="137"/>
      <c r="D190" s="91"/>
      <c r="E190" s="92"/>
      <c r="F190" s="92"/>
      <c r="G190" s="91"/>
      <c r="H190" s="90"/>
    </row>
    <row r="191" spans="1:8" x14ac:dyDescent="0.25">
      <c r="A191" s="131"/>
      <c r="B191" s="134"/>
      <c r="C191" s="137"/>
      <c r="D191" s="91"/>
      <c r="E191" s="92"/>
      <c r="F191" s="92"/>
      <c r="G191" s="91"/>
      <c r="H191" s="90"/>
    </row>
    <row r="192" spans="1:8" x14ac:dyDescent="0.25">
      <c r="A192" s="132"/>
      <c r="B192" s="135"/>
      <c r="C192" s="138"/>
      <c r="D192" s="91"/>
      <c r="E192" s="92"/>
      <c r="F192" s="92"/>
      <c r="G192" s="91"/>
      <c r="H192" s="90"/>
    </row>
    <row r="193" spans="1:8" x14ac:dyDescent="0.25">
      <c r="H193"/>
    </row>
    <row r="194" spans="1:8" x14ac:dyDescent="0.25">
      <c r="A194" s="130"/>
      <c r="B194" s="133"/>
      <c r="C194" s="136"/>
      <c r="D194" s="91"/>
      <c r="E194" s="92"/>
      <c r="F194" s="92"/>
      <c r="G194" s="91"/>
      <c r="H194" s="93"/>
    </row>
    <row r="195" spans="1:8" x14ac:dyDescent="0.25">
      <c r="A195" s="131"/>
      <c r="B195" s="134"/>
      <c r="C195" s="137"/>
      <c r="D195" s="91"/>
      <c r="E195" s="92"/>
      <c r="F195" s="92"/>
      <c r="G195" s="91"/>
      <c r="H195" s="90"/>
    </row>
    <row r="196" spans="1:8" x14ac:dyDescent="0.25">
      <c r="A196" s="131"/>
      <c r="B196" s="134"/>
      <c r="C196" s="137"/>
      <c r="D196" s="91"/>
      <c r="E196" s="92"/>
      <c r="F196" s="92"/>
      <c r="G196" s="91"/>
      <c r="H196" s="90"/>
    </row>
    <row r="197" spans="1:8" x14ac:dyDescent="0.25">
      <c r="A197" s="131"/>
      <c r="B197" s="134"/>
      <c r="C197" s="137"/>
      <c r="D197" s="91"/>
      <c r="E197" s="92"/>
      <c r="F197" s="92"/>
      <c r="G197" s="91"/>
      <c r="H197" s="90"/>
    </row>
    <row r="198" spans="1:8" x14ac:dyDescent="0.25">
      <c r="A198" s="131"/>
      <c r="B198" s="134"/>
      <c r="C198" s="137"/>
      <c r="D198" s="91"/>
      <c r="E198" s="92"/>
      <c r="F198" s="92"/>
      <c r="G198" s="91"/>
      <c r="H198" s="90"/>
    </row>
    <row r="199" spans="1:8" x14ac:dyDescent="0.25">
      <c r="A199" s="131"/>
      <c r="B199" s="134"/>
      <c r="C199" s="137"/>
      <c r="D199" s="91"/>
      <c r="E199" s="92"/>
      <c r="F199" s="92"/>
      <c r="G199" s="91"/>
      <c r="H199" s="90"/>
    </row>
    <row r="200" spans="1:8" x14ac:dyDescent="0.25">
      <c r="A200" s="132"/>
      <c r="B200" s="135"/>
      <c r="C200" s="138"/>
      <c r="D200" s="91"/>
      <c r="E200" s="92"/>
      <c r="F200" s="92"/>
      <c r="G200" s="91"/>
      <c r="H200" s="90"/>
    </row>
    <row r="201" spans="1:8" x14ac:dyDescent="0.25">
      <c r="H201"/>
    </row>
    <row r="202" spans="1:8" ht="15" customHeight="1" x14ac:dyDescent="0.25">
      <c r="H202"/>
    </row>
    <row r="203" spans="1:8" x14ac:dyDescent="0.25">
      <c r="H203"/>
    </row>
    <row r="204" spans="1:8" x14ac:dyDescent="0.25">
      <c r="H204"/>
    </row>
    <row r="205" spans="1:8" x14ac:dyDescent="0.25">
      <c r="H205"/>
    </row>
    <row r="206" spans="1:8" x14ac:dyDescent="0.25">
      <c r="H206"/>
    </row>
    <row r="207" spans="1:8" x14ac:dyDescent="0.25">
      <c r="H207"/>
    </row>
    <row r="208" spans="1:8" x14ac:dyDescent="0.25">
      <c r="H208"/>
    </row>
    <row r="209" spans="8:8" x14ac:dyDescent="0.25">
      <c r="H209"/>
    </row>
    <row r="210" spans="8:8" x14ac:dyDescent="0.25">
      <c r="H210"/>
    </row>
    <row r="211" spans="8:8" x14ac:dyDescent="0.25">
      <c r="H211"/>
    </row>
    <row r="212" spans="8:8" x14ac:dyDescent="0.25">
      <c r="H212"/>
    </row>
    <row r="213" spans="8:8" x14ac:dyDescent="0.25">
      <c r="H213"/>
    </row>
    <row r="214" spans="8:8" x14ac:dyDescent="0.25">
      <c r="H214"/>
    </row>
    <row r="215" spans="8:8" x14ac:dyDescent="0.25">
      <c r="H215"/>
    </row>
    <row r="216" spans="8:8" x14ac:dyDescent="0.25">
      <c r="H216"/>
    </row>
    <row r="217" spans="8:8" x14ac:dyDescent="0.25">
      <c r="H217"/>
    </row>
    <row r="218" spans="8:8" x14ac:dyDescent="0.25">
      <c r="H218"/>
    </row>
    <row r="219" spans="8:8" x14ac:dyDescent="0.25">
      <c r="H219"/>
    </row>
    <row r="220" spans="8:8" x14ac:dyDescent="0.25">
      <c r="H220"/>
    </row>
    <row r="221" spans="8:8" x14ac:dyDescent="0.25">
      <c r="H221"/>
    </row>
    <row r="222" spans="8:8" x14ac:dyDescent="0.25">
      <c r="H222"/>
    </row>
    <row r="223" spans="8:8" x14ac:dyDescent="0.25">
      <c r="H223"/>
    </row>
    <row r="224" spans="8:8" x14ac:dyDescent="0.25">
      <c r="H224"/>
    </row>
    <row r="225" spans="8:8" x14ac:dyDescent="0.25">
      <c r="H225"/>
    </row>
    <row r="226" spans="8:8" x14ac:dyDescent="0.25">
      <c r="H226"/>
    </row>
    <row r="227" spans="8:8" x14ac:dyDescent="0.25">
      <c r="H227"/>
    </row>
    <row r="228" spans="8:8" x14ac:dyDescent="0.25">
      <c r="H228"/>
    </row>
    <row r="229" spans="8:8" x14ac:dyDescent="0.25">
      <c r="H229"/>
    </row>
    <row r="230" spans="8:8" x14ac:dyDescent="0.25">
      <c r="H230"/>
    </row>
    <row r="231" spans="8:8" x14ac:dyDescent="0.25">
      <c r="H231"/>
    </row>
    <row r="232" spans="8:8" x14ac:dyDescent="0.25">
      <c r="H232"/>
    </row>
    <row r="233" spans="8:8" x14ac:dyDescent="0.25">
      <c r="H233"/>
    </row>
    <row r="234" spans="8:8" x14ac:dyDescent="0.25">
      <c r="H234"/>
    </row>
    <row r="235" spans="8:8" x14ac:dyDescent="0.25">
      <c r="H235"/>
    </row>
    <row r="236" spans="8:8" x14ac:dyDescent="0.25">
      <c r="H236"/>
    </row>
    <row r="237" spans="8:8" x14ac:dyDescent="0.25">
      <c r="H237"/>
    </row>
    <row r="238" spans="8:8" x14ac:dyDescent="0.25">
      <c r="H238"/>
    </row>
    <row r="239" spans="8:8" x14ac:dyDescent="0.25">
      <c r="H239"/>
    </row>
    <row r="240" spans="8:8" x14ac:dyDescent="0.25">
      <c r="H240"/>
    </row>
    <row r="241" spans="8:8" x14ac:dyDescent="0.25">
      <c r="H241"/>
    </row>
    <row r="242" spans="8:8" x14ac:dyDescent="0.25">
      <c r="H242"/>
    </row>
    <row r="243" spans="8:8" x14ac:dyDescent="0.25">
      <c r="H243"/>
    </row>
    <row r="244" spans="8:8" x14ac:dyDescent="0.25">
      <c r="H244"/>
    </row>
    <row r="245" spans="8:8" x14ac:dyDescent="0.25">
      <c r="H245"/>
    </row>
    <row r="246" spans="8:8" x14ac:dyDescent="0.25">
      <c r="H246"/>
    </row>
    <row r="247" spans="8:8" x14ac:dyDescent="0.25">
      <c r="H247"/>
    </row>
    <row r="248" spans="8:8" x14ac:dyDescent="0.25">
      <c r="H248"/>
    </row>
    <row r="249" spans="8:8" x14ac:dyDescent="0.25">
      <c r="H249"/>
    </row>
    <row r="250" spans="8:8" x14ac:dyDescent="0.25">
      <c r="H250"/>
    </row>
    <row r="251" spans="8:8" x14ac:dyDescent="0.25">
      <c r="H251"/>
    </row>
    <row r="252" spans="8:8" x14ac:dyDescent="0.25">
      <c r="H252"/>
    </row>
    <row r="253" spans="8:8" x14ac:dyDescent="0.25">
      <c r="H253"/>
    </row>
    <row r="254" spans="8:8" x14ac:dyDescent="0.25">
      <c r="H254"/>
    </row>
    <row r="255" spans="8:8" x14ac:dyDescent="0.25">
      <c r="H255"/>
    </row>
    <row r="256" spans="8:8" x14ac:dyDescent="0.25">
      <c r="H256"/>
    </row>
    <row r="257" spans="8:8" x14ac:dyDescent="0.25">
      <c r="H257"/>
    </row>
  </sheetData>
  <sheetProtection algorithmName="SHA-512" hashValue="5dhf1SX96rXWOKmOud5CHDSsxjsMp5DFp4IHPRLTHmPQxIgDzrvj95iAHv75v20XzuYQic/2iQq6DAxKZW+hiQ==" saltValue="/E7dQlvEMRX0ji3vaP9hHg==" spinCount="100000" sheet="1" objects="1" scenarios="1"/>
  <mergeCells count="77">
    <mergeCell ref="A194:A200"/>
    <mergeCell ref="B194:B200"/>
    <mergeCell ref="C194:C200"/>
    <mergeCell ref="A178:A184"/>
    <mergeCell ref="B178:B184"/>
    <mergeCell ref="C178:C184"/>
    <mergeCell ref="A186:A192"/>
    <mergeCell ref="B186:B192"/>
    <mergeCell ref="C186:C192"/>
    <mergeCell ref="A162:A168"/>
    <mergeCell ref="B162:B168"/>
    <mergeCell ref="C162:C168"/>
    <mergeCell ref="A170:A176"/>
    <mergeCell ref="B170:B176"/>
    <mergeCell ref="C170:C176"/>
    <mergeCell ref="A138:A144"/>
    <mergeCell ref="B138:B144"/>
    <mergeCell ref="C138:C144"/>
    <mergeCell ref="A146:A152"/>
    <mergeCell ref="B146:B152"/>
    <mergeCell ref="C146:C152"/>
    <mergeCell ref="A122:A128"/>
    <mergeCell ref="B122:B128"/>
    <mergeCell ref="C122:C128"/>
    <mergeCell ref="A130:A136"/>
    <mergeCell ref="B130:B136"/>
    <mergeCell ref="C130:C136"/>
    <mergeCell ref="A74:A80"/>
    <mergeCell ref="B74:B80"/>
    <mergeCell ref="C74:C80"/>
    <mergeCell ref="A98:A104"/>
    <mergeCell ref="B98:B104"/>
    <mergeCell ref="C98:C104"/>
    <mergeCell ref="A82:A88"/>
    <mergeCell ref="B82:B88"/>
    <mergeCell ref="C82:C88"/>
    <mergeCell ref="A90:A96"/>
    <mergeCell ref="B90:B96"/>
    <mergeCell ref="C90:C96"/>
    <mergeCell ref="B34:B40"/>
    <mergeCell ref="C34:C40"/>
    <mergeCell ref="A66:A72"/>
    <mergeCell ref="B66:B72"/>
    <mergeCell ref="C66:C72"/>
    <mergeCell ref="A50:A56"/>
    <mergeCell ref="B50:B56"/>
    <mergeCell ref="C50:C56"/>
    <mergeCell ref="A34:A40"/>
    <mergeCell ref="E1:G1"/>
    <mergeCell ref="A2:A8"/>
    <mergeCell ref="B2:B8"/>
    <mergeCell ref="C2:C8"/>
    <mergeCell ref="A10:A16"/>
    <mergeCell ref="B10:B16"/>
    <mergeCell ref="C10:C16"/>
    <mergeCell ref="A18:A24"/>
    <mergeCell ref="B18:B24"/>
    <mergeCell ref="C18:C24"/>
    <mergeCell ref="A26:A32"/>
    <mergeCell ref="B26:B32"/>
    <mergeCell ref="C26:C32"/>
    <mergeCell ref="A154:A160"/>
    <mergeCell ref="B154:B160"/>
    <mergeCell ref="C154:C160"/>
    <mergeCell ref="Q1:T1"/>
    <mergeCell ref="A106:A112"/>
    <mergeCell ref="B106:B112"/>
    <mergeCell ref="C106:C112"/>
    <mergeCell ref="A114:A120"/>
    <mergeCell ref="B114:B120"/>
    <mergeCell ref="C114:C120"/>
    <mergeCell ref="A58:A64"/>
    <mergeCell ref="B58:B64"/>
    <mergeCell ref="C58:C64"/>
    <mergeCell ref="A42:A48"/>
    <mergeCell ref="B42:B48"/>
    <mergeCell ref="C42:C48"/>
  </mergeCells>
  <phoneticPr fontId="17" type="noConversion"/>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S320"/>
  <sheetViews>
    <sheetView workbookViewId="0">
      <selection activeCell="D24" sqref="D24"/>
    </sheetView>
  </sheetViews>
  <sheetFormatPr defaultColWidth="0" defaultRowHeight="15" zeroHeight="1" x14ac:dyDescent="0.25"/>
  <cols>
    <col min="1" max="1" width="16.5703125" customWidth="1"/>
    <col min="2" max="2" width="20.42578125" customWidth="1"/>
    <col min="3" max="3" width="16.5703125" customWidth="1"/>
    <col min="4" max="4" width="11" customWidth="1"/>
    <col min="5" max="5" width="21.28515625" customWidth="1"/>
    <col min="6" max="6" width="47.85546875" customWidth="1"/>
    <col min="7" max="7" width="30.42578125" customWidth="1"/>
    <col min="8" max="8" width="47.85546875" customWidth="1"/>
    <col min="9" max="9" width="21.7109375" customWidth="1"/>
    <col min="10" max="10" width="23.85546875" customWidth="1"/>
    <col min="11" max="11" width="22.85546875" customWidth="1"/>
    <col min="12" max="12" width="16.85546875" customWidth="1"/>
    <col min="13" max="13" width="30.140625" customWidth="1"/>
    <col min="14" max="14" width="19.5703125" customWidth="1"/>
    <col min="15" max="15" width="12.85546875" customWidth="1"/>
    <col min="16" max="16" width="19.5703125" customWidth="1"/>
    <col min="17" max="17" width="12.85546875" customWidth="1"/>
    <col min="18" max="18" width="31.7109375" customWidth="1"/>
    <col min="19" max="19" width="16.85546875" customWidth="1"/>
    <col min="20" max="16384" width="9.140625" hidden="1"/>
  </cols>
  <sheetData>
    <row r="1" spans="1:19" ht="27.75" customHeight="1" x14ac:dyDescent="0.25">
      <c r="A1" s="145" t="s">
        <v>378</v>
      </c>
      <c r="I1" s="144" t="s">
        <v>506</v>
      </c>
      <c r="O1" s="54"/>
      <c r="P1" s="54"/>
      <c r="Q1" s="54"/>
    </row>
    <row r="2" spans="1:19" ht="18.75" x14ac:dyDescent="0.3">
      <c r="A2" s="145"/>
      <c r="I2" s="144"/>
      <c r="P2" s="54"/>
      <c r="Q2" s="54"/>
      <c r="R2" t="s">
        <v>131</v>
      </c>
      <c r="S2" s="55" t="s">
        <v>148</v>
      </c>
    </row>
    <row r="3" spans="1:19" s="113" customFormat="1" ht="47.25" x14ac:dyDescent="0.25">
      <c r="A3" s="111" t="s">
        <v>116</v>
      </c>
      <c r="B3" s="112" t="s">
        <v>260</v>
      </c>
      <c r="C3" s="111" t="s">
        <v>259</v>
      </c>
      <c r="D3" s="112" t="s">
        <v>3</v>
      </c>
      <c r="E3" s="111" t="s">
        <v>117</v>
      </c>
      <c r="F3" s="112" t="s">
        <v>4</v>
      </c>
      <c r="G3" s="112" t="s">
        <v>261</v>
      </c>
      <c r="H3" s="112" t="s">
        <v>377</v>
      </c>
      <c r="I3" s="112" t="s">
        <v>115</v>
      </c>
      <c r="J3" s="112" t="s">
        <v>0</v>
      </c>
      <c r="K3" s="112" t="s">
        <v>6</v>
      </c>
      <c r="L3" s="112" t="s">
        <v>1</v>
      </c>
      <c r="M3" s="112" t="s">
        <v>122</v>
      </c>
      <c r="N3" s="111" t="s">
        <v>2</v>
      </c>
      <c r="O3" s="111" t="s">
        <v>121</v>
      </c>
      <c r="P3" s="111" t="s">
        <v>144</v>
      </c>
      <c r="Q3" s="111" t="s">
        <v>143</v>
      </c>
      <c r="R3" s="112" t="s">
        <v>145</v>
      </c>
      <c r="S3" s="112" t="s">
        <v>5</v>
      </c>
    </row>
    <row r="4" spans="1:19" ht="14.45" customHeight="1" x14ac:dyDescent="0.25">
      <c r="A4" t="s">
        <v>714</v>
      </c>
      <c r="B4" s="72" t="s">
        <v>269</v>
      </c>
      <c r="C4" s="72" t="s">
        <v>715</v>
      </c>
      <c r="D4" t="s">
        <v>15</v>
      </c>
      <c r="E4" t="s">
        <v>117</v>
      </c>
      <c r="F4" s="51" t="str">
        <f>IF(D4="","",IFERROR(VLOOKUP(D4,'Tabelas auxiliares'!$A$3:$B$61,2,FALSE),"DESCENTRALIZAÇÃO"))</f>
        <v>PROPES - PRÓ-REITORIA DE PESQUISA / CEM</v>
      </c>
      <c r="G4" s="51" t="str">
        <f>IFERROR(VLOOKUP($B4,'Tabelas auxiliares'!$A$65:$C$102,2,FALSE),"")</f>
        <v>Assistência - Pesquisa</v>
      </c>
      <c r="H4" s="51" t="str">
        <f>IFERROR(VLOOKUP($B4,'Tabelas auxiliares'!$A$65:$C$102,3,FALSE),"")</f>
        <v>BOLSAS DE INICIACAO CIENTIFICA / BOLSAS PROJETOS DE PESQUISA E/OU EDITAIS LIGADOS A PESQUISA</v>
      </c>
      <c r="I4" t="s">
        <v>719</v>
      </c>
      <c r="J4" t="s">
        <v>720</v>
      </c>
      <c r="K4" t="s">
        <v>721</v>
      </c>
      <c r="L4" t="s">
        <v>722</v>
      </c>
      <c r="M4" t="s">
        <v>723</v>
      </c>
      <c r="N4" t="s">
        <v>724</v>
      </c>
      <c r="O4" t="s">
        <v>725</v>
      </c>
      <c r="P4" s="51" t="str">
        <f t="shared" ref="P4:P43" si="0">LEFT(N4,1)</f>
        <v>3</v>
      </c>
      <c r="Q4" s="51" t="str">
        <f>IFERROR(VLOOKUP(O4,'Tabelas auxiliares'!$A$224:$E$233,5,FALSE),"")</f>
        <v/>
      </c>
      <c r="R4" s="51" t="str">
        <f>IF(Q4&lt;&gt;"",Q4,IF(P4='Tabelas auxiliares'!$A$237,"CUSTEIO",IF(P4='Tabelas auxiliares'!$A$236,"INVESTIMENTO","")))</f>
        <v>CUSTEIO</v>
      </c>
      <c r="S4" s="44">
        <v>1054.2</v>
      </c>
    </row>
    <row r="5" spans="1:19" x14ac:dyDescent="0.25">
      <c r="A5" t="s">
        <v>714</v>
      </c>
      <c r="B5" s="72" t="s">
        <v>271</v>
      </c>
      <c r="C5" s="72" t="s">
        <v>716</v>
      </c>
      <c r="D5" t="s">
        <v>55</v>
      </c>
      <c r="E5" t="s">
        <v>117</v>
      </c>
      <c r="F5" s="51" t="str">
        <f>IF(D5="","",IFERROR(VLOOKUP(D5,'Tabelas auxiliares'!$A$3:$B$61,2,FALSE),"DESCENTRALIZAÇÃO"))</f>
        <v>PROEC - PRÓ-REITORIA DE EXTENSÃO E CULTURA</v>
      </c>
      <c r="G5" s="51" t="str">
        <f>IFERROR(VLOOKUP($B5,'Tabelas auxiliares'!$A$65:$C$102,2,FALSE),"")</f>
        <v>Assistência - Extensão</v>
      </c>
      <c r="H5" s="51" t="str">
        <f>IFERROR(VLOOKUP($B5,'Tabelas auxiliares'!$A$65:$C$102,3,FALSE),"")</f>
        <v>BOLSAS DE EXTENSAO / PROJETOS EXTENSIONISTAS</v>
      </c>
      <c r="I5" t="s">
        <v>726</v>
      </c>
      <c r="J5" t="s">
        <v>727</v>
      </c>
      <c r="K5" t="s">
        <v>728</v>
      </c>
      <c r="L5" t="s">
        <v>729</v>
      </c>
      <c r="M5" t="s">
        <v>119</v>
      </c>
      <c r="N5" t="s">
        <v>724</v>
      </c>
      <c r="O5" t="s">
        <v>725</v>
      </c>
      <c r="P5" s="51" t="str">
        <f t="shared" si="0"/>
        <v>3</v>
      </c>
      <c r="Q5" s="51" t="str">
        <f>IFERROR(VLOOKUP(O5,'Tabelas auxiliares'!$A$224:$E$233,5,FALSE),"")</f>
        <v/>
      </c>
      <c r="R5" s="51" t="str">
        <f>IF(Q5&lt;&gt;"",Q5,IF(P5='Tabelas auxiliares'!$A$237,"CUSTEIO",IF(P5='Tabelas auxiliares'!$A$236,"INVESTIMENTO","")))</f>
        <v>CUSTEIO</v>
      </c>
      <c r="S5" s="44">
        <v>112000</v>
      </c>
    </row>
    <row r="6" spans="1:19" ht="14.45" customHeight="1" x14ac:dyDescent="0.25">
      <c r="A6" t="s">
        <v>714</v>
      </c>
      <c r="B6" s="72" t="s">
        <v>312</v>
      </c>
      <c r="C6" s="72" t="s">
        <v>717</v>
      </c>
      <c r="D6" t="s">
        <v>43</v>
      </c>
      <c r="E6" t="s">
        <v>117</v>
      </c>
      <c r="F6" s="51" t="str">
        <f>IF(D6="","",IFERROR(VLOOKUP(D6,'Tabelas auxiliares'!$A$3:$B$61,2,FALSE),"DESCENTRALIZAÇÃO"))</f>
        <v>CECS - COMPRAS COMPARTILHADAS</v>
      </c>
      <c r="G6" s="51" t="str">
        <f>IFERROR(VLOOKUP($B6,'Tabelas auxiliares'!$A$65:$C$102,2,FALSE),"")</f>
        <v>Materiais didáticos e serviços - Graduação</v>
      </c>
      <c r="H6" s="51" t="str">
        <f>IFERROR(VLOOKUP($B6,'Tabelas auxiliares'!$A$65:$C$102,3,FALSE),"")</f>
        <v xml:space="preserve">VIDRARIAS / MATERIAL DE CONSUMO / MANUTENÇÃO DE EQUIPAMENTOS / REAGENTES QUIMICOS / MATERIAIS E SERVIÇOS DIVERSOS PARA LABORATORIOS DIDÁTICOS E CURSOS DE GRADUAÇÃO / EPIS PARA LABORATÓRIOS </v>
      </c>
      <c r="I6" t="s">
        <v>730</v>
      </c>
      <c r="J6" t="s">
        <v>731</v>
      </c>
      <c r="K6" t="s">
        <v>732</v>
      </c>
      <c r="L6" t="s">
        <v>733</v>
      </c>
      <c r="M6" t="s">
        <v>119</v>
      </c>
      <c r="N6" t="s">
        <v>734</v>
      </c>
      <c r="O6" t="s">
        <v>725</v>
      </c>
      <c r="P6" s="51" t="str">
        <f t="shared" si="0"/>
        <v>3</v>
      </c>
      <c r="Q6" s="51" t="str">
        <f>IFERROR(VLOOKUP(O6,'Tabelas auxiliares'!$A$224:$E$233,5,FALSE),"")</f>
        <v/>
      </c>
      <c r="R6" s="51" t="str">
        <f>IF(Q6&lt;&gt;"",Q6,IF(P6='Tabelas auxiliares'!$A$237,"CUSTEIO",IF(P6='Tabelas auxiliares'!$A$236,"INVESTIMENTO","")))</f>
        <v>CUSTEIO</v>
      </c>
      <c r="S6" s="44">
        <v>58860.74</v>
      </c>
    </row>
    <row r="7" spans="1:19" ht="14.45" customHeight="1" x14ac:dyDescent="0.25">
      <c r="A7" t="s">
        <v>540</v>
      </c>
      <c r="B7" s="72" t="s">
        <v>262</v>
      </c>
      <c r="C7" s="72" t="s">
        <v>541</v>
      </c>
      <c r="D7" t="s">
        <v>57</v>
      </c>
      <c r="E7" t="s">
        <v>117</v>
      </c>
      <c r="F7" s="51" t="str">
        <f>IF(D7="","",IFERROR(VLOOKUP(D7,'Tabelas auxiliares'!$A$3:$B$61,2,FALSE),"DESCENTRALIZAÇÃO"))</f>
        <v>EDITORA DA UFABC</v>
      </c>
      <c r="G7" s="51" t="str">
        <f>IFERROR(VLOOKUP($B7,'Tabelas auxiliares'!$A$65:$C$102,2,FALSE),"")</f>
        <v>Administração geral</v>
      </c>
      <c r="H7" s="51" t="str">
        <f>IFERROR(VLOOKUP($B7,'Tabelas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7" t="s">
        <v>735</v>
      </c>
      <c r="J7" t="s">
        <v>736</v>
      </c>
      <c r="K7" t="s">
        <v>737</v>
      </c>
      <c r="L7" t="s">
        <v>738</v>
      </c>
      <c r="M7" t="s">
        <v>119</v>
      </c>
      <c r="N7" t="s">
        <v>739</v>
      </c>
      <c r="O7" t="s">
        <v>740</v>
      </c>
      <c r="P7" s="51" t="str">
        <f t="shared" si="0"/>
        <v>3</v>
      </c>
      <c r="Q7" s="51" t="str">
        <f>IFERROR(VLOOKUP(O7,'Tabelas auxiliares'!$A$224:$E$233,5,FALSE),"")</f>
        <v/>
      </c>
      <c r="R7" s="51" t="str">
        <f>IF(Q7&lt;&gt;"",Q7,IF(P7='Tabelas auxiliares'!$A$237,"CUSTEIO",IF(P7='Tabelas auxiliares'!$A$236,"INVESTIMENTO","")))</f>
        <v>CUSTEIO</v>
      </c>
      <c r="S7" s="44">
        <v>2905</v>
      </c>
    </row>
    <row r="8" spans="1:19" ht="14.45" customHeight="1" x14ac:dyDescent="0.25">
      <c r="A8" t="s">
        <v>540</v>
      </c>
      <c r="B8" s="72" t="s">
        <v>262</v>
      </c>
      <c r="C8" s="72" t="s">
        <v>541</v>
      </c>
      <c r="D8" t="s">
        <v>84</v>
      </c>
      <c r="E8" t="s">
        <v>117</v>
      </c>
      <c r="F8" s="51" t="str">
        <f>IF(D8="","",IFERROR(VLOOKUP(D8,'Tabelas auxiliares'!$A$3:$B$61,2,FALSE),"DESCENTRALIZAÇÃO"))</f>
        <v>AGÊNCIA DE INOVAÇÃO</v>
      </c>
      <c r="G8" s="51" t="str">
        <f>IFERROR(VLOOKUP($B8,'Tabelas auxiliares'!$A$65:$C$102,2,FALSE),"")</f>
        <v>Administração geral</v>
      </c>
      <c r="H8" s="51" t="str">
        <f>IFERROR(VLOOKUP($B8,'Tabelas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 t="s">
        <v>730</v>
      </c>
      <c r="J8" t="s">
        <v>741</v>
      </c>
      <c r="K8" t="s">
        <v>742</v>
      </c>
      <c r="L8" t="s">
        <v>743</v>
      </c>
      <c r="M8" t="s">
        <v>119</v>
      </c>
      <c r="N8" t="s">
        <v>739</v>
      </c>
      <c r="O8" t="s">
        <v>744</v>
      </c>
      <c r="P8" s="51" t="str">
        <f t="shared" si="0"/>
        <v>3</v>
      </c>
      <c r="Q8" s="51" t="str">
        <f>IFERROR(VLOOKUP(O8,'Tabelas auxiliares'!$A$224:$E$233,5,FALSE),"")</f>
        <v/>
      </c>
      <c r="R8" s="51" t="str">
        <f>IF(Q8&lt;&gt;"",Q8,IF(P8='Tabelas auxiliares'!$A$237,"CUSTEIO",IF(P8='Tabelas auxiliares'!$A$236,"INVESTIMENTO","")))</f>
        <v>CUSTEIO</v>
      </c>
      <c r="S8" s="44">
        <v>2715</v>
      </c>
    </row>
    <row r="9" spans="1:19" x14ac:dyDescent="0.25">
      <c r="A9" t="s">
        <v>540</v>
      </c>
      <c r="B9" s="72" t="s">
        <v>262</v>
      </c>
      <c r="C9" s="72" t="s">
        <v>541</v>
      </c>
      <c r="D9" t="s">
        <v>84</v>
      </c>
      <c r="E9" t="s">
        <v>117</v>
      </c>
      <c r="F9" s="51" t="str">
        <f>IF(D9="","",IFERROR(VLOOKUP(D9,'Tabelas auxiliares'!$A$3:$B$61,2,FALSE),"DESCENTRALIZAÇÃO"))</f>
        <v>AGÊNCIA DE INOVAÇÃO</v>
      </c>
      <c r="G9" s="51" t="str">
        <f>IFERROR(VLOOKUP($B9,'Tabelas auxiliares'!$A$65:$C$102,2,FALSE),"")</f>
        <v>Administração geral</v>
      </c>
      <c r="H9" s="51" t="str">
        <f>IFERROR(VLOOKUP($B9,'Tabelas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 t="s">
        <v>730</v>
      </c>
      <c r="J9" t="s">
        <v>745</v>
      </c>
      <c r="K9" t="s">
        <v>746</v>
      </c>
      <c r="L9" t="s">
        <v>747</v>
      </c>
      <c r="M9" t="s">
        <v>119</v>
      </c>
      <c r="N9" t="s">
        <v>739</v>
      </c>
      <c r="O9" t="s">
        <v>748</v>
      </c>
      <c r="P9" s="51" t="str">
        <f t="shared" si="0"/>
        <v>3</v>
      </c>
      <c r="Q9" s="51" t="str">
        <f>IFERROR(VLOOKUP(O9,'Tabelas auxiliares'!$A$224:$E$233,5,FALSE),"")</f>
        <v/>
      </c>
      <c r="R9" s="51" t="str">
        <f>IF(Q9&lt;&gt;"",Q9,IF(P9='Tabelas auxiliares'!$A$237,"CUSTEIO",IF(P9='Tabelas auxiliares'!$A$236,"INVESTIMENTO","")))</f>
        <v>CUSTEIO</v>
      </c>
      <c r="S9" s="44">
        <v>1700</v>
      </c>
    </row>
    <row r="10" spans="1:19" ht="14.45" customHeight="1" x14ac:dyDescent="0.25">
      <c r="A10" t="s">
        <v>540</v>
      </c>
      <c r="B10" s="72" t="s">
        <v>262</v>
      </c>
      <c r="C10" s="72" t="s">
        <v>541</v>
      </c>
      <c r="D10" t="s">
        <v>84</v>
      </c>
      <c r="E10" t="s">
        <v>117</v>
      </c>
      <c r="F10" s="51" t="str">
        <f>IF(D10="","",IFERROR(VLOOKUP(D10,'Tabelas auxiliares'!$A$3:$B$61,2,FALSE),"DESCENTRALIZAÇÃO"))</f>
        <v>AGÊNCIA DE INOVAÇÃO</v>
      </c>
      <c r="G10" s="51" t="str">
        <f>IFERROR(VLOOKUP($B10,'Tabelas auxiliares'!$A$65:$C$102,2,FALSE),"")</f>
        <v>Administração geral</v>
      </c>
      <c r="H10" s="51" t="str">
        <f>IFERROR(VLOOKUP($B10,'Tabelas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 t="s">
        <v>749</v>
      </c>
      <c r="J10" t="s">
        <v>750</v>
      </c>
      <c r="K10" t="s">
        <v>751</v>
      </c>
      <c r="L10" t="s">
        <v>752</v>
      </c>
      <c r="M10" t="s">
        <v>119</v>
      </c>
      <c r="N10" t="s">
        <v>753</v>
      </c>
      <c r="O10" t="s">
        <v>725</v>
      </c>
      <c r="P10" s="51" t="str">
        <f t="shared" si="0"/>
        <v>3</v>
      </c>
      <c r="Q10" s="51" t="str">
        <f>IFERROR(VLOOKUP(O10,'Tabelas auxiliares'!$A$224:$E$233,5,FALSE),"")</f>
        <v/>
      </c>
      <c r="R10" s="51" t="str">
        <f>IF(Q10&lt;&gt;"",Q10,IF(P10='Tabelas auxiliares'!$A$237,"CUSTEIO",IF(P10='Tabelas auxiliares'!$A$236,"INVESTIMENTO","")))</f>
        <v>CUSTEIO</v>
      </c>
      <c r="S10" s="44">
        <v>12089</v>
      </c>
    </row>
    <row r="11" spans="1:19" ht="14.45" customHeight="1" x14ac:dyDescent="0.25">
      <c r="A11" t="s">
        <v>540</v>
      </c>
      <c r="B11" s="72" t="s">
        <v>284</v>
      </c>
      <c r="C11" s="72" t="s">
        <v>541</v>
      </c>
      <c r="D11" t="s">
        <v>75</v>
      </c>
      <c r="E11" t="s">
        <v>117</v>
      </c>
      <c r="F11" s="51" t="str">
        <f>IF(D11="","",IFERROR(VLOOKUP(D11,'Tabelas auxiliares'!$A$3:$B$61,2,FALSE),"DESCENTRALIZAÇÃO"))</f>
        <v>BIBLIOTECA</v>
      </c>
      <c r="G11" s="51" t="str">
        <f>IFERROR(VLOOKUP($B11,'Tabelas auxiliares'!$A$65:$C$102,2,FALSE),"")</f>
        <v>Acervo bibliográfico</v>
      </c>
      <c r="H11" s="51" t="str">
        <f>IFERROR(VLOOKUP($B11,'Tabelas auxiliares'!$A$65:$C$102,3,FALSE),"")</f>
        <v>LIVROS / ASSINATURA DE JORNAIS E REVISTAS / PERIÓDICOS / BASES ACADÊMICAS/ENCADERNAÇÃO E REENCADERNAÇÃO DE LIVROS DO ACERVO</v>
      </c>
      <c r="I11" t="s">
        <v>726</v>
      </c>
      <c r="J11" t="s">
        <v>754</v>
      </c>
      <c r="K11" t="s">
        <v>755</v>
      </c>
      <c r="L11" t="s">
        <v>756</v>
      </c>
      <c r="M11" t="s">
        <v>119</v>
      </c>
      <c r="N11" t="s">
        <v>753</v>
      </c>
      <c r="O11" t="s">
        <v>725</v>
      </c>
      <c r="P11" s="51" t="str">
        <f t="shared" si="0"/>
        <v>3</v>
      </c>
      <c r="Q11" s="51" t="str">
        <f>IFERROR(VLOOKUP(O11,'Tabelas auxiliares'!$A$224:$E$233,5,FALSE),"")</f>
        <v/>
      </c>
      <c r="R11" s="51" t="str">
        <f>IF(Q11&lt;&gt;"",Q11,IF(P11='Tabelas auxiliares'!$A$237,"CUSTEIO",IF(P11='Tabelas auxiliares'!$A$236,"INVESTIMENTO","")))</f>
        <v>CUSTEIO</v>
      </c>
      <c r="S11" s="44">
        <v>13349.3</v>
      </c>
    </row>
    <row r="12" spans="1:19" ht="14.45" customHeight="1" x14ac:dyDescent="0.25">
      <c r="A12" t="s">
        <v>540</v>
      </c>
      <c r="B12" s="72" t="s">
        <v>290</v>
      </c>
      <c r="C12" s="72" t="s">
        <v>541</v>
      </c>
      <c r="D12" t="s">
        <v>88</v>
      </c>
      <c r="E12" t="s">
        <v>117</v>
      </c>
      <c r="F12" s="51" t="str">
        <f>IF(D12="","",IFERROR(VLOOKUP(D12,'Tabelas auxiliares'!$A$3:$B$61,2,FALSE),"DESCENTRALIZAÇÃO"))</f>
        <v>SUGEPE - SUPERINTENDÊNCIA DE GESTÃO DE PESSOAS</v>
      </c>
      <c r="G12" s="51" t="str">
        <f>IFERROR(VLOOKUP($B12,'Tabelas auxiliares'!$A$65:$C$102,2,FALSE),"")</f>
        <v>Cursos e concursos</v>
      </c>
      <c r="H12" s="51" t="str">
        <f>IFERROR(VLOOKUP($B12,'Tabelas auxiliares'!$A$65:$C$102,3,FALSE),"")</f>
        <v>FOLHA DE PAGAMENTO (ENCARGOS DE CURSO E CONCURSO)</v>
      </c>
      <c r="I12" t="s">
        <v>757</v>
      </c>
      <c r="J12" t="s">
        <v>758</v>
      </c>
      <c r="K12" t="s">
        <v>759</v>
      </c>
      <c r="L12" t="s">
        <v>760</v>
      </c>
      <c r="M12" t="s">
        <v>119</v>
      </c>
      <c r="N12" t="s">
        <v>761</v>
      </c>
      <c r="O12" t="s">
        <v>725</v>
      </c>
      <c r="P12" s="51" t="str">
        <f t="shared" si="0"/>
        <v>3</v>
      </c>
      <c r="Q12" s="51" t="str">
        <f>IFERROR(VLOOKUP(O12,'Tabelas auxiliares'!$A$224:$E$233,5,FALSE),"")</f>
        <v/>
      </c>
      <c r="R12" s="51" t="str">
        <f>IF(Q12&lt;&gt;"",Q12,IF(P12='Tabelas auxiliares'!$A$237,"CUSTEIO",IF(P12='Tabelas auxiliares'!$A$236,"INVESTIMENTO","")))</f>
        <v>CUSTEIO</v>
      </c>
      <c r="S12" s="44">
        <v>12000</v>
      </c>
    </row>
    <row r="13" spans="1:19" ht="14.45" customHeight="1" x14ac:dyDescent="0.25">
      <c r="A13" t="s">
        <v>540</v>
      </c>
      <c r="B13" s="72" t="s">
        <v>296</v>
      </c>
      <c r="C13" s="72" t="s">
        <v>541</v>
      </c>
      <c r="D13" t="s">
        <v>57</v>
      </c>
      <c r="E13" t="s">
        <v>117</v>
      </c>
      <c r="F13" s="51" t="str">
        <f>IF(D13="","",IFERROR(VLOOKUP(D13,'Tabelas auxiliares'!$A$3:$B$61,2,FALSE),"DESCENTRALIZAÇÃO"))</f>
        <v>EDITORA DA UFABC</v>
      </c>
      <c r="G13" s="51" t="str">
        <f>IFERROR(VLOOKUP($B13,'Tabelas auxiliares'!$A$65:$C$102,2,FALSE),"")</f>
        <v>Equipamentos - Laboratórios</v>
      </c>
      <c r="H13" s="51" t="str">
        <f>IFERROR(VLOOKUP($B13,'Tabelas auxiliares'!$A$65:$C$102,3,FALSE),"")</f>
        <v>AQUISICAO POR IMPORTACAO / EQUIPAMENTOS NOVOS / MANUTENÇÃO DE EQUIPAMENTOS LABORATORIAIS</v>
      </c>
      <c r="I13" t="s">
        <v>719</v>
      </c>
      <c r="J13" t="s">
        <v>762</v>
      </c>
      <c r="K13" t="s">
        <v>763</v>
      </c>
      <c r="L13" t="s">
        <v>764</v>
      </c>
      <c r="M13" t="s">
        <v>119</v>
      </c>
      <c r="N13" t="s">
        <v>765</v>
      </c>
      <c r="O13" t="s">
        <v>766</v>
      </c>
      <c r="P13" s="51" t="str">
        <f t="shared" si="0"/>
        <v>4</v>
      </c>
      <c r="Q13" s="51" t="str">
        <f>IFERROR(VLOOKUP(O13,'Tabelas auxiliares'!$A$224:$E$233,5,FALSE),"")</f>
        <v/>
      </c>
      <c r="R13" s="51" t="str">
        <f>IF(Q13&lt;&gt;"",Q13,IF(P13='Tabelas auxiliares'!$A$237,"CUSTEIO",IF(P13='Tabelas auxiliares'!$A$236,"INVESTIMENTO","")))</f>
        <v>INVESTIMENTO</v>
      </c>
      <c r="S13" s="44">
        <v>501.61</v>
      </c>
    </row>
    <row r="14" spans="1:19" ht="14.45" customHeight="1" x14ac:dyDescent="0.25">
      <c r="A14" t="s">
        <v>540</v>
      </c>
      <c r="B14" s="72" t="s">
        <v>299</v>
      </c>
      <c r="C14" s="72" t="s">
        <v>541</v>
      </c>
      <c r="D14" t="s">
        <v>57</v>
      </c>
      <c r="E14" t="s">
        <v>117</v>
      </c>
      <c r="F14" s="51" t="str">
        <f>IF(D14="","",IFERROR(VLOOKUP(D14,'Tabelas auxiliares'!$A$3:$B$61,2,FALSE),"DESCENTRALIZAÇÃO"))</f>
        <v>EDITORA DA UFABC</v>
      </c>
      <c r="G14" s="51" t="str">
        <f>IFERROR(VLOOKUP($B14,'Tabelas auxiliares'!$A$65:$C$102,2,FALSE),"")</f>
        <v>Eventos institucionais</v>
      </c>
      <c r="H14" s="51" t="str">
        <f>IFERROR(VLOOKUP($B14,'Tabelas auxiliares'!$A$65:$C$102,3,FALSE),"")</f>
        <v>BUFFET / ESTANDES / AQUISICAO DE PLACAS COMEMORATIVAS E AFINS / SERVIÇOS DE SOM, IMAGEM E PALCO / SERVIÇOS DE LAVANDERIA EVENTOS / SERVIÇOS DE TRADUÇÃO</v>
      </c>
      <c r="I14" t="s">
        <v>749</v>
      </c>
      <c r="J14" t="s">
        <v>767</v>
      </c>
      <c r="K14" t="s">
        <v>768</v>
      </c>
      <c r="L14" t="s">
        <v>769</v>
      </c>
      <c r="M14" t="s">
        <v>119</v>
      </c>
      <c r="N14" t="s">
        <v>753</v>
      </c>
      <c r="O14" t="s">
        <v>725</v>
      </c>
      <c r="P14" s="51" t="str">
        <f t="shared" si="0"/>
        <v>3</v>
      </c>
      <c r="Q14" s="51" t="str">
        <f>IFERROR(VLOOKUP(O14,'Tabelas auxiliares'!$A$224:$E$233,5,FALSE),"")</f>
        <v/>
      </c>
      <c r="R14" s="51" t="str">
        <f>IF(Q14&lt;&gt;"",Q14,IF(P14='Tabelas auxiliares'!$A$237,"CUSTEIO",IF(P14='Tabelas auxiliares'!$A$236,"INVESTIMENTO","")))</f>
        <v>CUSTEIO</v>
      </c>
      <c r="S14" s="44">
        <v>1100</v>
      </c>
    </row>
    <row r="15" spans="1:19" ht="14.45" customHeight="1" x14ac:dyDescent="0.25">
      <c r="A15" t="s">
        <v>540</v>
      </c>
      <c r="B15" s="72" t="s">
        <v>302</v>
      </c>
      <c r="C15" s="72" t="s">
        <v>541</v>
      </c>
      <c r="D15" t="s">
        <v>90</v>
      </c>
      <c r="E15" t="s">
        <v>117</v>
      </c>
      <c r="F15" s="51" t="str">
        <f>IF(D15="","",IFERROR(VLOOKUP(D15,'Tabelas auxiliares'!$A$3:$B$61,2,FALSE),"DESCENTRALIZAÇÃO"))</f>
        <v>SUGEPE-FOLHA - PASEP + AUX. MORADIA</v>
      </c>
      <c r="G15" s="51" t="str">
        <f>IFERROR(VLOOKUP($B15,'Tabelas auxiliares'!$A$65:$C$102,2,FALSE),"")</f>
        <v>Folha de pagamento - Ativos, Previdência, PASEP</v>
      </c>
      <c r="H15" s="51" t="str">
        <f>IFERROR(VLOOKUP($B15,'Tabelas auxiliares'!$A$65:$C$102,3,FALSE),"")</f>
        <v>FOLHA DE PAGAMENTO / CONTRIBUICAO PARA O PSS / SUBSTITUICOES / INSS PATRONAL / PASEP</v>
      </c>
      <c r="I15" t="s">
        <v>770</v>
      </c>
      <c r="J15" t="s">
        <v>771</v>
      </c>
      <c r="K15" t="s">
        <v>772</v>
      </c>
      <c r="L15" t="s">
        <v>773</v>
      </c>
      <c r="M15" t="s">
        <v>119</v>
      </c>
      <c r="N15" t="s">
        <v>774</v>
      </c>
      <c r="O15" t="s">
        <v>120</v>
      </c>
      <c r="P15" s="51" t="str">
        <f t="shared" si="0"/>
        <v>3</v>
      </c>
      <c r="Q15" s="51" t="str">
        <f>IFERROR(VLOOKUP(O15,'Tabelas auxiliares'!$A$224:$E$233,5,FALSE),"")</f>
        <v>FOLHA DE PESSOAL</v>
      </c>
      <c r="R15" s="51" t="str">
        <f>IF(Q15&lt;&gt;"",Q15,IF(P15='Tabelas auxiliares'!$A$237,"CUSTEIO",IF(P15='Tabelas auxiliares'!$A$236,"INVESTIMENTO","")))</f>
        <v>FOLHA DE PESSOAL</v>
      </c>
      <c r="S15" s="44">
        <v>19994.7</v>
      </c>
    </row>
    <row r="16" spans="1:19" ht="14.45" customHeight="1" x14ac:dyDescent="0.25">
      <c r="A16" t="s">
        <v>540</v>
      </c>
      <c r="B16" s="72" t="s">
        <v>302</v>
      </c>
      <c r="C16" s="72" t="s">
        <v>541</v>
      </c>
      <c r="D16" t="s">
        <v>90</v>
      </c>
      <c r="E16" t="s">
        <v>117</v>
      </c>
      <c r="F16" s="51" t="str">
        <f>IF(D16="","",IFERROR(VLOOKUP(D16,'Tabelas auxiliares'!$A$3:$B$61,2,FALSE),"DESCENTRALIZAÇÃO"))</f>
        <v>SUGEPE-FOLHA - PASEP + AUX. MORADIA</v>
      </c>
      <c r="G16" s="51" t="str">
        <f>IFERROR(VLOOKUP($B16,'Tabelas auxiliares'!$A$65:$C$102,2,FALSE),"")</f>
        <v>Folha de pagamento - Ativos, Previdência, PASEP</v>
      </c>
      <c r="H16" s="51" t="str">
        <f>IFERROR(VLOOKUP($B16,'Tabelas auxiliares'!$A$65:$C$102,3,FALSE),"")</f>
        <v>FOLHA DE PAGAMENTO / CONTRIBUICAO PARA O PSS / SUBSTITUICOES / INSS PATRONAL / PASEP</v>
      </c>
      <c r="I16" t="s">
        <v>775</v>
      </c>
      <c r="J16" t="s">
        <v>776</v>
      </c>
      <c r="K16" t="s">
        <v>777</v>
      </c>
      <c r="L16" t="s">
        <v>778</v>
      </c>
      <c r="M16" t="s">
        <v>119</v>
      </c>
      <c r="N16" t="s">
        <v>774</v>
      </c>
      <c r="O16" t="s">
        <v>120</v>
      </c>
      <c r="P16" s="51" t="str">
        <f t="shared" si="0"/>
        <v>3</v>
      </c>
      <c r="Q16" s="51" t="str">
        <f>IFERROR(VLOOKUP(O16,'Tabelas auxiliares'!$A$224:$E$233,5,FALSE),"")</f>
        <v>FOLHA DE PESSOAL</v>
      </c>
      <c r="R16" s="51" t="str">
        <f>IF(Q16&lt;&gt;"",Q16,IF(P16='Tabelas auxiliares'!$A$237,"CUSTEIO",IF(P16='Tabelas auxiliares'!$A$236,"INVESTIMENTO","")))</f>
        <v>FOLHA DE PESSOAL</v>
      </c>
      <c r="S16" s="44">
        <v>57565.64</v>
      </c>
    </row>
    <row r="17" spans="1:19" ht="14.45" customHeight="1" x14ac:dyDescent="0.25">
      <c r="A17" t="s">
        <v>540</v>
      </c>
      <c r="B17" s="72" t="s">
        <v>302</v>
      </c>
      <c r="C17" s="72" t="s">
        <v>541</v>
      </c>
      <c r="D17" t="s">
        <v>90</v>
      </c>
      <c r="E17" t="s">
        <v>117</v>
      </c>
      <c r="F17" s="51" t="str">
        <f>IF(D17="","",IFERROR(VLOOKUP(D17,'Tabelas auxiliares'!$A$3:$B$61,2,FALSE),"DESCENTRALIZAÇÃO"))</f>
        <v>SUGEPE-FOLHA - PASEP + AUX. MORADIA</v>
      </c>
      <c r="G17" s="51" t="str">
        <f>IFERROR(VLOOKUP($B17,'Tabelas auxiliares'!$A$65:$C$102,2,FALSE),"")</f>
        <v>Folha de pagamento - Ativos, Previdência, PASEP</v>
      </c>
      <c r="H17" s="51" t="str">
        <f>IFERROR(VLOOKUP($B17,'Tabelas auxiliares'!$A$65:$C$102,3,FALSE),"")</f>
        <v>FOLHA DE PAGAMENTO / CONTRIBUICAO PARA O PSS / SUBSTITUICOES / INSS PATRONAL / PASEP</v>
      </c>
      <c r="I17" t="s">
        <v>730</v>
      </c>
      <c r="J17" t="s">
        <v>779</v>
      </c>
      <c r="K17" t="s">
        <v>780</v>
      </c>
      <c r="L17" t="s">
        <v>781</v>
      </c>
      <c r="M17" t="s">
        <v>119</v>
      </c>
      <c r="N17" t="s">
        <v>774</v>
      </c>
      <c r="O17" t="s">
        <v>120</v>
      </c>
      <c r="P17" s="51" t="str">
        <f t="shared" si="0"/>
        <v>3</v>
      </c>
      <c r="Q17" s="51" t="str">
        <f>IFERROR(VLOOKUP(O17,'Tabelas auxiliares'!$A$224:$E$233,5,FALSE),"")</f>
        <v>FOLHA DE PESSOAL</v>
      </c>
      <c r="R17" s="51" t="str">
        <f>IF(Q17&lt;&gt;"",Q17,IF(P17='Tabelas auxiliares'!$A$237,"CUSTEIO",IF(P17='Tabelas auxiliares'!$A$236,"INVESTIMENTO","")))</f>
        <v>FOLHA DE PESSOAL</v>
      </c>
      <c r="S17" s="44">
        <v>18177</v>
      </c>
    </row>
    <row r="18" spans="1:19" ht="14.45" customHeight="1" x14ac:dyDescent="0.25">
      <c r="A18" t="s">
        <v>540</v>
      </c>
      <c r="B18" s="72" t="s">
        <v>358</v>
      </c>
      <c r="C18" s="72" t="s">
        <v>541</v>
      </c>
      <c r="D18" t="s">
        <v>90</v>
      </c>
      <c r="E18" t="s">
        <v>117</v>
      </c>
      <c r="F18" s="51" t="str">
        <f>IF(D18="","",IFERROR(VLOOKUP(D18,'Tabelas auxiliares'!$A$3:$B$61,2,FALSE),"DESCENTRALIZAÇÃO"))</f>
        <v>SUGEPE-FOLHA - PASEP + AUX. MORADIA</v>
      </c>
      <c r="G18" s="51" t="str">
        <f>IFERROR(VLOOKUP($B18,'Tabelas auxiliares'!$A$65:$C$102,2,FALSE),"")</f>
        <v>Folha de Pagamento - Benefícios</v>
      </c>
      <c r="H18" s="51" t="str">
        <f>IFERROR(VLOOKUP($B18,'Tabelas auxiliares'!$A$65:$C$102,3,FALSE),"")</f>
        <v xml:space="preserve">AUXILIO FUNERAL / CONTRATACAO POR TEMPO DETERMINADO / BENEF.ASSIST. DO SERVIDOR E DO MILITAR / AUXILIO-ALIMENTACAO / AUXILIO-TRANSPORTE / INDENIZACOES E RESTITUICOES / DESPESAS DE EXERCICIOS ANTERIORES </v>
      </c>
      <c r="I18" t="s">
        <v>757</v>
      </c>
      <c r="J18" t="s">
        <v>782</v>
      </c>
      <c r="K18" t="s">
        <v>783</v>
      </c>
      <c r="L18" t="s">
        <v>784</v>
      </c>
      <c r="M18" t="s">
        <v>119</v>
      </c>
      <c r="N18" t="s">
        <v>785</v>
      </c>
      <c r="O18" t="s">
        <v>141</v>
      </c>
      <c r="P18" s="51" t="str">
        <f t="shared" si="0"/>
        <v>3</v>
      </c>
      <c r="Q18" s="51" t="str">
        <f>IFERROR(VLOOKUP(O18,'Tabelas auxiliares'!$A$224:$E$233,5,FALSE),"")</f>
        <v>FOLHA DE PESSOAL</v>
      </c>
      <c r="R18" s="51" t="str">
        <f>IF(Q18&lt;&gt;"",Q18,IF(P18='Tabelas auxiliares'!$A$237,"CUSTEIO",IF(P18='Tabelas auxiliares'!$A$236,"INVESTIMENTO","")))</f>
        <v>FOLHA DE PESSOAL</v>
      </c>
      <c r="S18" s="44">
        <v>122.73</v>
      </c>
    </row>
    <row r="19" spans="1:19" ht="14.45" customHeight="1" x14ac:dyDescent="0.25">
      <c r="A19" t="s">
        <v>540</v>
      </c>
      <c r="B19" s="72" t="s">
        <v>307</v>
      </c>
      <c r="C19" s="72" t="s">
        <v>541</v>
      </c>
      <c r="D19" t="s">
        <v>71</v>
      </c>
      <c r="E19" t="s">
        <v>117</v>
      </c>
      <c r="F19" s="51" t="str">
        <f>IF(D19="","",IFERROR(VLOOKUP(D19,'Tabelas auxiliares'!$A$3:$B$61,2,FALSE),"DESCENTRALIZAÇÃO"))</f>
        <v>ARI - ASSESSORIA DE RELAÇÕES INTERNACIONAIS</v>
      </c>
      <c r="G19" s="51" t="str">
        <f>IFERROR(VLOOKUP($B19,'Tabelas auxiliares'!$A$65:$C$102,2,FALSE),"")</f>
        <v>Internacionalização</v>
      </c>
      <c r="H19" s="51" t="str">
        <f>IFERROR(VLOOKUP($B19,'Tabelas auxiliares'!$A$65:$C$102,3,FALSE),"")</f>
        <v>DIÁRIAS INTERNACIONAIS / PASSAGENS AÉREAS INTERNACIONAIS / AUXÍLIO PARA EVENTOS INTERNACIONAIS / INSCRIÇÃO PARA  EVENTOS INTERNACIONAIS / ANUIDADES ARI / ENCARGO DE CURSOS E CONCURSOS ARI</v>
      </c>
      <c r="I19" t="s">
        <v>775</v>
      </c>
      <c r="J19" t="s">
        <v>786</v>
      </c>
      <c r="K19" t="s">
        <v>787</v>
      </c>
      <c r="L19" t="s">
        <v>788</v>
      </c>
      <c r="M19" t="s">
        <v>119</v>
      </c>
      <c r="N19" t="s">
        <v>753</v>
      </c>
      <c r="O19" t="s">
        <v>725</v>
      </c>
      <c r="P19" s="51" t="str">
        <f t="shared" si="0"/>
        <v>3</v>
      </c>
      <c r="Q19" s="51" t="str">
        <f>IFERROR(VLOOKUP(O19,'Tabelas auxiliares'!$A$224:$E$233,5,FALSE),"")</f>
        <v/>
      </c>
      <c r="R19" s="51" t="str">
        <f>IF(Q19&lt;&gt;"",Q19,IF(P19='Tabelas auxiliares'!$A$237,"CUSTEIO",IF(P19='Tabelas auxiliares'!$A$236,"INVESTIMENTO","")))</f>
        <v>CUSTEIO</v>
      </c>
      <c r="S19" s="44">
        <v>2190.71</v>
      </c>
    </row>
    <row r="20" spans="1:19" ht="14.45" customHeight="1" x14ac:dyDescent="0.25">
      <c r="A20" t="s">
        <v>540</v>
      </c>
      <c r="B20" s="72" t="s">
        <v>309</v>
      </c>
      <c r="C20" s="72" t="s">
        <v>541</v>
      </c>
      <c r="D20" t="s">
        <v>35</v>
      </c>
      <c r="E20" t="s">
        <v>117</v>
      </c>
      <c r="F20" s="51" t="str">
        <f>IF(D20="","",IFERROR(VLOOKUP(D20,'Tabelas auxiliares'!$A$3:$B$61,2,FALSE),"DESCENTRALIZAÇÃO"))</f>
        <v>PU - PREFEITURA UNIVERSITÁRIA</v>
      </c>
      <c r="G20" s="51" t="str">
        <f>IFERROR(VLOOKUP($B20,'Tabelas auxiliares'!$A$65:$C$102,2,FALSE),"")</f>
        <v>Limpeza e copeiragem</v>
      </c>
      <c r="H20" s="51" t="str">
        <f>IFERROR(VLOOKUP($B20,'Tabelas auxiliares'!$A$65:$C$102,3,FALSE),"")</f>
        <v>LIMPEZA / COPEIRAGEM / COLETA DE LIXO INFECTANTE /MATERIAIS DE LIMPEZA E COPA (PAPEL TOALHA, HIGIÊNICO) / BOMBONAS RESÍDUOS QUÍMICOS</v>
      </c>
      <c r="I20" t="s">
        <v>789</v>
      </c>
      <c r="J20" t="s">
        <v>790</v>
      </c>
      <c r="K20" t="s">
        <v>791</v>
      </c>
      <c r="L20" t="s">
        <v>792</v>
      </c>
      <c r="M20" t="s">
        <v>119</v>
      </c>
      <c r="N20" t="s">
        <v>753</v>
      </c>
      <c r="O20" t="s">
        <v>725</v>
      </c>
      <c r="P20" s="51" t="str">
        <f t="shared" si="0"/>
        <v>3</v>
      </c>
      <c r="Q20" s="51" t="str">
        <f>IFERROR(VLOOKUP(O20,'Tabelas auxiliares'!$A$224:$E$233,5,FALSE),"")</f>
        <v/>
      </c>
      <c r="R20" s="51" t="str">
        <f>IF(Q20&lt;&gt;"",Q20,IF(P20='Tabelas auxiliares'!$A$237,"CUSTEIO",IF(P20='Tabelas auxiliares'!$A$236,"INVESTIMENTO","")))</f>
        <v>CUSTEIO</v>
      </c>
      <c r="S20" s="44">
        <v>9607.6200000000008</v>
      </c>
    </row>
    <row r="21" spans="1:19" ht="14.45" customHeight="1" x14ac:dyDescent="0.25">
      <c r="A21" t="s">
        <v>540</v>
      </c>
      <c r="B21" s="72" t="s">
        <v>309</v>
      </c>
      <c r="C21" s="72" t="s">
        <v>541</v>
      </c>
      <c r="D21" t="s">
        <v>35</v>
      </c>
      <c r="E21" t="s">
        <v>117</v>
      </c>
      <c r="F21" s="51" t="str">
        <f>IF(D21="","",IFERROR(VLOOKUP(D21,'Tabelas auxiliares'!$A$3:$B$61,2,FALSE),"DESCENTRALIZAÇÃO"))</f>
        <v>PU - PREFEITURA UNIVERSITÁRIA</v>
      </c>
      <c r="G21" s="51" t="str">
        <f>IFERROR(VLOOKUP($B21,'Tabelas auxiliares'!$A$65:$C$102,2,FALSE),"")</f>
        <v>Limpeza e copeiragem</v>
      </c>
      <c r="H21" s="51" t="str">
        <f>IFERROR(VLOOKUP($B21,'Tabelas auxiliares'!$A$65:$C$102,3,FALSE),"")</f>
        <v>LIMPEZA / COPEIRAGEM / COLETA DE LIXO INFECTANTE /MATERIAIS DE LIMPEZA E COPA (PAPEL TOALHA, HIGIÊNICO) / BOMBONAS RESÍDUOS QUÍMICOS</v>
      </c>
      <c r="I21" t="s">
        <v>793</v>
      </c>
      <c r="J21" t="s">
        <v>794</v>
      </c>
      <c r="K21" t="s">
        <v>795</v>
      </c>
      <c r="L21" t="s">
        <v>796</v>
      </c>
      <c r="M21" t="s">
        <v>119</v>
      </c>
      <c r="N21" t="s">
        <v>734</v>
      </c>
      <c r="O21" t="s">
        <v>725</v>
      </c>
      <c r="P21" s="51" t="str">
        <f t="shared" si="0"/>
        <v>3</v>
      </c>
      <c r="Q21" s="51" t="str">
        <f>IFERROR(VLOOKUP(O21,'Tabelas auxiliares'!$A$224:$E$233,5,FALSE),"")</f>
        <v/>
      </c>
      <c r="R21" s="51" t="str">
        <f>IF(Q21&lt;&gt;"",Q21,IF(P21='Tabelas auxiliares'!$A$237,"CUSTEIO",IF(P21='Tabelas auxiliares'!$A$236,"INVESTIMENTO","")))</f>
        <v>CUSTEIO</v>
      </c>
      <c r="S21" s="44">
        <v>3325</v>
      </c>
    </row>
    <row r="22" spans="1:19" ht="14.45" customHeight="1" x14ac:dyDescent="0.25">
      <c r="A22" t="s">
        <v>540</v>
      </c>
      <c r="B22" s="72" t="s">
        <v>309</v>
      </c>
      <c r="C22" s="72" t="s">
        <v>541</v>
      </c>
      <c r="D22" t="s">
        <v>35</v>
      </c>
      <c r="E22" t="s">
        <v>117</v>
      </c>
      <c r="F22" s="51" t="str">
        <f>IF(D22="","",IFERROR(VLOOKUP(D22,'Tabelas auxiliares'!$A$3:$B$61,2,FALSE),"DESCENTRALIZAÇÃO"))</f>
        <v>PU - PREFEITURA UNIVERSITÁRIA</v>
      </c>
      <c r="G22" s="51" t="str">
        <f>IFERROR(VLOOKUP($B22,'Tabelas auxiliares'!$A$65:$C$102,2,FALSE),"")</f>
        <v>Limpeza e copeiragem</v>
      </c>
      <c r="H22" s="51" t="str">
        <f>IFERROR(VLOOKUP($B22,'Tabelas auxiliares'!$A$65:$C$102,3,FALSE),"")</f>
        <v>LIMPEZA / COPEIRAGEM / COLETA DE LIXO INFECTANTE /MATERIAIS DE LIMPEZA E COPA (PAPEL TOALHA, HIGIÊNICO) / BOMBONAS RESÍDUOS QUÍMICOS</v>
      </c>
      <c r="I22" t="s">
        <v>797</v>
      </c>
      <c r="J22" t="s">
        <v>798</v>
      </c>
      <c r="K22" t="s">
        <v>799</v>
      </c>
      <c r="L22" t="s">
        <v>800</v>
      </c>
      <c r="M22" t="s">
        <v>119</v>
      </c>
      <c r="N22" t="s">
        <v>753</v>
      </c>
      <c r="O22" t="s">
        <v>725</v>
      </c>
      <c r="P22" s="51" t="str">
        <f t="shared" si="0"/>
        <v>3</v>
      </c>
      <c r="Q22" s="51" t="str">
        <f>IFERROR(VLOOKUP(O22,'Tabelas auxiliares'!$A$224:$E$233,5,FALSE),"")</f>
        <v/>
      </c>
      <c r="R22" s="51" t="str">
        <f>IF(Q22&lt;&gt;"",Q22,IF(P22='Tabelas auxiliares'!$A$237,"CUSTEIO",IF(P22='Tabelas auxiliares'!$A$236,"INVESTIMENTO","")))</f>
        <v>CUSTEIO</v>
      </c>
      <c r="S22" s="44">
        <v>1261.68</v>
      </c>
    </row>
    <row r="23" spans="1:19" ht="14.45" customHeight="1" x14ac:dyDescent="0.25">
      <c r="A23" t="s">
        <v>540</v>
      </c>
      <c r="B23" s="72" t="s">
        <v>312</v>
      </c>
      <c r="C23" s="72" t="s">
        <v>541</v>
      </c>
      <c r="D23" t="s">
        <v>51</v>
      </c>
      <c r="E23" t="s">
        <v>117</v>
      </c>
      <c r="F23" s="51" t="str">
        <f>IF(D23="","",IFERROR(VLOOKUP(D23,'Tabelas auxiliares'!$A$3:$B$61,2,FALSE),"DESCENTRALIZAÇÃO"))</f>
        <v>CCNH - COMPRAS COMPARTILHADAS</v>
      </c>
      <c r="G23" s="51" t="str">
        <f>IFERROR(VLOOKUP($B23,'Tabelas auxiliares'!$A$65:$C$102,2,FALSE),"")</f>
        <v>Materiais didáticos e serviços - Graduação</v>
      </c>
      <c r="H23" s="51" t="str">
        <f>IFERROR(VLOOKUP($B23,'Tabelas auxiliares'!$A$65:$C$102,3,FALSE),"")</f>
        <v xml:space="preserve">VIDRARIAS / MATERIAL DE CONSUMO / MANUTENÇÃO DE EQUIPAMENTOS / REAGENTES QUIMICOS / MATERIAIS E SERVIÇOS DIVERSOS PARA LABORATORIOS DIDÁTICOS E CURSOS DE GRADUAÇÃO / EPIS PARA LABORATÓRIOS </v>
      </c>
      <c r="I23" t="s">
        <v>793</v>
      </c>
      <c r="J23" t="s">
        <v>801</v>
      </c>
      <c r="K23" t="s">
        <v>802</v>
      </c>
      <c r="L23" t="s">
        <v>803</v>
      </c>
      <c r="M23" t="s">
        <v>119</v>
      </c>
      <c r="N23" t="s">
        <v>734</v>
      </c>
      <c r="O23" t="s">
        <v>725</v>
      </c>
      <c r="P23" s="51" t="str">
        <f t="shared" si="0"/>
        <v>3</v>
      </c>
      <c r="Q23" s="51" t="str">
        <f>IFERROR(VLOOKUP(O23,'Tabelas auxiliares'!$A$224:$E$233,5,FALSE),"")</f>
        <v/>
      </c>
      <c r="R23" s="51" t="str">
        <f>IF(Q23&lt;&gt;"",Q23,IF(P23='Tabelas auxiliares'!$A$237,"CUSTEIO",IF(P23='Tabelas auxiliares'!$A$236,"INVESTIMENTO","")))</f>
        <v>CUSTEIO</v>
      </c>
      <c r="S23" s="44">
        <v>30382.45</v>
      </c>
    </row>
    <row r="24" spans="1:19" ht="14.45" customHeight="1" x14ac:dyDescent="0.25">
      <c r="A24" t="s">
        <v>540</v>
      </c>
      <c r="B24" s="72" t="s">
        <v>321</v>
      </c>
      <c r="C24" s="72" t="s">
        <v>541</v>
      </c>
      <c r="D24" t="s">
        <v>55</v>
      </c>
      <c r="E24" t="s">
        <v>117</v>
      </c>
      <c r="F24" s="51" t="str">
        <f>IF(D24="","",IFERROR(VLOOKUP(D24,'Tabelas auxiliares'!$A$3:$B$61,2,FALSE),"DESCENTRALIZAÇÃO"))</f>
        <v>PROEC - PRÓ-REITORIA DE EXTENSÃO E CULTURA</v>
      </c>
      <c r="G24" s="51" t="str">
        <f>IFERROR(VLOOKUP($B24,'Tabelas auxiliares'!$A$65:$C$102,2,FALSE),"")</f>
        <v>Materiais didáticos e serviços - Extensão</v>
      </c>
      <c r="H24" s="51" t="str">
        <f>IFERROR(VLOOKUP($B24,'Tabelas auxiliares'!$A$65:$C$102,3,FALSE),"")</f>
        <v>MATERIAL DE CONSUMO / MATERIAIS E SERVIÇOS DIVERSOS PARA ATIVIDADES CULTURAIS E DE EXTENSÃO / SERVIÇOS CORO</v>
      </c>
      <c r="I24" t="s">
        <v>804</v>
      </c>
      <c r="J24" t="s">
        <v>805</v>
      </c>
      <c r="K24" t="s">
        <v>806</v>
      </c>
      <c r="L24" t="s">
        <v>807</v>
      </c>
      <c r="M24" t="s">
        <v>119</v>
      </c>
      <c r="N24" t="s">
        <v>753</v>
      </c>
      <c r="O24" t="s">
        <v>725</v>
      </c>
      <c r="P24" s="51" t="str">
        <f t="shared" si="0"/>
        <v>3</v>
      </c>
      <c r="Q24" s="51" t="str">
        <f>IFERROR(VLOOKUP(O24,'Tabelas auxiliares'!$A$224:$E$233,5,FALSE),"")</f>
        <v/>
      </c>
      <c r="R24" s="51" t="str">
        <f>IF(Q24&lt;&gt;"",Q24,IF(P24='Tabelas auxiliares'!$A$237,"CUSTEIO",IF(P24='Tabelas auxiliares'!$A$236,"INVESTIMENTO","")))</f>
        <v>CUSTEIO</v>
      </c>
      <c r="S24" s="44">
        <v>54900</v>
      </c>
    </row>
    <row r="25" spans="1:19" ht="14.45" customHeight="1" x14ac:dyDescent="0.25">
      <c r="A25" t="s">
        <v>540</v>
      </c>
      <c r="B25" s="72" t="s">
        <v>321</v>
      </c>
      <c r="C25" s="72" t="s">
        <v>541</v>
      </c>
      <c r="D25" t="s">
        <v>55</v>
      </c>
      <c r="E25" t="s">
        <v>117</v>
      </c>
      <c r="F25" s="51" t="str">
        <f>IF(D25="","",IFERROR(VLOOKUP(D25,'Tabelas auxiliares'!$A$3:$B$61,2,FALSE),"DESCENTRALIZAÇÃO"))</f>
        <v>PROEC - PRÓ-REITORIA DE EXTENSÃO E CULTURA</v>
      </c>
      <c r="G25" s="51" t="str">
        <f>IFERROR(VLOOKUP($B25,'Tabelas auxiliares'!$A$65:$C$102,2,FALSE),"")</f>
        <v>Materiais didáticos e serviços - Extensão</v>
      </c>
      <c r="H25" s="51" t="str">
        <f>IFERROR(VLOOKUP($B25,'Tabelas auxiliares'!$A$65:$C$102,3,FALSE),"")</f>
        <v>MATERIAL DE CONSUMO / MATERIAIS E SERVIÇOS DIVERSOS PARA ATIVIDADES CULTURAIS E DE EXTENSÃO / SERVIÇOS CORO</v>
      </c>
      <c r="I25" t="s">
        <v>749</v>
      </c>
      <c r="J25" t="s">
        <v>808</v>
      </c>
      <c r="K25" t="s">
        <v>809</v>
      </c>
      <c r="L25" t="s">
        <v>810</v>
      </c>
      <c r="M25" t="s">
        <v>119</v>
      </c>
      <c r="N25" t="s">
        <v>734</v>
      </c>
      <c r="O25" t="s">
        <v>725</v>
      </c>
      <c r="P25" s="51" t="str">
        <f t="shared" si="0"/>
        <v>3</v>
      </c>
      <c r="Q25" s="51" t="str">
        <f>IFERROR(VLOOKUP(O25,'Tabelas auxiliares'!$A$224:$E$233,5,FALSE),"")</f>
        <v/>
      </c>
      <c r="R25" s="51" t="str">
        <f>IF(Q25&lt;&gt;"",Q25,IF(P25='Tabelas auxiliares'!$A$237,"CUSTEIO",IF(P25='Tabelas auxiliares'!$A$236,"INVESTIMENTO","")))</f>
        <v>CUSTEIO</v>
      </c>
      <c r="S25" s="44">
        <v>7315</v>
      </c>
    </row>
    <row r="26" spans="1:19" ht="14.45" customHeight="1" x14ac:dyDescent="0.25">
      <c r="A26" t="s">
        <v>540</v>
      </c>
      <c r="B26" s="72" t="s">
        <v>324</v>
      </c>
      <c r="C26" s="72" t="s">
        <v>541</v>
      </c>
      <c r="D26" t="s">
        <v>57</v>
      </c>
      <c r="E26" t="s">
        <v>117</v>
      </c>
      <c r="F26" s="51" t="str">
        <f>IF(D26="","",IFERROR(VLOOKUP(D26,'Tabelas auxiliares'!$A$3:$B$61,2,FALSE),"DESCENTRALIZAÇÃO"))</f>
        <v>EDITORA DA UFABC</v>
      </c>
      <c r="G26" s="51" t="str">
        <f>IFERROR(VLOOKUP($B26,'Tabelas auxiliares'!$A$65:$C$102,2,FALSE),"")</f>
        <v>Materiais didáticos e serviços - Editora</v>
      </c>
      <c r="H26" s="51" t="str">
        <f>IFERROR(VLOOKUP($B26,'Tabelas auxiliares'!$A$65:$C$102,3,FALSE),"")</f>
        <v>SERVICO DE ENCADERNAÇÃO /MATERIAL DE CONSUMO / MATERIAL PARA ATIVIDADES DA EDITORA / REGISTRO ISBN</v>
      </c>
      <c r="I26" t="s">
        <v>811</v>
      </c>
      <c r="J26" t="s">
        <v>812</v>
      </c>
      <c r="K26" t="s">
        <v>813</v>
      </c>
      <c r="L26" t="s">
        <v>814</v>
      </c>
      <c r="M26" t="s">
        <v>119</v>
      </c>
      <c r="N26" t="s">
        <v>753</v>
      </c>
      <c r="O26" t="s">
        <v>725</v>
      </c>
      <c r="P26" s="51" t="str">
        <f t="shared" si="0"/>
        <v>3</v>
      </c>
      <c r="Q26" s="51" t="str">
        <f>IFERROR(VLOOKUP(O26,'Tabelas auxiliares'!$A$224:$E$233,5,FALSE),"")</f>
        <v/>
      </c>
      <c r="R26" s="51" t="str">
        <f>IF(Q26&lt;&gt;"",Q26,IF(P26='Tabelas auxiliares'!$A$237,"CUSTEIO",IF(P26='Tabelas auxiliares'!$A$236,"INVESTIMENTO","")))</f>
        <v>CUSTEIO</v>
      </c>
      <c r="S26" s="44">
        <v>450</v>
      </c>
    </row>
    <row r="27" spans="1:19" ht="14.45" customHeight="1" x14ac:dyDescent="0.25">
      <c r="A27" t="s">
        <v>540</v>
      </c>
      <c r="B27" s="72" t="s">
        <v>330</v>
      </c>
      <c r="C27" s="72" t="s">
        <v>541</v>
      </c>
      <c r="D27" t="s">
        <v>35</v>
      </c>
      <c r="E27" t="s">
        <v>117</v>
      </c>
      <c r="F27" s="51" t="str">
        <f>IF(D27="","",IFERROR(VLOOKUP(D27,'Tabelas auxiliares'!$A$3:$B$61,2,FALSE),"DESCENTRALIZAÇÃO"))</f>
        <v>PU - PREFEITURA UNIVERSITÁRIA</v>
      </c>
      <c r="G27" s="51" t="str">
        <f>IFERROR(VLOOKUP($B27,'Tabelas auxiliares'!$A$65:$C$102,2,FALSE),"")</f>
        <v>Manutenção</v>
      </c>
      <c r="H27" s="51" t="str">
        <f>IFERROR(VLOOKUP($B27,'Tabelas auxiliares'!$A$65:$C$102,3,FALSE),"")</f>
        <v>ALMOXARIFADO / AR CONDICIONADO / COMBATE INCÊNDIO / CORTINAS / ELEVADORES / GERADORES DE ENERGIA / HIDRÁULICA / IMÓVEIS / INSTALAÇÕES ELÉTRICAS  / JARDINAGEM / MANUTENÇÃO PREDIAL / DESINSETIZAÇÃO / CHAVEIRO / INVENTÁRIO PATRIMONIAL</v>
      </c>
      <c r="I27" t="s">
        <v>815</v>
      </c>
      <c r="J27" t="s">
        <v>816</v>
      </c>
      <c r="K27" t="s">
        <v>817</v>
      </c>
      <c r="L27" t="s">
        <v>818</v>
      </c>
      <c r="M27" t="s">
        <v>119</v>
      </c>
      <c r="N27" t="s">
        <v>753</v>
      </c>
      <c r="O27" t="s">
        <v>725</v>
      </c>
      <c r="P27" s="51" t="str">
        <f t="shared" si="0"/>
        <v>3</v>
      </c>
      <c r="Q27" s="51" t="str">
        <f>IFERROR(VLOOKUP(O27,'Tabelas auxiliares'!$A$224:$E$233,5,FALSE),"")</f>
        <v/>
      </c>
      <c r="R27" s="51" t="str">
        <f>IF(Q27&lt;&gt;"",Q27,IF(P27='Tabelas auxiliares'!$A$237,"CUSTEIO",IF(P27='Tabelas auxiliares'!$A$236,"INVESTIMENTO","")))</f>
        <v>CUSTEIO</v>
      </c>
      <c r="S27" s="44">
        <v>747880.32</v>
      </c>
    </row>
    <row r="28" spans="1:19" ht="14.45" customHeight="1" x14ac:dyDescent="0.25">
      <c r="A28" t="s">
        <v>540</v>
      </c>
      <c r="B28" s="72" t="s">
        <v>330</v>
      </c>
      <c r="C28" s="72" t="s">
        <v>541</v>
      </c>
      <c r="D28" t="s">
        <v>35</v>
      </c>
      <c r="E28" t="s">
        <v>117</v>
      </c>
      <c r="F28" s="51" t="str">
        <f>IF(D28="","",IFERROR(VLOOKUP(D28,'Tabelas auxiliares'!$A$3:$B$61,2,FALSE),"DESCENTRALIZAÇÃO"))</f>
        <v>PU - PREFEITURA UNIVERSITÁRIA</v>
      </c>
      <c r="G28" s="51" t="str">
        <f>IFERROR(VLOOKUP($B28,'Tabelas auxiliares'!$A$65:$C$102,2,FALSE),"")</f>
        <v>Manutenção</v>
      </c>
      <c r="H28" s="51" t="str">
        <f>IFERROR(VLOOKUP($B28,'Tabelas auxiliares'!$A$65:$C$102,3,FALSE),"")</f>
        <v>ALMOXARIFADO / AR CONDICIONADO / COMBATE INCÊNDIO / CORTINAS / ELEVADORES / GERADORES DE ENERGIA / HIDRÁULICA / IMÓVEIS / INSTALAÇÕES ELÉTRICAS  / JARDINAGEM / MANUTENÇÃO PREDIAL / DESINSETIZAÇÃO / CHAVEIRO / INVENTÁRIO PATRIMONIAL</v>
      </c>
      <c r="I28" t="s">
        <v>797</v>
      </c>
      <c r="J28" t="s">
        <v>819</v>
      </c>
      <c r="K28" t="s">
        <v>820</v>
      </c>
      <c r="L28" t="s">
        <v>821</v>
      </c>
      <c r="M28" t="s">
        <v>119</v>
      </c>
      <c r="N28" t="s">
        <v>753</v>
      </c>
      <c r="O28" t="s">
        <v>725</v>
      </c>
      <c r="P28" s="51" t="str">
        <f t="shared" si="0"/>
        <v>3</v>
      </c>
      <c r="Q28" s="51" t="str">
        <f>IFERROR(VLOOKUP(O28,'Tabelas auxiliares'!$A$224:$E$233,5,FALSE),"")</f>
        <v/>
      </c>
      <c r="R28" s="51" t="str">
        <f>IF(Q28&lt;&gt;"",Q28,IF(P28='Tabelas auxiliares'!$A$237,"CUSTEIO",IF(P28='Tabelas auxiliares'!$A$236,"INVESTIMENTO","")))</f>
        <v>CUSTEIO</v>
      </c>
      <c r="S28" s="44">
        <v>122400</v>
      </c>
    </row>
    <row r="29" spans="1:19" ht="14.45" customHeight="1" x14ac:dyDescent="0.25">
      <c r="A29" t="s">
        <v>540</v>
      </c>
      <c r="B29" s="72" t="s">
        <v>343</v>
      </c>
      <c r="C29" s="72" t="s">
        <v>541</v>
      </c>
      <c r="D29" t="s">
        <v>27</v>
      </c>
      <c r="E29" t="s">
        <v>117</v>
      </c>
      <c r="F29" s="51" t="str">
        <f>IF(D29="","",IFERROR(VLOOKUP(D29,'Tabelas auxiliares'!$A$3:$B$61,2,FALSE),"DESCENTRALIZAÇÃO"))</f>
        <v>ACI - ASSESSORIA DE COMUNICAÇÃO E IMPRENSA</v>
      </c>
      <c r="G29" s="51" t="str">
        <f>IFERROR(VLOOKUP($B29,'Tabelas auxiliares'!$A$65:$C$102,2,FALSE),"")</f>
        <v>Tecnologia da informação e comunicação</v>
      </c>
      <c r="H29" s="51" t="str">
        <f>IFERROR(VLOOKUP($B29,'Tabelas auxiliares'!$A$65:$C$102,3,FALSE),"")</f>
        <v>TELEFONIA / TI</v>
      </c>
      <c r="I29" t="s">
        <v>822</v>
      </c>
      <c r="J29" t="s">
        <v>823</v>
      </c>
      <c r="K29" t="s">
        <v>824</v>
      </c>
      <c r="L29" t="s">
        <v>825</v>
      </c>
      <c r="M29" t="s">
        <v>119</v>
      </c>
      <c r="N29" t="s">
        <v>826</v>
      </c>
      <c r="O29" t="s">
        <v>725</v>
      </c>
      <c r="P29" s="51" t="str">
        <f t="shared" si="0"/>
        <v>3</v>
      </c>
      <c r="Q29" s="51" t="str">
        <f>IFERROR(VLOOKUP(O29,'Tabelas auxiliares'!$A$224:$E$233,5,FALSE),"")</f>
        <v/>
      </c>
      <c r="R29" s="51" t="str">
        <f>IF(Q29&lt;&gt;"",Q29,IF(P29='Tabelas auxiliares'!$A$237,"CUSTEIO",IF(P29='Tabelas auxiliares'!$A$236,"INVESTIMENTO","")))</f>
        <v>CUSTEIO</v>
      </c>
      <c r="S29" s="44">
        <v>4552.13</v>
      </c>
    </row>
    <row r="30" spans="1:19" ht="14.45" customHeight="1" x14ac:dyDescent="0.25">
      <c r="A30" t="s">
        <v>540</v>
      </c>
      <c r="B30" s="72" t="s">
        <v>343</v>
      </c>
      <c r="C30" s="72" t="s">
        <v>541</v>
      </c>
      <c r="D30" t="s">
        <v>27</v>
      </c>
      <c r="E30" t="s">
        <v>117</v>
      </c>
      <c r="F30" s="51" t="str">
        <f>IF(D30="","",IFERROR(VLOOKUP(D30,'Tabelas auxiliares'!$A$3:$B$61,2,FALSE),"DESCENTRALIZAÇÃO"))</f>
        <v>ACI - ASSESSORIA DE COMUNICAÇÃO E IMPRENSA</v>
      </c>
      <c r="G30" s="51" t="str">
        <f>IFERROR(VLOOKUP($B30,'Tabelas auxiliares'!$A$65:$C$102,2,FALSE),"")</f>
        <v>Tecnologia da informação e comunicação</v>
      </c>
      <c r="H30" s="51" t="str">
        <f>IFERROR(VLOOKUP($B30,'Tabelas auxiliares'!$A$65:$C$102,3,FALSE),"")</f>
        <v>TELEFONIA / TI</v>
      </c>
      <c r="I30" t="s">
        <v>827</v>
      </c>
      <c r="J30" t="s">
        <v>828</v>
      </c>
      <c r="K30" t="s">
        <v>829</v>
      </c>
      <c r="L30" t="s">
        <v>830</v>
      </c>
      <c r="M30" t="s">
        <v>119</v>
      </c>
      <c r="N30" t="s">
        <v>826</v>
      </c>
      <c r="O30" t="s">
        <v>725</v>
      </c>
      <c r="P30" s="51" t="str">
        <f t="shared" si="0"/>
        <v>3</v>
      </c>
      <c r="Q30" s="51" t="str">
        <f>IFERROR(VLOOKUP(O30,'Tabelas auxiliares'!$A$224:$E$233,5,FALSE),"")</f>
        <v/>
      </c>
      <c r="R30" s="51" t="str">
        <f>IF(Q30&lt;&gt;"",Q30,IF(P30='Tabelas auxiliares'!$A$237,"CUSTEIO",IF(P30='Tabelas auxiliares'!$A$236,"INVESTIMENTO","")))</f>
        <v>CUSTEIO</v>
      </c>
      <c r="S30" s="44">
        <v>5291.16</v>
      </c>
    </row>
    <row r="31" spans="1:19" ht="14.45" customHeight="1" x14ac:dyDescent="0.25">
      <c r="A31" t="s">
        <v>540</v>
      </c>
      <c r="B31" s="72" t="s">
        <v>343</v>
      </c>
      <c r="C31" s="72" t="s">
        <v>541</v>
      </c>
      <c r="D31" t="s">
        <v>77</v>
      </c>
      <c r="E31" t="s">
        <v>117</v>
      </c>
      <c r="F31" s="51" t="str">
        <f>IF(D31="","",IFERROR(VLOOKUP(D31,'Tabelas auxiliares'!$A$3:$B$61,2,FALSE),"DESCENTRALIZAÇÃO"))</f>
        <v>NTI - NÚCLEO DE TECNOLOGIA DA INFORMAÇÃO</v>
      </c>
      <c r="G31" s="51" t="str">
        <f>IFERROR(VLOOKUP($B31,'Tabelas auxiliares'!$A$65:$C$102,2,FALSE),"")</f>
        <v>Tecnologia da informação e comunicação</v>
      </c>
      <c r="H31" s="51" t="str">
        <f>IFERROR(VLOOKUP($B31,'Tabelas auxiliares'!$A$65:$C$102,3,FALSE),"")</f>
        <v>TELEFONIA / TI</v>
      </c>
      <c r="I31" t="s">
        <v>831</v>
      </c>
      <c r="J31" t="s">
        <v>832</v>
      </c>
      <c r="K31" t="s">
        <v>833</v>
      </c>
      <c r="L31" t="s">
        <v>834</v>
      </c>
      <c r="M31" t="s">
        <v>119</v>
      </c>
      <c r="N31" t="s">
        <v>826</v>
      </c>
      <c r="O31" t="s">
        <v>725</v>
      </c>
      <c r="P31" s="51" t="str">
        <f t="shared" si="0"/>
        <v>3</v>
      </c>
      <c r="Q31" s="51" t="str">
        <f>IFERROR(VLOOKUP(O31,'Tabelas auxiliares'!$A$224:$E$233,5,FALSE),"")</f>
        <v/>
      </c>
      <c r="R31" s="51" t="str">
        <f>IF(Q31&lt;&gt;"",Q31,IF(P31='Tabelas auxiliares'!$A$237,"CUSTEIO",IF(P31='Tabelas auxiliares'!$A$236,"INVESTIMENTO","")))</f>
        <v>CUSTEIO</v>
      </c>
      <c r="S31" s="44">
        <v>77616</v>
      </c>
    </row>
    <row r="32" spans="1:19" ht="14.45" customHeight="1" x14ac:dyDescent="0.25">
      <c r="A32" t="s">
        <v>540</v>
      </c>
      <c r="B32" s="72" t="s">
        <v>343</v>
      </c>
      <c r="C32" s="72" t="s">
        <v>718</v>
      </c>
      <c r="D32" t="s">
        <v>41</v>
      </c>
      <c r="E32" t="s">
        <v>117</v>
      </c>
      <c r="F32" s="51" t="str">
        <f>IF(D32="","",IFERROR(VLOOKUP(D32,'Tabelas auxiliares'!$A$3:$B$61,2,FALSE),"DESCENTRALIZAÇÃO"))</f>
        <v>CECS - CENTRO DE ENG., MODELAGEM E CIÊNCIAS SOCIAIS APLICADAS</v>
      </c>
      <c r="G32" s="51" t="str">
        <f>IFERROR(VLOOKUP($B32,'Tabelas auxiliares'!$A$65:$C$102,2,FALSE),"")</f>
        <v>Tecnologia da informação e comunicação</v>
      </c>
      <c r="H32" s="51" t="str">
        <f>IFERROR(VLOOKUP($B32,'Tabelas auxiliares'!$A$65:$C$102,3,FALSE),"")</f>
        <v>TELEFONIA / TI</v>
      </c>
      <c r="I32" t="s">
        <v>726</v>
      </c>
      <c r="J32" t="s">
        <v>835</v>
      </c>
      <c r="K32" t="s">
        <v>836</v>
      </c>
      <c r="L32" t="s">
        <v>837</v>
      </c>
      <c r="M32" t="s">
        <v>119</v>
      </c>
      <c r="N32" t="s">
        <v>826</v>
      </c>
      <c r="O32" t="s">
        <v>725</v>
      </c>
      <c r="P32" s="51" t="str">
        <f t="shared" si="0"/>
        <v>3</v>
      </c>
      <c r="Q32" s="51" t="str">
        <f>IFERROR(VLOOKUP(O32,'Tabelas auxiliares'!$A$224:$E$233,5,FALSE),"")</f>
        <v/>
      </c>
      <c r="R32" s="51" t="str">
        <f>IF(Q32&lt;&gt;"",Q32,IF(P32='Tabelas auxiliares'!$A$237,"CUSTEIO",IF(P32='Tabelas auxiliares'!$A$236,"INVESTIMENTO","")))</f>
        <v>CUSTEIO</v>
      </c>
      <c r="S32" s="44">
        <v>49286.8</v>
      </c>
    </row>
    <row r="33" spans="1:19" ht="14.45" customHeight="1" x14ac:dyDescent="0.25">
      <c r="A33" t="s">
        <v>540</v>
      </c>
      <c r="B33" s="72" t="s">
        <v>349</v>
      </c>
      <c r="C33" s="72" t="s">
        <v>541</v>
      </c>
      <c r="D33" t="s">
        <v>39</v>
      </c>
      <c r="E33" t="s">
        <v>117</v>
      </c>
      <c r="F33" s="51" t="str">
        <f>IF(D33="","",IFERROR(VLOOKUP(D33,'Tabelas auxiliares'!$A$3:$B$61,2,FALSE),"DESCENTRALIZAÇÃO"))</f>
        <v>PU - LOCAÇÃO DE VEÍCULOS * D.U.C</v>
      </c>
      <c r="G33" s="51" t="str">
        <f>IFERROR(VLOOKUP($B33,'Tabelas auxiliares'!$A$65:$C$102,2,FALSE),"")</f>
        <v>Transporte e locomoção comunitária</v>
      </c>
      <c r="H33" s="51" t="str">
        <f>IFERROR(VLOOKUP($B33,'Tabelas auxiliares'!$A$65:$C$102,3,FALSE),"")</f>
        <v>MOTORISTA / PNEUS FROTA OFICIAL / ABASTECIMENTO FROTA OFICIAL / TRANSPORTE EVENTUAL / TRANSPORTE INTERCAMPUS / IMPORTAÇÃO (fretes e transportes) / PEDÁGIO</v>
      </c>
      <c r="I33" t="s">
        <v>793</v>
      </c>
      <c r="J33" t="s">
        <v>590</v>
      </c>
      <c r="K33" t="s">
        <v>838</v>
      </c>
      <c r="L33" t="s">
        <v>839</v>
      </c>
      <c r="M33" t="s">
        <v>119</v>
      </c>
      <c r="N33" t="s">
        <v>840</v>
      </c>
      <c r="O33" t="s">
        <v>725</v>
      </c>
      <c r="P33" s="51" t="str">
        <f t="shared" si="0"/>
        <v>3</v>
      </c>
      <c r="Q33" s="51" t="str">
        <f>IFERROR(VLOOKUP(O33,'Tabelas auxiliares'!$A$224:$E$233,5,FALSE),"")</f>
        <v/>
      </c>
      <c r="R33" s="51" t="str">
        <f>IF(Q33&lt;&gt;"",Q33,IF(P33='Tabelas auxiliares'!$A$237,"CUSTEIO",IF(P33='Tabelas auxiliares'!$A$236,"INVESTIMENTO","")))</f>
        <v>CUSTEIO</v>
      </c>
      <c r="S33" s="44">
        <v>178063</v>
      </c>
    </row>
    <row r="34" spans="1:19" ht="14.45" customHeight="1" x14ac:dyDescent="0.25">
      <c r="B34" s="72"/>
      <c r="C34" s="72"/>
      <c r="F34" s="51" t="str">
        <f>IF(D34="","",IFERROR(VLOOKUP(D34,'Tabelas auxiliares'!$A$3:$B$61,2,FALSE),"DESCENTRALIZAÇÃO"))</f>
        <v/>
      </c>
      <c r="G34" s="51" t="str">
        <f>IFERROR(VLOOKUP($B34,'Tabelas auxiliares'!$A$65:$C$102,2,FALSE),"")</f>
        <v/>
      </c>
      <c r="H34" s="51" t="str">
        <f>IFERROR(VLOOKUP($B34,'Tabelas auxiliares'!$A$65:$C$102,3,FALSE),"")</f>
        <v/>
      </c>
      <c r="P34" s="51" t="str">
        <f t="shared" si="0"/>
        <v/>
      </c>
      <c r="Q34" s="51" t="str">
        <f>IFERROR(VLOOKUP(O34,'Tabelas auxiliares'!$A$224:$E$233,5,FALSE),"")</f>
        <v/>
      </c>
      <c r="R34" s="51" t="str">
        <f>IF(Q34&lt;&gt;"",Q34,IF(P34='Tabelas auxiliares'!$A$237,"CUSTEIO",IF(P34='Tabelas auxiliares'!$A$236,"INVESTIMENTO","")))</f>
        <v/>
      </c>
      <c r="S34" s="44"/>
    </row>
    <row r="35" spans="1:19" x14ac:dyDescent="0.25">
      <c r="F35" s="51" t="str">
        <f>IF(D35="","",IFERROR(VLOOKUP(D35,'Tabelas auxiliares'!$A$3:$B$61,2,FALSE),"DESCENTRALIZAÇÃO"))</f>
        <v/>
      </c>
      <c r="G35" s="51" t="str">
        <f>IFERROR(VLOOKUP($B35,'Tabelas auxiliares'!$A$65:$C$102,2,FALSE),"")</f>
        <v/>
      </c>
      <c r="H35" s="51" t="str">
        <f>IFERROR(VLOOKUP($B35,'Tabelas auxiliares'!$A$65:$C$102,3,FALSE),"")</f>
        <v/>
      </c>
      <c r="P35" s="51" t="str">
        <f t="shared" si="0"/>
        <v/>
      </c>
      <c r="Q35" s="51" t="str">
        <f>IFERROR(VLOOKUP(O35,'Tabelas auxiliares'!$A$224:$E$233,5,FALSE),"")</f>
        <v/>
      </c>
      <c r="R35" s="51" t="str">
        <f>IF(Q35&lt;&gt;"",Q35,IF(P35='Tabelas auxiliares'!$A$237,"CUSTEIO",IF(P35='Tabelas auxiliares'!$A$236,"INVESTIMENTO","")))</f>
        <v/>
      </c>
      <c r="S35" s="44"/>
    </row>
    <row r="36" spans="1:19" x14ac:dyDescent="0.25">
      <c r="F36" s="51" t="str">
        <f>IF(D36="","",IFERROR(VLOOKUP(D36,'Tabelas auxiliares'!$A$3:$B$61,2,FALSE),"DESCENTRALIZAÇÃO"))</f>
        <v/>
      </c>
      <c r="G36" s="51" t="str">
        <f>IFERROR(VLOOKUP($B36,'Tabelas auxiliares'!$A$65:$C$102,2,FALSE),"")</f>
        <v/>
      </c>
      <c r="H36" s="51" t="str">
        <f>IFERROR(VLOOKUP($B36,'Tabelas auxiliares'!$A$65:$C$102,3,FALSE),"")</f>
        <v/>
      </c>
      <c r="P36" s="51" t="str">
        <f t="shared" si="0"/>
        <v/>
      </c>
      <c r="Q36" s="51" t="str">
        <f>IFERROR(VLOOKUP(O36,'Tabelas auxiliares'!$A$224:$E$233,5,FALSE),"")</f>
        <v/>
      </c>
      <c r="R36" s="51" t="str">
        <f>IF(Q36&lt;&gt;"",Q36,IF(P36='Tabelas auxiliares'!$A$237,"CUSTEIO",IF(P36='Tabelas auxiliares'!$A$236,"INVESTIMENTO","")))</f>
        <v/>
      </c>
      <c r="S36" s="44"/>
    </row>
    <row r="37" spans="1:19" x14ac:dyDescent="0.25">
      <c r="F37" s="51" t="str">
        <f>IF(D37="","",IFERROR(VLOOKUP(D37,'Tabelas auxiliares'!$A$3:$B$61,2,FALSE),"DESCENTRALIZAÇÃO"))</f>
        <v/>
      </c>
      <c r="G37" s="51" t="str">
        <f>IFERROR(VLOOKUP($B37,'Tabelas auxiliares'!$A$65:$C$102,2,FALSE),"")</f>
        <v/>
      </c>
      <c r="H37" s="51" t="str">
        <f>IFERROR(VLOOKUP($B37,'Tabelas auxiliares'!$A$65:$C$102,3,FALSE),"")</f>
        <v/>
      </c>
      <c r="P37" s="51" t="str">
        <f t="shared" si="0"/>
        <v/>
      </c>
      <c r="Q37" s="51" t="str">
        <f>IFERROR(VLOOKUP(O37,'Tabelas auxiliares'!$A$224:$E$233,5,FALSE),"")</f>
        <v/>
      </c>
      <c r="R37" s="51" t="str">
        <f>IF(Q37&lt;&gt;"",Q37,IF(P37='Tabelas auxiliares'!$A$237,"CUSTEIO",IF(P37='Tabelas auxiliares'!$A$236,"INVESTIMENTO","")))</f>
        <v/>
      </c>
      <c r="S37" s="44"/>
    </row>
    <row r="38" spans="1:19" x14ac:dyDescent="0.25">
      <c r="F38" s="51" t="str">
        <f>IF(D38="","",IFERROR(VLOOKUP(D38,'Tabelas auxiliares'!$A$3:$B$61,2,FALSE),"DESCENTRALIZAÇÃO"))</f>
        <v/>
      </c>
      <c r="G38" s="51" t="str">
        <f>IFERROR(VLOOKUP($B38,'Tabelas auxiliares'!$A$65:$C$102,2,FALSE),"")</f>
        <v/>
      </c>
      <c r="H38" s="51" t="str">
        <f>IFERROR(VLOOKUP($B38,'Tabelas auxiliares'!$A$65:$C$102,3,FALSE),"")</f>
        <v/>
      </c>
      <c r="P38" s="51" t="str">
        <f t="shared" si="0"/>
        <v/>
      </c>
      <c r="Q38" s="51" t="str">
        <f>IFERROR(VLOOKUP(O38,'Tabelas auxiliares'!$A$224:$E$233,5,FALSE),"")</f>
        <v/>
      </c>
      <c r="R38" s="51" t="str">
        <f>IF(Q38&lt;&gt;"",Q38,IF(P38='Tabelas auxiliares'!$A$237,"CUSTEIO",IF(P38='Tabelas auxiliares'!$A$236,"INVESTIMENTO","")))</f>
        <v/>
      </c>
      <c r="S38" s="44"/>
    </row>
    <row r="39" spans="1:19" x14ac:dyDescent="0.25">
      <c r="F39" s="51" t="str">
        <f>IF(D39="","",IFERROR(VLOOKUP(D39,'Tabelas auxiliares'!$A$3:$B$61,2,FALSE),"DESCENTRALIZAÇÃO"))</f>
        <v/>
      </c>
      <c r="G39" s="51" t="str">
        <f>IFERROR(VLOOKUP($B39,'Tabelas auxiliares'!$A$65:$C$102,2,FALSE),"")</f>
        <v/>
      </c>
      <c r="H39" s="51" t="str">
        <f>IFERROR(VLOOKUP($B39,'Tabelas auxiliares'!$A$65:$C$102,3,FALSE),"")</f>
        <v/>
      </c>
      <c r="P39" s="51" t="str">
        <f t="shared" si="0"/>
        <v/>
      </c>
      <c r="Q39" s="51" t="str">
        <f>IFERROR(VLOOKUP(O39,'Tabelas auxiliares'!$A$224:$E$233,5,FALSE),"")</f>
        <v/>
      </c>
      <c r="R39" s="51" t="str">
        <f>IF(Q39&lt;&gt;"",Q39,IF(P39='Tabelas auxiliares'!$A$237,"CUSTEIO",IF(P39='Tabelas auxiliares'!$A$236,"INVESTIMENTO","")))</f>
        <v/>
      </c>
      <c r="S39" s="44"/>
    </row>
    <row r="40" spans="1:19" x14ac:dyDescent="0.25">
      <c r="F40" s="51" t="str">
        <f>IF(D40="","",IFERROR(VLOOKUP(D40,'Tabelas auxiliares'!$A$3:$B$61,2,FALSE),"DESCENTRALIZAÇÃO"))</f>
        <v/>
      </c>
      <c r="G40" s="51" t="str">
        <f>IFERROR(VLOOKUP($B40,'Tabelas auxiliares'!$A$65:$C$102,2,FALSE),"")</f>
        <v/>
      </c>
      <c r="H40" s="51" t="str">
        <f>IFERROR(VLOOKUP($B40,'Tabelas auxiliares'!$A$65:$C$102,3,FALSE),"")</f>
        <v/>
      </c>
      <c r="P40" s="51" t="str">
        <f t="shared" si="0"/>
        <v/>
      </c>
      <c r="Q40" s="51" t="str">
        <f>IFERROR(VLOOKUP(O40,'Tabelas auxiliares'!$A$224:$E$233,5,FALSE),"")</f>
        <v/>
      </c>
      <c r="R40" s="51" t="str">
        <f>IF(Q40&lt;&gt;"",Q40,IF(P40='Tabelas auxiliares'!$A$237,"CUSTEIO",IF(P40='Tabelas auxiliares'!$A$236,"INVESTIMENTO","")))</f>
        <v/>
      </c>
      <c r="S40" s="44"/>
    </row>
    <row r="41" spans="1:19" x14ac:dyDescent="0.25">
      <c r="F41" s="51" t="str">
        <f>IF(D41="","",IFERROR(VLOOKUP(D41,'Tabelas auxiliares'!$A$3:$B$61,2,FALSE),"DESCENTRALIZAÇÃO"))</f>
        <v/>
      </c>
      <c r="G41" s="51" t="str">
        <f>IFERROR(VLOOKUP($B41,'Tabelas auxiliares'!$A$65:$C$102,2,FALSE),"")</f>
        <v/>
      </c>
      <c r="H41" s="51" t="str">
        <f>IFERROR(VLOOKUP($B41,'Tabelas auxiliares'!$A$65:$C$102,3,FALSE),"")</f>
        <v/>
      </c>
      <c r="P41" s="51" t="str">
        <f t="shared" si="0"/>
        <v/>
      </c>
      <c r="Q41" s="51" t="str">
        <f>IFERROR(VLOOKUP(O41,'Tabelas auxiliares'!$A$224:$E$233,5,FALSE),"")</f>
        <v/>
      </c>
      <c r="R41" s="51" t="str">
        <f>IF(Q41&lt;&gt;"",Q41,IF(P41='Tabelas auxiliares'!$A$237,"CUSTEIO",IF(P41='Tabelas auxiliares'!$A$236,"INVESTIMENTO","")))</f>
        <v/>
      </c>
      <c r="S41" s="44"/>
    </row>
    <row r="42" spans="1:19" x14ac:dyDescent="0.25">
      <c r="F42" s="51" t="str">
        <f>IF(D42="","",IFERROR(VLOOKUP(D42,'Tabelas auxiliares'!$A$3:$B$61,2,FALSE),"DESCENTRALIZAÇÃO"))</f>
        <v/>
      </c>
      <c r="G42" s="51" t="str">
        <f>IFERROR(VLOOKUP($B42,'Tabelas auxiliares'!$A$65:$C$102,2,FALSE),"")</f>
        <v/>
      </c>
      <c r="H42" s="51" t="str">
        <f>IFERROR(VLOOKUP($B42,'Tabelas auxiliares'!$A$65:$C$102,3,FALSE),"")</f>
        <v/>
      </c>
      <c r="P42" s="51" t="str">
        <f t="shared" si="0"/>
        <v/>
      </c>
      <c r="Q42" s="51" t="str">
        <f>IFERROR(VLOOKUP(O42,'Tabelas auxiliares'!$A$224:$E$233,5,FALSE),"")</f>
        <v/>
      </c>
      <c r="R42" s="51" t="str">
        <f>IF(Q42&lt;&gt;"",Q42,IF(P42='Tabelas auxiliares'!$A$237,"CUSTEIO",IF(P42='Tabelas auxiliares'!$A$236,"INVESTIMENTO","")))</f>
        <v/>
      </c>
      <c r="S42" s="44"/>
    </row>
    <row r="43" spans="1:19" x14ac:dyDescent="0.25">
      <c r="F43" s="51" t="str">
        <f>IF(D43="","",IFERROR(VLOOKUP(D43,'Tabelas auxiliares'!$A$3:$B$61,2,FALSE),"DESCENTRALIZAÇÃO"))</f>
        <v/>
      </c>
      <c r="G43" s="51" t="str">
        <f>IFERROR(VLOOKUP($B43,'Tabelas auxiliares'!$A$65:$C$102,2,FALSE),"")</f>
        <v/>
      </c>
      <c r="H43" s="51" t="str">
        <f>IFERROR(VLOOKUP($B43,'Tabelas auxiliares'!$A$65:$C$102,3,FALSE),"")</f>
        <v/>
      </c>
      <c r="P43" s="51" t="str">
        <f t="shared" si="0"/>
        <v/>
      </c>
      <c r="Q43" s="51" t="str">
        <f>IFERROR(VLOOKUP(O43,'Tabelas auxiliares'!$A$224:$E$233,5,FALSE),"")</f>
        <v/>
      </c>
      <c r="R43" s="51" t="str">
        <f>IF(Q43&lt;&gt;"",Q43,IF(P43='Tabelas auxiliares'!$A$237,"CUSTEIO",IF(P43='Tabelas auxiliares'!$A$236,"INVESTIMENTO","")))</f>
        <v/>
      </c>
      <c r="S43" s="44"/>
    </row>
    <row r="44" spans="1:19" x14ac:dyDescent="0.25">
      <c r="F44" s="51" t="str">
        <f>IF(D44="","",IFERROR(VLOOKUP(D44,'Tabelas auxiliares'!$A$3:$B$61,2,FALSE),"DESCENTRALIZAÇÃO"))</f>
        <v/>
      </c>
      <c r="G44" s="51" t="str">
        <f>IFERROR(VLOOKUP($B44,'Tabelas auxiliares'!$A$65:$C$102,2,FALSE),"")</f>
        <v/>
      </c>
      <c r="H44" s="51" t="str">
        <f>IFERROR(VLOOKUP($B44,'Tabelas auxiliares'!$A$65:$C$102,3,FALSE),"")</f>
        <v/>
      </c>
      <c r="P44" s="51" t="str">
        <f t="shared" ref="P44:P67" si="1">LEFT(N44,1)</f>
        <v/>
      </c>
      <c r="Q44" s="51" t="str">
        <f>IFERROR(VLOOKUP(O44,'Tabelas auxiliares'!$A$224:$E$233,5,FALSE),"")</f>
        <v/>
      </c>
      <c r="R44" s="51" t="str">
        <f>IF(Q44&lt;&gt;"",Q44,IF(P44='Tabelas auxiliares'!$A$237,"CUSTEIO",IF(P44='Tabelas auxiliares'!$A$236,"INVESTIMENTO","")))</f>
        <v/>
      </c>
      <c r="S44" s="44"/>
    </row>
    <row r="45" spans="1:19" x14ac:dyDescent="0.25">
      <c r="F45" s="51" t="str">
        <f>IF(D45="","",IFERROR(VLOOKUP(D45,'Tabelas auxiliares'!$A$3:$B$61,2,FALSE),"DESCENTRALIZAÇÃO"))</f>
        <v/>
      </c>
      <c r="G45" s="51" t="str">
        <f>IFERROR(VLOOKUP($B45,'Tabelas auxiliares'!$A$65:$C$102,2,FALSE),"")</f>
        <v/>
      </c>
      <c r="H45" s="51" t="str">
        <f>IFERROR(VLOOKUP($B45,'Tabelas auxiliares'!$A$65:$C$102,3,FALSE),"")</f>
        <v/>
      </c>
      <c r="P45" s="51" t="str">
        <f t="shared" si="1"/>
        <v/>
      </c>
      <c r="Q45" s="51" t="str">
        <f>IFERROR(VLOOKUP(O45,'Tabelas auxiliares'!$A$224:$E$233,5,FALSE),"")</f>
        <v/>
      </c>
      <c r="R45" s="51" t="str">
        <f>IF(Q45&lt;&gt;"",Q45,IF(P45='Tabelas auxiliares'!$A$237,"CUSTEIO",IF(P45='Tabelas auxiliares'!$A$236,"INVESTIMENTO","")))</f>
        <v/>
      </c>
      <c r="S45" s="44"/>
    </row>
    <row r="46" spans="1:19" x14ac:dyDescent="0.25">
      <c r="F46" s="51" t="str">
        <f>IF(D46="","",IFERROR(VLOOKUP(D46,'Tabelas auxiliares'!$A$3:$B$61,2,FALSE),"DESCENTRALIZAÇÃO"))</f>
        <v/>
      </c>
      <c r="G46" s="51" t="str">
        <f>IFERROR(VLOOKUP($B46,'Tabelas auxiliares'!$A$65:$C$102,2,FALSE),"")</f>
        <v/>
      </c>
      <c r="H46" s="51" t="str">
        <f>IFERROR(VLOOKUP($B46,'Tabelas auxiliares'!$A$65:$C$102,3,FALSE),"")</f>
        <v/>
      </c>
      <c r="P46" s="51" t="str">
        <f t="shared" si="1"/>
        <v/>
      </c>
      <c r="Q46" s="51" t="str">
        <f>IFERROR(VLOOKUP(O46,'Tabelas auxiliares'!$A$224:$E$233,5,FALSE),"")</f>
        <v/>
      </c>
      <c r="R46" s="51" t="str">
        <f>IF(Q46&lt;&gt;"",Q46,IF(P46='Tabelas auxiliares'!$A$237,"CUSTEIO",IF(P46='Tabelas auxiliares'!$A$236,"INVESTIMENTO","")))</f>
        <v/>
      </c>
      <c r="S46" s="44"/>
    </row>
    <row r="47" spans="1:19" x14ac:dyDescent="0.25">
      <c r="F47" s="51" t="str">
        <f>IF(D47="","",IFERROR(VLOOKUP(D47,'Tabelas auxiliares'!$A$3:$B$61,2,FALSE),"DESCENTRALIZAÇÃO"))</f>
        <v/>
      </c>
      <c r="G47" s="51" t="str">
        <f>IFERROR(VLOOKUP($B47,'Tabelas auxiliares'!$A$65:$C$102,2,FALSE),"")</f>
        <v/>
      </c>
      <c r="H47" s="51" t="str">
        <f>IFERROR(VLOOKUP($B47,'Tabelas auxiliares'!$A$65:$C$102,3,FALSE),"")</f>
        <v/>
      </c>
      <c r="P47" s="51" t="str">
        <f t="shared" si="1"/>
        <v/>
      </c>
      <c r="Q47" s="51" t="str">
        <f>IFERROR(VLOOKUP(O47,'Tabelas auxiliares'!$A$224:$E$233,5,FALSE),"")</f>
        <v/>
      </c>
      <c r="R47" s="51" t="str">
        <f>IF(Q47&lt;&gt;"",Q47,IF(P47='Tabelas auxiliares'!$A$237,"CUSTEIO",IF(P47='Tabelas auxiliares'!$A$236,"INVESTIMENTO","")))</f>
        <v/>
      </c>
      <c r="S47" s="44"/>
    </row>
    <row r="48" spans="1:19" x14ac:dyDescent="0.25">
      <c r="F48" s="51" t="str">
        <f>IF(D48="","",IFERROR(VLOOKUP(D48,'Tabelas auxiliares'!$A$3:$B$61,2,FALSE),"DESCENTRALIZAÇÃO"))</f>
        <v/>
      </c>
      <c r="G48" s="51" t="str">
        <f>IFERROR(VLOOKUP($B48,'Tabelas auxiliares'!$A$65:$C$102,2,FALSE),"")</f>
        <v/>
      </c>
      <c r="H48" s="51" t="str">
        <f>IFERROR(VLOOKUP($B48,'Tabelas auxiliares'!$A$65:$C$102,3,FALSE),"")</f>
        <v/>
      </c>
      <c r="P48" s="51" t="str">
        <f t="shared" si="1"/>
        <v/>
      </c>
      <c r="Q48" s="51" t="str">
        <f>IFERROR(VLOOKUP(O48,'Tabelas auxiliares'!$A$224:$E$233,5,FALSE),"")</f>
        <v/>
      </c>
      <c r="R48" s="51" t="str">
        <f>IF(Q48&lt;&gt;"",Q48,IF(P48='Tabelas auxiliares'!$A$237,"CUSTEIO",IF(P48='Tabelas auxiliares'!$A$236,"INVESTIMENTO","")))</f>
        <v/>
      </c>
      <c r="S48" s="44"/>
    </row>
    <row r="49" spans="6:19" x14ac:dyDescent="0.25">
      <c r="F49" s="51" t="str">
        <f>IF(D49="","",IFERROR(VLOOKUP(D49,'Tabelas auxiliares'!$A$3:$B$61,2,FALSE),"DESCENTRALIZAÇÃO"))</f>
        <v/>
      </c>
      <c r="G49" s="51" t="str">
        <f>IFERROR(VLOOKUP($B49,'Tabelas auxiliares'!$A$65:$C$102,2,FALSE),"")</f>
        <v/>
      </c>
      <c r="H49" s="51" t="str">
        <f>IFERROR(VLOOKUP($B49,'Tabelas auxiliares'!$A$65:$C$102,3,FALSE),"")</f>
        <v/>
      </c>
      <c r="P49" s="51" t="str">
        <f t="shared" si="1"/>
        <v/>
      </c>
      <c r="Q49" s="51" t="str">
        <f>IFERROR(VLOOKUP(O49,'Tabelas auxiliares'!$A$224:$E$233,5,FALSE),"")</f>
        <v/>
      </c>
      <c r="R49" s="51" t="str">
        <f>IF(Q49&lt;&gt;"",Q49,IF(P49='Tabelas auxiliares'!$A$237,"CUSTEIO",IF(P49='Tabelas auxiliares'!$A$236,"INVESTIMENTO","")))</f>
        <v/>
      </c>
      <c r="S49" s="44"/>
    </row>
    <row r="50" spans="6:19" x14ac:dyDescent="0.25">
      <c r="F50" s="51" t="str">
        <f>IF(D50="","",IFERROR(VLOOKUP(D50,'Tabelas auxiliares'!$A$3:$B$61,2,FALSE),"DESCENTRALIZAÇÃO"))</f>
        <v/>
      </c>
      <c r="G50" s="51" t="str">
        <f>IFERROR(VLOOKUP($B50,'Tabelas auxiliares'!$A$65:$C$102,2,FALSE),"")</f>
        <v/>
      </c>
      <c r="H50" s="51" t="str">
        <f>IFERROR(VLOOKUP($B50,'Tabelas auxiliares'!$A$65:$C$102,3,FALSE),"")</f>
        <v/>
      </c>
      <c r="P50" s="51" t="str">
        <f t="shared" si="1"/>
        <v/>
      </c>
      <c r="Q50" s="51" t="str">
        <f>IFERROR(VLOOKUP(O50,'Tabelas auxiliares'!$A$224:$E$233,5,FALSE),"")</f>
        <v/>
      </c>
      <c r="R50" s="51" t="str">
        <f>IF(Q50&lt;&gt;"",Q50,IF(P50='Tabelas auxiliares'!$A$237,"CUSTEIO",IF(P50='Tabelas auxiliares'!$A$236,"INVESTIMENTO","")))</f>
        <v/>
      </c>
      <c r="S50" s="44"/>
    </row>
    <row r="51" spans="6:19" x14ac:dyDescent="0.25">
      <c r="F51" s="51" t="str">
        <f>IF(D51="","",IFERROR(VLOOKUP(D51,'Tabelas auxiliares'!$A$3:$B$61,2,FALSE),"DESCENTRALIZAÇÃO"))</f>
        <v/>
      </c>
      <c r="G51" s="51" t="str">
        <f>IFERROR(VLOOKUP($B51,'Tabelas auxiliares'!$A$65:$C$102,2,FALSE),"")</f>
        <v/>
      </c>
      <c r="H51" s="51" t="str">
        <f>IFERROR(VLOOKUP($B51,'Tabelas auxiliares'!$A$65:$C$102,3,FALSE),"")</f>
        <v/>
      </c>
      <c r="P51" s="51" t="str">
        <f t="shared" si="1"/>
        <v/>
      </c>
      <c r="Q51" s="51" t="str">
        <f>IFERROR(VLOOKUP(O51,'Tabelas auxiliares'!$A$224:$E$233,5,FALSE),"")</f>
        <v/>
      </c>
      <c r="R51" s="51" t="str">
        <f>IF(Q51&lt;&gt;"",Q51,IF(P51='Tabelas auxiliares'!$A$237,"CUSTEIO",IF(P51='Tabelas auxiliares'!$A$236,"INVESTIMENTO","")))</f>
        <v/>
      </c>
      <c r="S51" s="44"/>
    </row>
    <row r="52" spans="6:19" x14ac:dyDescent="0.25">
      <c r="F52" s="51" t="str">
        <f>IF(D52="","",IFERROR(VLOOKUP(D52,'Tabelas auxiliares'!$A$3:$B$61,2,FALSE),"DESCENTRALIZAÇÃO"))</f>
        <v/>
      </c>
      <c r="G52" s="51" t="str">
        <f>IFERROR(VLOOKUP($B52,'Tabelas auxiliares'!$A$65:$C$102,2,FALSE),"")</f>
        <v/>
      </c>
      <c r="H52" s="51" t="str">
        <f>IFERROR(VLOOKUP($B52,'Tabelas auxiliares'!$A$65:$C$102,3,FALSE),"")</f>
        <v/>
      </c>
      <c r="P52" s="51" t="str">
        <f t="shared" si="1"/>
        <v/>
      </c>
      <c r="Q52" s="51" t="str">
        <f>IFERROR(VLOOKUP(O52,'Tabelas auxiliares'!$A$224:$E$233,5,FALSE),"")</f>
        <v/>
      </c>
      <c r="R52" s="51" t="str">
        <f>IF(Q52&lt;&gt;"",Q52,IF(P52='Tabelas auxiliares'!$A$237,"CUSTEIO",IF(P52='Tabelas auxiliares'!$A$236,"INVESTIMENTO","")))</f>
        <v/>
      </c>
      <c r="S52" s="44"/>
    </row>
    <row r="53" spans="6:19" x14ac:dyDescent="0.25">
      <c r="F53" s="51" t="str">
        <f>IF(D53="","",IFERROR(VLOOKUP(D53,'Tabelas auxiliares'!$A$3:$B$61,2,FALSE),"DESCENTRALIZAÇÃO"))</f>
        <v/>
      </c>
      <c r="G53" s="51" t="str">
        <f>IFERROR(VLOOKUP($B53,'Tabelas auxiliares'!$A$65:$C$102,2,FALSE),"")</f>
        <v/>
      </c>
      <c r="H53" s="51" t="str">
        <f>IFERROR(VLOOKUP($B53,'Tabelas auxiliares'!$A$65:$C$102,3,FALSE),"")</f>
        <v/>
      </c>
      <c r="P53" s="51" t="str">
        <f t="shared" si="1"/>
        <v/>
      </c>
      <c r="Q53" s="51" t="str">
        <f>IFERROR(VLOOKUP(O53,'Tabelas auxiliares'!$A$224:$E$233,5,FALSE),"")</f>
        <v/>
      </c>
      <c r="R53" s="51" t="str">
        <f>IF(Q53&lt;&gt;"",Q53,IF(P53='Tabelas auxiliares'!$A$237,"CUSTEIO",IF(P53='Tabelas auxiliares'!$A$236,"INVESTIMENTO","")))</f>
        <v/>
      </c>
      <c r="S53" s="44"/>
    </row>
    <row r="54" spans="6:19" x14ac:dyDescent="0.25">
      <c r="F54" s="51" t="str">
        <f>IF(D54="","",IFERROR(VLOOKUP(D54,'Tabelas auxiliares'!$A$3:$B$61,2,FALSE),"DESCENTRALIZAÇÃO"))</f>
        <v/>
      </c>
      <c r="G54" s="51" t="str">
        <f>IFERROR(VLOOKUP($B54,'Tabelas auxiliares'!$A$65:$C$102,2,FALSE),"")</f>
        <v/>
      </c>
      <c r="H54" s="51" t="str">
        <f>IFERROR(VLOOKUP($B54,'Tabelas auxiliares'!$A$65:$C$102,3,FALSE),"")</f>
        <v/>
      </c>
      <c r="P54" s="51" t="str">
        <f t="shared" si="1"/>
        <v/>
      </c>
      <c r="Q54" s="51" t="str">
        <f>IFERROR(VLOOKUP(O54,'Tabelas auxiliares'!$A$224:$E$233,5,FALSE),"")</f>
        <v/>
      </c>
      <c r="R54" s="51" t="str">
        <f>IF(Q54&lt;&gt;"",Q54,IF(P54='Tabelas auxiliares'!$A$237,"CUSTEIO",IF(P54='Tabelas auxiliares'!$A$236,"INVESTIMENTO","")))</f>
        <v/>
      </c>
      <c r="S54" s="44"/>
    </row>
    <row r="55" spans="6:19" x14ac:dyDescent="0.25">
      <c r="F55" s="51" t="str">
        <f>IF(D55="","",IFERROR(VLOOKUP(D55,'Tabelas auxiliares'!$A$3:$B$61,2,FALSE),"DESCENTRALIZAÇÃO"))</f>
        <v/>
      </c>
      <c r="G55" s="51" t="str">
        <f>IFERROR(VLOOKUP($B55,'Tabelas auxiliares'!$A$65:$C$102,2,FALSE),"")</f>
        <v/>
      </c>
      <c r="H55" s="51" t="str">
        <f>IFERROR(VLOOKUP($B55,'Tabelas auxiliares'!$A$65:$C$102,3,FALSE),"")</f>
        <v/>
      </c>
      <c r="P55" s="51" t="str">
        <f t="shared" si="1"/>
        <v/>
      </c>
      <c r="Q55" s="51" t="str">
        <f>IFERROR(VLOOKUP(O55,'Tabelas auxiliares'!$A$224:$E$233,5,FALSE),"")</f>
        <v/>
      </c>
      <c r="R55" s="51" t="str">
        <f>IF(Q55&lt;&gt;"",Q55,IF(P55='Tabelas auxiliares'!$A$237,"CUSTEIO",IF(P55='Tabelas auxiliares'!$A$236,"INVESTIMENTO","")))</f>
        <v/>
      </c>
      <c r="S55" s="44"/>
    </row>
    <row r="56" spans="6:19" x14ac:dyDescent="0.25">
      <c r="F56" s="51" t="str">
        <f>IF(D56="","",IFERROR(VLOOKUP(D56,'Tabelas auxiliares'!$A$3:$B$61,2,FALSE),"DESCENTRALIZAÇÃO"))</f>
        <v/>
      </c>
      <c r="G56" s="51" t="str">
        <f>IFERROR(VLOOKUP($B56,'Tabelas auxiliares'!$A$65:$C$102,2,FALSE),"")</f>
        <v/>
      </c>
      <c r="H56" s="51" t="str">
        <f>IFERROR(VLOOKUP($B56,'Tabelas auxiliares'!$A$65:$C$102,3,FALSE),"")</f>
        <v/>
      </c>
      <c r="P56" s="51" t="str">
        <f t="shared" si="1"/>
        <v/>
      </c>
      <c r="Q56" s="51" t="str">
        <f>IFERROR(VLOOKUP(O56,'Tabelas auxiliares'!$A$224:$E$233,5,FALSE),"")</f>
        <v/>
      </c>
      <c r="R56" s="51" t="str">
        <f>IF(Q56&lt;&gt;"",Q56,IF(P56='Tabelas auxiliares'!$A$237,"CUSTEIO",IF(P56='Tabelas auxiliares'!$A$236,"INVESTIMENTO","")))</f>
        <v/>
      </c>
      <c r="S56" s="44"/>
    </row>
    <row r="57" spans="6:19" x14ac:dyDescent="0.25">
      <c r="F57" s="51" t="str">
        <f>IF(D57="","",IFERROR(VLOOKUP(D57,'Tabelas auxiliares'!$A$3:$B$61,2,FALSE),"DESCENTRALIZAÇÃO"))</f>
        <v/>
      </c>
      <c r="G57" s="51" t="str">
        <f>IFERROR(VLOOKUP($B57,'Tabelas auxiliares'!$A$65:$C$102,2,FALSE),"")</f>
        <v/>
      </c>
      <c r="H57" s="51" t="str">
        <f>IFERROR(VLOOKUP($B57,'Tabelas auxiliares'!$A$65:$C$102,3,FALSE),"")</f>
        <v/>
      </c>
      <c r="P57" s="51" t="str">
        <f t="shared" si="1"/>
        <v/>
      </c>
      <c r="Q57" s="51" t="str">
        <f>IFERROR(VLOOKUP(O57,'Tabelas auxiliares'!$A$224:$E$233,5,FALSE),"")</f>
        <v/>
      </c>
      <c r="R57" s="51" t="str">
        <f>IF(Q57&lt;&gt;"",Q57,IF(P57='Tabelas auxiliares'!$A$237,"CUSTEIO",IF(P57='Tabelas auxiliares'!$A$236,"INVESTIMENTO","")))</f>
        <v/>
      </c>
      <c r="S57" s="44"/>
    </row>
    <row r="58" spans="6:19" x14ac:dyDescent="0.25">
      <c r="F58" s="51" t="str">
        <f>IF(D58="","",IFERROR(VLOOKUP(D58,'Tabelas auxiliares'!$A$3:$B$61,2,FALSE),"DESCENTRALIZAÇÃO"))</f>
        <v/>
      </c>
      <c r="G58" s="51" t="str">
        <f>IFERROR(VLOOKUP($B58,'Tabelas auxiliares'!$A$65:$C$102,2,FALSE),"")</f>
        <v/>
      </c>
      <c r="H58" s="51" t="str">
        <f>IFERROR(VLOOKUP($B58,'Tabelas auxiliares'!$A$65:$C$102,3,FALSE),"")</f>
        <v/>
      </c>
      <c r="P58" s="51" t="str">
        <f t="shared" si="1"/>
        <v/>
      </c>
      <c r="Q58" s="51" t="str">
        <f>IFERROR(VLOOKUP(O58,'Tabelas auxiliares'!$A$224:$E$233,5,FALSE),"")</f>
        <v/>
      </c>
      <c r="R58" s="51" t="str">
        <f>IF(Q58&lt;&gt;"",Q58,IF(P58='Tabelas auxiliares'!$A$237,"CUSTEIO",IF(P58='Tabelas auxiliares'!$A$236,"INVESTIMENTO","")))</f>
        <v/>
      </c>
      <c r="S58" s="44"/>
    </row>
    <row r="59" spans="6:19" x14ac:dyDescent="0.25">
      <c r="F59" s="51" t="str">
        <f>IF(D59="","",IFERROR(VLOOKUP(D59,'Tabelas auxiliares'!$A$3:$B$61,2,FALSE),"DESCENTRALIZAÇÃO"))</f>
        <v/>
      </c>
      <c r="G59" s="51" t="str">
        <f>IFERROR(VLOOKUP($B59,'Tabelas auxiliares'!$A$65:$C$102,2,FALSE),"")</f>
        <v/>
      </c>
      <c r="H59" s="51" t="str">
        <f>IFERROR(VLOOKUP($B59,'Tabelas auxiliares'!$A$65:$C$102,3,FALSE),"")</f>
        <v/>
      </c>
      <c r="P59" s="51" t="str">
        <f t="shared" si="1"/>
        <v/>
      </c>
      <c r="Q59" s="51" t="str">
        <f>IFERROR(VLOOKUP(O59,'Tabelas auxiliares'!$A$224:$E$233,5,FALSE),"")</f>
        <v/>
      </c>
      <c r="R59" s="51" t="str">
        <f>IF(Q59&lt;&gt;"",Q59,IF(P59='Tabelas auxiliares'!$A$237,"CUSTEIO",IF(P59='Tabelas auxiliares'!$A$236,"INVESTIMENTO","")))</f>
        <v/>
      </c>
      <c r="S59" s="44"/>
    </row>
    <row r="60" spans="6:19" x14ac:dyDescent="0.25">
      <c r="F60" s="51" t="str">
        <f>IF(D60="","",IFERROR(VLOOKUP(D60,'Tabelas auxiliares'!$A$3:$B$61,2,FALSE),"DESCENTRALIZAÇÃO"))</f>
        <v/>
      </c>
      <c r="G60" s="51" t="str">
        <f>IFERROR(VLOOKUP($B60,'Tabelas auxiliares'!$A$65:$C$102,2,FALSE),"")</f>
        <v/>
      </c>
      <c r="H60" s="51" t="str">
        <f>IFERROR(VLOOKUP($B60,'Tabelas auxiliares'!$A$65:$C$102,3,FALSE),"")</f>
        <v/>
      </c>
      <c r="P60" s="51" t="str">
        <f t="shared" si="1"/>
        <v/>
      </c>
      <c r="Q60" s="51" t="str">
        <f>IFERROR(VLOOKUP(O60,'Tabelas auxiliares'!$A$224:$E$233,5,FALSE),"")</f>
        <v/>
      </c>
      <c r="R60" s="51" t="str">
        <f>IF(Q60&lt;&gt;"",Q60,IF(P60='Tabelas auxiliares'!$A$237,"CUSTEIO",IF(P60='Tabelas auxiliares'!$A$236,"INVESTIMENTO","")))</f>
        <v/>
      </c>
      <c r="S60" s="44"/>
    </row>
    <row r="61" spans="6:19" x14ac:dyDescent="0.25">
      <c r="F61" s="51" t="str">
        <f>IF(D61="","",IFERROR(VLOOKUP(D61,'Tabelas auxiliares'!$A$3:$B$61,2,FALSE),"DESCENTRALIZAÇÃO"))</f>
        <v/>
      </c>
      <c r="G61" s="51" t="str">
        <f>IFERROR(VLOOKUP($B61,'Tabelas auxiliares'!$A$65:$C$102,2,FALSE),"")</f>
        <v/>
      </c>
      <c r="H61" s="51" t="str">
        <f>IFERROR(VLOOKUP($B61,'Tabelas auxiliares'!$A$65:$C$102,3,FALSE),"")</f>
        <v/>
      </c>
      <c r="P61" s="51" t="str">
        <f t="shared" si="1"/>
        <v/>
      </c>
      <c r="Q61" s="51" t="str">
        <f>IFERROR(VLOOKUP(O61,'Tabelas auxiliares'!$A$224:$E$233,5,FALSE),"")</f>
        <v/>
      </c>
      <c r="R61" s="51" t="str">
        <f>IF(Q61&lt;&gt;"",Q61,IF(P61='Tabelas auxiliares'!$A$237,"CUSTEIO",IF(P61='Tabelas auxiliares'!$A$236,"INVESTIMENTO","")))</f>
        <v/>
      </c>
      <c r="S61" s="44"/>
    </row>
    <row r="62" spans="6:19" x14ac:dyDescent="0.25">
      <c r="F62" s="51" t="str">
        <f>IF(D62="","",IFERROR(VLOOKUP(D62,'Tabelas auxiliares'!$A$3:$B$61,2,FALSE),"DESCENTRALIZAÇÃO"))</f>
        <v/>
      </c>
      <c r="G62" s="51" t="str">
        <f>IFERROR(VLOOKUP($B62,'Tabelas auxiliares'!$A$65:$C$102,2,FALSE),"")</f>
        <v/>
      </c>
      <c r="H62" s="51" t="str">
        <f>IFERROR(VLOOKUP($B62,'Tabelas auxiliares'!$A$65:$C$102,3,FALSE),"")</f>
        <v/>
      </c>
      <c r="P62" s="51" t="str">
        <f t="shared" si="1"/>
        <v/>
      </c>
      <c r="Q62" s="51" t="str">
        <f>IFERROR(VLOOKUP(O62,'Tabelas auxiliares'!$A$224:$E$233,5,FALSE),"")</f>
        <v/>
      </c>
      <c r="R62" s="51" t="str">
        <f>IF(Q62&lt;&gt;"",Q62,IF(P62='Tabelas auxiliares'!$A$237,"CUSTEIO",IF(P62='Tabelas auxiliares'!$A$236,"INVESTIMENTO","")))</f>
        <v/>
      </c>
      <c r="S62" s="44"/>
    </row>
    <row r="63" spans="6:19" x14ac:dyDescent="0.25">
      <c r="F63" s="51" t="str">
        <f>IF(D63="","",IFERROR(VLOOKUP(D63,'Tabelas auxiliares'!$A$3:$B$61,2,FALSE),"DESCENTRALIZAÇÃO"))</f>
        <v/>
      </c>
      <c r="G63" s="51" t="str">
        <f>IFERROR(VLOOKUP($B63,'Tabelas auxiliares'!$A$65:$C$102,2,FALSE),"")</f>
        <v/>
      </c>
      <c r="H63" s="51" t="str">
        <f>IFERROR(VLOOKUP($B63,'Tabelas auxiliares'!$A$65:$C$102,3,FALSE),"")</f>
        <v/>
      </c>
      <c r="P63" s="51" t="str">
        <f t="shared" si="1"/>
        <v/>
      </c>
      <c r="Q63" s="51" t="str">
        <f>IFERROR(VLOOKUP(O63,'Tabelas auxiliares'!$A$224:$E$233,5,FALSE),"")</f>
        <v/>
      </c>
      <c r="R63" s="51" t="str">
        <f>IF(Q63&lt;&gt;"",Q63,IF(P63='Tabelas auxiliares'!$A$237,"CUSTEIO",IF(P63='Tabelas auxiliares'!$A$236,"INVESTIMENTO","")))</f>
        <v/>
      </c>
      <c r="S63" s="44"/>
    </row>
    <row r="64" spans="6:19" x14ac:dyDescent="0.25">
      <c r="F64" s="51" t="str">
        <f>IF(D64="","",IFERROR(VLOOKUP(D64,'Tabelas auxiliares'!$A$3:$B$61,2,FALSE),"DESCENTRALIZAÇÃO"))</f>
        <v/>
      </c>
      <c r="G64" s="51" t="str">
        <f>IFERROR(VLOOKUP($B64,'Tabelas auxiliares'!$A$65:$C$102,2,FALSE),"")</f>
        <v/>
      </c>
      <c r="H64" s="51" t="str">
        <f>IFERROR(VLOOKUP($B64,'Tabelas auxiliares'!$A$65:$C$102,3,FALSE),"")</f>
        <v/>
      </c>
      <c r="P64" s="51" t="str">
        <f t="shared" si="1"/>
        <v/>
      </c>
      <c r="Q64" s="51" t="str">
        <f>IFERROR(VLOOKUP(O64,'Tabelas auxiliares'!$A$224:$E$233,5,FALSE),"")</f>
        <v/>
      </c>
      <c r="R64" s="51" t="str">
        <f>IF(Q64&lt;&gt;"",Q64,IF(P64='Tabelas auxiliares'!$A$237,"CUSTEIO",IF(P64='Tabelas auxiliares'!$A$236,"INVESTIMENTO","")))</f>
        <v/>
      </c>
      <c r="S64" s="44"/>
    </row>
    <row r="65" spans="6:19" x14ac:dyDescent="0.25">
      <c r="F65" s="51" t="str">
        <f>IF(D65="","",IFERROR(VLOOKUP(D65,'Tabelas auxiliares'!$A$3:$B$61,2,FALSE),"DESCENTRALIZAÇÃO"))</f>
        <v/>
      </c>
      <c r="G65" s="51" t="str">
        <f>IFERROR(VLOOKUP($B65,'Tabelas auxiliares'!$A$65:$C$102,2,FALSE),"")</f>
        <v/>
      </c>
      <c r="H65" s="51" t="str">
        <f>IFERROR(VLOOKUP($B65,'Tabelas auxiliares'!$A$65:$C$102,3,FALSE),"")</f>
        <v/>
      </c>
      <c r="P65" s="51" t="str">
        <f t="shared" si="1"/>
        <v/>
      </c>
      <c r="Q65" s="51" t="str">
        <f>IFERROR(VLOOKUP(O65,'Tabelas auxiliares'!$A$224:$E$233,5,FALSE),"")</f>
        <v/>
      </c>
      <c r="R65" s="51" t="str">
        <f>IF(Q65&lt;&gt;"",Q65,IF(P65='Tabelas auxiliares'!$A$237,"CUSTEIO",IF(P65='Tabelas auxiliares'!$A$236,"INVESTIMENTO","")))</f>
        <v/>
      </c>
      <c r="S65" s="44"/>
    </row>
    <row r="66" spans="6:19" x14ac:dyDescent="0.25">
      <c r="F66" s="51" t="str">
        <f>IF(D66="","",IFERROR(VLOOKUP(D66,'Tabelas auxiliares'!$A$3:$B$61,2,FALSE),"DESCENTRALIZAÇÃO"))</f>
        <v/>
      </c>
      <c r="G66" s="51" t="str">
        <f>IFERROR(VLOOKUP($B66,'Tabelas auxiliares'!$A$65:$C$102,2,FALSE),"")</f>
        <v/>
      </c>
      <c r="H66" s="51" t="str">
        <f>IFERROR(VLOOKUP($B66,'Tabelas auxiliares'!$A$65:$C$102,3,FALSE),"")</f>
        <v/>
      </c>
      <c r="P66" s="51" t="str">
        <f t="shared" si="1"/>
        <v/>
      </c>
      <c r="Q66" s="51" t="str">
        <f>IFERROR(VLOOKUP(O66,'Tabelas auxiliares'!$A$224:$E$233,5,FALSE),"")</f>
        <v/>
      </c>
      <c r="R66" s="51" t="str">
        <f>IF(Q66&lt;&gt;"",Q66,IF(P66='Tabelas auxiliares'!$A$237,"CUSTEIO",IF(P66='Tabelas auxiliares'!$A$236,"INVESTIMENTO","")))</f>
        <v/>
      </c>
      <c r="S66" s="44"/>
    </row>
    <row r="67" spans="6:19" x14ac:dyDescent="0.25">
      <c r="F67" s="51" t="str">
        <f>IF(D67="","",IFERROR(VLOOKUP(D67,'Tabelas auxiliares'!$A$3:$B$61,2,FALSE),"DESCENTRALIZAÇÃO"))</f>
        <v/>
      </c>
      <c r="G67" s="51" t="str">
        <f>IFERROR(VLOOKUP($B67,'Tabelas auxiliares'!$A$65:$C$102,2,FALSE),"")</f>
        <v/>
      </c>
      <c r="H67" s="51" t="str">
        <f>IFERROR(VLOOKUP($B67,'Tabelas auxiliares'!$A$65:$C$102,3,FALSE),"")</f>
        <v/>
      </c>
      <c r="P67" s="51" t="str">
        <f t="shared" si="1"/>
        <v/>
      </c>
      <c r="Q67" s="51" t="str">
        <f>IFERROR(VLOOKUP(O67,'Tabelas auxiliares'!$A$224:$E$233,5,FALSE),"")</f>
        <v/>
      </c>
      <c r="R67" s="51" t="str">
        <f>IF(Q67&lt;&gt;"",Q67,IF(P67='Tabelas auxiliares'!$A$237,"CUSTEIO",IF(P67='Tabelas auxiliares'!$A$236,"INVESTIMENTO","")))</f>
        <v/>
      </c>
      <c r="S67" s="44"/>
    </row>
    <row r="68" spans="6:19" x14ac:dyDescent="0.25">
      <c r="F68" s="51" t="str">
        <f>IF(D68="","",IFERROR(VLOOKUP(D68,'Tabelas auxiliares'!$A$3:$B$61,2,FALSE),"DESCENTRALIZAÇÃO"))</f>
        <v/>
      </c>
      <c r="G68" s="51" t="str">
        <f>IFERROR(VLOOKUP($B68,'Tabelas auxiliares'!$A$65:$C$102,2,FALSE),"")</f>
        <v/>
      </c>
      <c r="H68" s="51" t="str">
        <f>IFERROR(VLOOKUP($B68,'Tabelas auxiliares'!$A$65:$C$102,3,FALSE),"")</f>
        <v/>
      </c>
      <c r="P68" s="51" t="str">
        <f t="shared" ref="P68:P131" si="2">LEFT(N68,1)</f>
        <v/>
      </c>
      <c r="Q68" s="51" t="str">
        <f>IFERROR(VLOOKUP(O68,'Tabelas auxiliares'!$A$224:$E$233,5,FALSE),"")</f>
        <v/>
      </c>
      <c r="R68" s="51" t="str">
        <f>IF(Q68&lt;&gt;"",Q68,IF(P68='Tabelas auxiliares'!$A$237,"CUSTEIO",IF(P68='Tabelas auxiliares'!$A$236,"INVESTIMENTO","")))</f>
        <v/>
      </c>
      <c r="S68" s="44"/>
    </row>
    <row r="69" spans="6:19" x14ac:dyDescent="0.25">
      <c r="F69" s="51" t="str">
        <f>IF(D69="","",IFERROR(VLOOKUP(D69,'Tabelas auxiliares'!$A$3:$B$61,2,FALSE),"DESCENTRALIZAÇÃO"))</f>
        <v/>
      </c>
      <c r="G69" s="51" t="str">
        <f>IFERROR(VLOOKUP($B69,'Tabelas auxiliares'!$A$65:$C$102,2,FALSE),"")</f>
        <v/>
      </c>
      <c r="H69" s="51" t="str">
        <f>IFERROR(VLOOKUP($B69,'Tabelas auxiliares'!$A$65:$C$102,3,FALSE),"")</f>
        <v/>
      </c>
      <c r="P69" s="51" t="str">
        <f t="shared" si="2"/>
        <v/>
      </c>
      <c r="Q69" s="51" t="str">
        <f>IFERROR(VLOOKUP(O69,'Tabelas auxiliares'!$A$224:$E$233,5,FALSE),"")</f>
        <v/>
      </c>
      <c r="R69" s="51" t="str">
        <f>IF(Q69&lt;&gt;"",Q69,IF(P69='Tabelas auxiliares'!$A$237,"CUSTEIO",IF(P69='Tabelas auxiliares'!$A$236,"INVESTIMENTO","")))</f>
        <v/>
      </c>
      <c r="S69" s="44"/>
    </row>
    <row r="70" spans="6:19" x14ac:dyDescent="0.25">
      <c r="F70" s="51" t="str">
        <f>IF(D70="","",IFERROR(VLOOKUP(D70,'Tabelas auxiliares'!$A$3:$B$61,2,FALSE),"DESCENTRALIZAÇÃO"))</f>
        <v/>
      </c>
      <c r="G70" s="51" t="str">
        <f>IFERROR(VLOOKUP($B70,'Tabelas auxiliares'!$A$65:$C$102,2,FALSE),"")</f>
        <v/>
      </c>
      <c r="H70" s="51" t="str">
        <f>IFERROR(VLOOKUP($B70,'Tabelas auxiliares'!$A$65:$C$102,3,FALSE),"")</f>
        <v/>
      </c>
      <c r="P70" s="51" t="str">
        <f t="shared" si="2"/>
        <v/>
      </c>
      <c r="Q70" s="51" t="str">
        <f>IFERROR(VLOOKUP(O70,'Tabelas auxiliares'!$A$224:$E$233,5,FALSE),"")</f>
        <v/>
      </c>
      <c r="R70" s="51" t="str">
        <f>IF(Q70&lt;&gt;"",Q70,IF(P70='Tabelas auxiliares'!$A$237,"CUSTEIO",IF(P70='Tabelas auxiliares'!$A$236,"INVESTIMENTO","")))</f>
        <v/>
      </c>
      <c r="S70" s="44"/>
    </row>
    <row r="71" spans="6:19" x14ac:dyDescent="0.25">
      <c r="F71" s="51" t="str">
        <f>IF(D71="","",IFERROR(VLOOKUP(D71,'Tabelas auxiliares'!$A$3:$B$61,2,FALSE),"DESCENTRALIZAÇÃO"))</f>
        <v/>
      </c>
      <c r="G71" s="51" t="str">
        <f>IFERROR(VLOOKUP($B71,'Tabelas auxiliares'!$A$65:$C$102,2,FALSE),"")</f>
        <v/>
      </c>
      <c r="H71" s="51" t="str">
        <f>IFERROR(VLOOKUP($B71,'Tabelas auxiliares'!$A$65:$C$102,3,FALSE),"")</f>
        <v/>
      </c>
      <c r="P71" s="51" t="str">
        <f t="shared" si="2"/>
        <v/>
      </c>
      <c r="Q71" s="51" t="str">
        <f>IFERROR(VLOOKUP(O71,'Tabelas auxiliares'!$A$224:$E$233,5,FALSE),"")</f>
        <v/>
      </c>
      <c r="R71" s="51" t="str">
        <f>IF(Q71&lt;&gt;"",Q71,IF(P71='Tabelas auxiliares'!$A$237,"CUSTEIO",IF(P71='Tabelas auxiliares'!$A$236,"INVESTIMENTO","")))</f>
        <v/>
      </c>
      <c r="S71" s="44"/>
    </row>
    <row r="72" spans="6:19" x14ac:dyDescent="0.25">
      <c r="F72" s="51" t="str">
        <f>IF(D72="","",IFERROR(VLOOKUP(D72,'Tabelas auxiliares'!$A$3:$B$61,2,FALSE),"DESCENTRALIZAÇÃO"))</f>
        <v/>
      </c>
      <c r="G72" s="51" t="str">
        <f>IFERROR(VLOOKUP($B72,'Tabelas auxiliares'!$A$65:$C$102,2,FALSE),"")</f>
        <v/>
      </c>
      <c r="H72" s="51" t="str">
        <f>IFERROR(VLOOKUP($B72,'Tabelas auxiliares'!$A$65:$C$102,3,FALSE),"")</f>
        <v/>
      </c>
      <c r="P72" s="51" t="str">
        <f t="shared" si="2"/>
        <v/>
      </c>
      <c r="Q72" s="51" t="str">
        <f>IFERROR(VLOOKUP(O72,'Tabelas auxiliares'!$A$224:$E$233,5,FALSE),"")</f>
        <v/>
      </c>
      <c r="R72" s="51" t="str">
        <f>IF(Q72&lt;&gt;"",Q72,IF(P72='Tabelas auxiliares'!$A$237,"CUSTEIO",IF(P72='Tabelas auxiliares'!$A$236,"INVESTIMENTO","")))</f>
        <v/>
      </c>
      <c r="S72" s="44"/>
    </row>
    <row r="73" spans="6:19" x14ac:dyDescent="0.25">
      <c r="F73" s="51" t="str">
        <f>IF(D73="","",IFERROR(VLOOKUP(D73,'Tabelas auxiliares'!$A$3:$B$61,2,FALSE),"DESCENTRALIZAÇÃO"))</f>
        <v/>
      </c>
      <c r="G73" s="51" t="str">
        <f>IFERROR(VLOOKUP($B73,'Tabelas auxiliares'!$A$65:$C$102,2,FALSE),"")</f>
        <v/>
      </c>
      <c r="H73" s="51" t="str">
        <f>IFERROR(VLOOKUP($B73,'Tabelas auxiliares'!$A$65:$C$102,3,FALSE),"")</f>
        <v/>
      </c>
      <c r="P73" s="51" t="str">
        <f t="shared" si="2"/>
        <v/>
      </c>
      <c r="Q73" s="51" t="str">
        <f>IFERROR(VLOOKUP(O73,'Tabelas auxiliares'!$A$224:$E$233,5,FALSE),"")</f>
        <v/>
      </c>
      <c r="R73" s="51" t="str">
        <f>IF(Q73&lt;&gt;"",Q73,IF(P73='Tabelas auxiliares'!$A$237,"CUSTEIO",IF(P73='Tabelas auxiliares'!$A$236,"INVESTIMENTO","")))</f>
        <v/>
      </c>
      <c r="S73" s="44"/>
    </row>
    <row r="74" spans="6:19" x14ac:dyDescent="0.25">
      <c r="F74" s="51" t="str">
        <f>IF(D74="","",IFERROR(VLOOKUP(D74,'Tabelas auxiliares'!$A$3:$B$61,2,FALSE),"DESCENTRALIZAÇÃO"))</f>
        <v/>
      </c>
      <c r="G74" s="51" t="str">
        <f>IFERROR(VLOOKUP($B74,'Tabelas auxiliares'!$A$65:$C$102,2,FALSE),"")</f>
        <v/>
      </c>
      <c r="H74" s="51" t="str">
        <f>IFERROR(VLOOKUP($B74,'Tabelas auxiliares'!$A$65:$C$102,3,FALSE),"")</f>
        <v/>
      </c>
      <c r="P74" s="51" t="str">
        <f t="shared" si="2"/>
        <v/>
      </c>
      <c r="Q74" s="51" t="str">
        <f>IFERROR(VLOOKUP(O74,'Tabelas auxiliares'!$A$224:$E$233,5,FALSE),"")</f>
        <v/>
      </c>
      <c r="R74" s="51" t="str">
        <f>IF(Q74&lt;&gt;"",Q74,IF(P74='Tabelas auxiliares'!$A$237,"CUSTEIO",IF(P74='Tabelas auxiliares'!$A$236,"INVESTIMENTO","")))</f>
        <v/>
      </c>
      <c r="S74" s="44"/>
    </row>
    <row r="75" spans="6:19" x14ac:dyDescent="0.25">
      <c r="F75" s="51" t="str">
        <f>IF(D75="","",IFERROR(VLOOKUP(D75,'Tabelas auxiliares'!$A$3:$B$61,2,FALSE),"DESCENTRALIZAÇÃO"))</f>
        <v/>
      </c>
      <c r="G75" s="51" t="str">
        <f>IFERROR(VLOOKUP($B75,'Tabelas auxiliares'!$A$65:$C$102,2,FALSE),"")</f>
        <v/>
      </c>
      <c r="H75" s="51" t="str">
        <f>IFERROR(VLOOKUP($B75,'Tabelas auxiliares'!$A$65:$C$102,3,FALSE),"")</f>
        <v/>
      </c>
      <c r="P75" s="51" t="str">
        <f t="shared" si="2"/>
        <v/>
      </c>
      <c r="Q75" s="51" t="str">
        <f>IFERROR(VLOOKUP(O75,'Tabelas auxiliares'!$A$224:$E$233,5,FALSE),"")</f>
        <v/>
      </c>
      <c r="R75" s="51" t="str">
        <f>IF(Q75&lt;&gt;"",Q75,IF(P75='Tabelas auxiliares'!$A$237,"CUSTEIO",IF(P75='Tabelas auxiliares'!$A$236,"INVESTIMENTO","")))</f>
        <v/>
      </c>
      <c r="S75" s="44"/>
    </row>
    <row r="76" spans="6:19" x14ac:dyDescent="0.25">
      <c r="F76" s="51" t="str">
        <f>IF(D76="","",IFERROR(VLOOKUP(D76,'Tabelas auxiliares'!$A$3:$B$61,2,FALSE),"DESCENTRALIZAÇÃO"))</f>
        <v/>
      </c>
      <c r="G76" s="51" t="str">
        <f>IFERROR(VLOOKUP($B76,'Tabelas auxiliares'!$A$65:$C$102,2,FALSE),"")</f>
        <v/>
      </c>
      <c r="H76" s="51" t="str">
        <f>IFERROR(VLOOKUP($B76,'Tabelas auxiliares'!$A$65:$C$102,3,FALSE),"")</f>
        <v/>
      </c>
      <c r="P76" s="51" t="str">
        <f t="shared" si="2"/>
        <v/>
      </c>
      <c r="Q76" s="51" t="str">
        <f>IFERROR(VLOOKUP(O76,'Tabelas auxiliares'!$A$224:$E$233,5,FALSE),"")</f>
        <v/>
      </c>
      <c r="R76" s="51" t="str">
        <f>IF(Q76&lt;&gt;"",Q76,IF(P76='Tabelas auxiliares'!$A$237,"CUSTEIO",IF(P76='Tabelas auxiliares'!$A$236,"INVESTIMENTO","")))</f>
        <v/>
      </c>
      <c r="S76" s="44"/>
    </row>
    <row r="77" spans="6:19" x14ac:dyDescent="0.25">
      <c r="F77" s="51" t="str">
        <f>IF(D77="","",IFERROR(VLOOKUP(D77,'Tabelas auxiliares'!$A$3:$B$61,2,FALSE),"DESCENTRALIZAÇÃO"))</f>
        <v/>
      </c>
      <c r="G77" s="51" t="str">
        <f>IFERROR(VLOOKUP($B77,'Tabelas auxiliares'!$A$65:$C$102,2,FALSE),"")</f>
        <v/>
      </c>
      <c r="H77" s="51" t="str">
        <f>IFERROR(VLOOKUP($B77,'Tabelas auxiliares'!$A$65:$C$102,3,FALSE),"")</f>
        <v/>
      </c>
      <c r="P77" s="51" t="str">
        <f t="shared" si="2"/>
        <v/>
      </c>
      <c r="Q77" s="51" t="str">
        <f>IFERROR(VLOOKUP(O77,'Tabelas auxiliares'!$A$224:$E$233,5,FALSE),"")</f>
        <v/>
      </c>
      <c r="R77" s="51" t="str">
        <f>IF(Q77&lt;&gt;"",Q77,IF(P77='Tabelas auxiliares'!$A$237,"CUSTEIO",IF(P77='Tabelas auxiliares'!$A$236,"INVESTIMENTO","")))</f>
        <v/>
      </c>
      <c r="S77" s="44"/>
    </row>
    <row r="78" spans="6:19" x14ac:dyDescent="0.25">
      <c r="F78" s="51" t="str">
        <f>IF(D78="","",IFERROR(VLOOKUP(D78,'Tabelas auxiliares'!$A$3:$B$61,2,FALSE),"DESCENTRALIZAÇÃO"))</f>
        <v/>
      </c>
      <c r="G78" s="51" t="str">
        <f>IFERROR(VLOOKUP($B78,'Tabelas auxiliares'!$A$65:$C$102,2,FALSE),"")</f>
        <v/>
      </c>
      <c r="H78" s="51" t="str">
        <f>IFERROR(VLOOKUP($B78,'Tabelas auxiliares'!$A$65:$C$102,3,FALSE),"")</f>
        <v/>
      </c>
      <c r="P78" s="51" t="str">
        <f t="shared" si="2"/>
        <v/>
      </c>
      <c r="Q78" s="51" t="str">
        <f>IFERROR(VLOOKUP(O78,'Tabelas auxiliares'!$A$224:$E$233,5,FALSE),"")</f>
        <v/>
      </c>
      <c r="R78" s="51" t="str">
        <f>IF(Q78&lt;&gt;"",Q78,IF(P78='Tabelas auxiliares'!$A$237,"CUSTEIO",IF(P78='Tabelas auxiliares'!$A$236,"INVESTIMENTO","")))</f>
        <v/>
      </c>
      <c r="S78" s="44"/>
    </row>
    <row r="79" spans="6:19" x14ac:dyDescent="0.25">
      <c r="F79" s="51" t="str">
        <f>IF(D79="","",IFERROR(VLOOKUP(D79,'Tabelas auxiliares'!$A$3:$B$61,2,FALSE),"DESCENTRALIZAÇÃO"))</f>
        <v/>
      </c>
      <c r="G79" s="51" t="str">
        <f>IFERROR(VLOOKUP($B79,'Tabelas auxiliares'!$A$65:$C$102,2,FALSE),"")</f>
        <v/>
      </c>
      <c r="H79" s="51" t="str">
        <f>IFERROR(VLOOKUP($B79,'Tabelas auxiliares'!$A$65:$C$102,3,FALSE),"")</f>
        <v/>
      </c>
      <c r="P79" s="51" t="str">
        <f t="shared" si="2"/>
        <v/>
      </c>
      <c r="Q79" s="51" t="str">
        <f>IFERROR(VLOOKUP(O79,'Tabelas auxiliares'!$A$224:$E$233,5,FALSE),"")</f>
        <v/>
      </c>
      <c r="R79" s="51" t="str">
        <f>IF(Q79&lt;&gt;"",Q79,IF(P79='Tabelas auxiliares'!$A$237,"CUSTEIO",IF(P79='Tabelas auxiliares'!$A$236,"INVESTIMENTO","")))</f>
        <v/>
      </c>
      <c r="S79" s="44"/>
    </row>
    <row r="80" spans="6:19" x14ac:dyDescent="0.25">
      <c r="F80" s="51" t="str">
        <f>IF(D80="","",IFERROR(VLOOKUP(D80,'Tabelas auxiliares'!$A$3:$B$61,2,FALSE),"DESCENTRALIZAÇÃO"))</f>
        <v/>
      </c>
      <c r="G80" s="51" t="str">
        <f>IFERROR(VLOOKUP($B80,'Tabelas auxiliares'!$A$65:$C$102,2,FALSE),"")</f>
        <v/>
      </c>
      <c r="H80" s="51" t="str">
        <f>IFERROR(VLOOKUP($B80,'Tabelas auxiliares'!$A$65:$C$102,3,FALSE),"")</f>
        <v/>
      </c>
      <c r="P80" s="51" t="str">
        <f t="shared" si="2"/>
        <v/>
      </c>
      <c r="Q80" s="51" t="str">
        <f>IFERROR(VLOOKUP(O80,'Tabelas auxiliares'!$A$224:$E$233,5,FALSE),"")</f>
        <v/>
      </c>
      <c r="R80" s="51" t="str">
        <f>IF(Q80&lt;&gt;"",Q80,IF(P80='Tabelas auxiliares'!$A$237,"CUSTEIO",IF(P80='Tabelas auxiliares'!$A$236,"INVESTIMENTO","")))</f>
        <v/>
      </c>
      <c r="S80" s="44"/>
    </row>
    <row r="81" spans="6:19" x14ac:dyDescent="0.25">
      <c r="F81" s="51" t="str">
        <f>IF(D81="","",IFERROR(VLOOKUP(D81,'Tabelas auxiliares'!$A$3:$B$61,2,FALSE),"DESCENTRALIZAÇÃO"))</f>
        <v/>
      </c>
      <c r="G81" s="51" t="str">
        <f>IFERROR(VLOOKUP($B81,'Tabelas auxiliares'!$A$65:$C$102,2,FALSE),"")</f>
        <v/>
      </c>
      <c r="H81" s="51" t="str">
        <f>IFERROR(VLOOKUP($B81,'Tabelas auxiliares'!$A$65:$C$102,3,FALSE),"")</f>
        <v/>
      </c>
      <c r="P81" s="51" t="str">
        <f t="shared" si="2"/>
        <v/>
      </c>
      <c r="Q81" s="51" t="str">
        <f>IFERROR(VLOOKUP(O81,'Tabelas auxiliares'!$A$224:$E$233,5,FALSE),"")</f>
        <v/>
      </c>
      <c r="R81" s="51" t="str">
        <f>IF(Q81&lt;&gt;"",Q81,IF(P81='Tabelas auxiliares'!$A$237,"CUSTEIO",IF(P81='Tabelas auxiliares'!$A$236,"INVESTIMENTO","")))</f>
        <v/>
      </c>
      <c r="S81" s="44"/>
    </row>
    <row r="82" spans="6:19" x14ac:dyDescent="0.25">
      <c r="F82" s="51" t="str">
        <f>IF(D82="","",IFERROR(VLOOKUP(D82,'Tabelas auxiliares'!$A$3:$B$61,2,FALSE),"DESCENTRALIZAÇÃO"))</f>
        <v/>
      </c>
      <c r="G82" s="51" t="str">
        <f>IFERROR(VLOOKUP($B82,'Tabelas auxiliares'!$A$65:$C$102,2,FALSE),"")</f>
        <v/>
      </c>
      <c r="H82" s="51" t="str">
        <f>IFERROR(VLOOKUP($B82,'Tabelas auxiliares'!$A$65:$C$102,3,FALSE),"")</f>
        <v/>
      </c>
      <c r="P82" s="51" t="str">
        <f t="shared" si="2"/>
        <v/>
      </c>
      <c r="Q82" s="51" t="str">
        <f>IFERROR(VLOOKUP(O82,'Tabelas auxiliares'!$A$224:$E$233,5,FALSE),"")</f>
        <v/>
      </c>
      <c r="R82" s="51" t="str">
        <f>IF(Q82&lt;&gt;"",Q82,IF(P82='Tabelas auxiliares'!$A$237,"CUSTEIO",IF(P82='Tabelas auxiliares'!$A$236,"INVESTIMENTO","")))</f>
        <v/>
      </c>
      <c r="S82" s="44"/>
    </row>
    <row r="83" spans="6:19" x14ac:dyDescent="0.25">
      <c r="F83" s="51" t="str">
        <f>IF(D83="","",IFERROR(VLOOKUP(D83,'Tabelas auxiliares'!$A$3:$B$61,2,FALSE),"DESCENTRALIZAÇÃO"))</f>
        <v/>
      </c>
      <c r="G83" s="51" t="str">
        <f>IFERROR(VLOOKUP($B83,'Tabelas auxiliares'!$A$65:$C$102,2,FALSE),"")</f>
        <v/>
      </c>
      <c r="H83" s="51" t="str">
        <f>IFERROR(VLOOKUP($B83,'Tabelas auxiliares'!$A$65:$C$102,3,FALSE),"")</f>
        <v/>
      </c>
      <c r="P83" s="51" t="str">
        <f t="shared" si="2"/>
        <v/>
      </c>
      <c r="Q83" s="51" t="str">
        <f>IFERROR(VLOOKUP(O83,'Tabelas auxiliares'!$A$224:$E$233,5,FALSE),"")</f>
        <v/>
      </c>
      <c r="R83" s="51" t="str">
        <f>IF(Q83&lt;&gt;"",Q83,IF(P83='Tabelas auxiliares'!$A$237,"CUSTEIO",IF(P83='Tabelas auxiliares'!$A$236,"INVESTIMENTO","")))</f>
        <v/>
      </c>
      <c r="S83" s="44"/>
    </row>
    <row r="84" spans="6:19" x14ac:dyDescent="0.25">
      <c r="F84" s="51" t="str">
        <f>IF(D84="","",IFERROR(VLOOKUP(D84,'Tabelas auxiliares'!$A$3:$B$61,2,FALSE),"DESCENTRALIZAÇÃO"))</f>
        <v/>
      </c>
      <c r="G84" s="51" t="str">
        <f>IFERROR(VLOOKUP($B84,'Tabelas auxiliares'!$A$65:$C$102,2,FALSE),"")</f>
        <v/>
      </c>
      <c r="H84" s="51" t="str">
        <f>IFERROR(VLOOKUP($B84,'Tabelas auxiliares'!$A$65:$C$102,3,FALSE),"")</f>
        <v/>
      </c>
      <c r="P84" s="51" t="str">
        <f t="shared" si="2"/>
        <v/>
      </c>
      <c r="Q84" s="51" t="str">
        <f>IFERROR(VLOOKUP(O84,'Tabelas auxiliares'!$A$224:$E$233,5,FALSE),"")</f>
        <v/>
      </c>
      <c r="R84" s="51" t="str">
        <f>IF(Q84&lt;&gt;"",Q84,IF(P84='Tabelas auxiliares'!$A$237,"CUSTEIO",IF(P84='Tabelas auxiliares'!$A$236,"INVESTIMENTO","")))</f>
        <v/>
      </c>
      <c r="S84" s="44"/>
    </row>
    <row r="85" spans="6:19" x14ac:dyDescent="0.25">
      <c r="F85" s="51" t="str">
        <f>IF(D85="","",IFERROR(VLOOKUP(D85,'Tabelas auxiliares'!$A$3:$B$61,2,FALSE),"DESCENTRALIZAÇÃO"))</f>
        <v/>
      </c>
      <c r="G85" s="51" t="str">
        <f>IFERROR(VLOOKUP($B85,'Tabelas auxiliares'!$A$65:$C$102,2,FALSE),"")</f>
        <v/>
      </c>
      <c r="H85" s="51" t="str">
        <f>IFERROR(VLOOKUP($B85,'Tabelas auxiliares'!$A$65:$C$102,3,FALSE),"")</f>
        <v/>
      </c>
      <c r="P85" s="51" t="str">
        <f t="shared" si="2"/>
        <v/>
      </c>
      <c r="Q85" s="51" t="str">
        <f>IFERROR(VLOOKUP(O85,'Tabelas auxiliares'!$A$224:$E$233,5,FALSE),"")</f>
        <v/>
      </c>
      <c r="R85" s="51" t="str">
        <f>IF(Q85&lt;&gt;"",Q85,IF(P85='Tabelas auxiliares'!$A$237,"CUSTEIO",IF(P85='Tabelas auxiliares'!$A$236,"INVESTIMENTO","")))</f>
        <v/>
      </c>
      <c r="S85" s="44"/>
    </row>
    <row r="86" spans="6:19" x14ac:dyDescent="0.25">
      <c r="F86" s="51" t="str">
        <f>IF(D86="","",IFERROR(VLOOKUP(D86,'Tabelas auxiliares'!$A$3:$B$61,2,FALSE),"DESCENTRALIZAÇÃO"))</f>
        <v/>
      </c>
      <c r="G86" s="51" t="str">
        <f>IFERROR(VLOOKUP($B86,'Tabelas auxiliares'!$A$65:$C$102,2,FALSE),"")</f>
        <v/>
      </c>
      <c r="H86" s="51" t="str">
        <f>IFERROR(VLOOKUP($B86,'Tabelas auxiliares'!$A$65:$C$102,3,FALSE),"")</f>
        <v/>
      </c>
      <c r="P86" s="51" t="str">
        <f t="shared" si="2"/>
        <v/>
      </c>
      <c r="Q86" s="51" t="str">
        <f>IFERROR(VLOOKUP(O86,'Tabelas auxiliares'!$A$224:$E$233,5,FALSE),"")</f>
        <v/>
      </c>
      <c r="R86" s="51" t="str">
        <f>IF(Q86&lt;&gt;"",Q86,IF(P86='Tabelas auxiliares'!$A$237,"CUSTEIO",IF(P86='Tabelas auxiliares'!$A$236,"INVESTIMENTO","")))</f>
        <v/>
      </c>
      <c r="S86" s="44"/>
    </row>
    <row r="87" spans="6:19" x14ac:dyDescent="0.25">
      <c r="F87" s="51" t="str">
        <f>IF(D87="","",IFERROR(VLOOKUP(D87,'Tabelas auxiliares'!$A$3:$B$61,2,FALSE),"DESCENTRALIZAÇÃO"))</f>
        <v/>
      </c>
      <c r="G87" s="51" t="str">
        <f>IFERROR(VLOOKUP($B87,'Tabelas auxiliares'!$A$65:$C$102,2,FALSE),"")</f>
        <v/>
      </c>
      <c r="H87" s="51" t="str">
        <f>IFERROR(VLOOKUP($B87,'Tabelas auxiliares'!$A$65:$C$102,3,FALSE),"")</f>
        <v/>
      </c>
      <c r="P87" s="51" t="str">
        <f t="shared" si="2"/>
        <v/>
      </c>
      <c r="Q87" s="51" t="str">
        <f>IFERROR(VLOOKUP(O87,'Tabelas auxiliares'!$A$224:$E$233,5,FALSE),"")</f>
        <v/>
      </c>
      <c r="R87" s="51" t="str">
        <f>IF(Q87&lt;&gt;"",Q87,IF(P87='Tabelas auxiliares'!$A$237,"CUSTEIO",IF(P87='Tabelas auxiliares'!$A$236,"INVESTIMENTO","")))</f>
        <v/>
      </c>
      <c r="S87" s="44"/>
    </row>
    <row r="88" spans="6:19" x14ac:dyDescent="0.25">
      <c r="F88" s="51" t="str">
        <f>IF(D88="","",IFERROR(VLOOKUP(D88,'Tabelas auxiliares'!$A$3:$B$61,2,FALSE),"DESCENTRALIZAÇÃO"))</f>
        <v/>
      </c>
      <c r="G88" s="51" t="str">
        <f>IFERROR(VLOOKUP($B88,'Tabelas auxiliares'!$A$65:$C$102,2,FALSE),"")</f>
        <v/>
      </c>
      <c r="H88" s="51" t="str">
        <f>IFERROR(VLOOKUP($B88,'Tabelas auxiliares'!$A$65:$C$102,3,FALSE),"")</f>
        <v/>
      </c>
      <c r="P88" s="51" t="str">
        <f t="shared" si="2"/>
        <v/>
      </c>
      <c r="Q88" s="51" t="str">
        <f>IFERROR(VLOOKUP(O88,'Tabelas auxiliares'!$A$224:$E$233,5,FALSE),"")</f>
        <v/>
      </c>
      <c r="R88" s="51" t="str">
        <f>IF(Q88&lt;&gt;"",Q88,IF(P88='Tabelas auxiliares'!$A$237,"CUSTEIO",IF(P88='Tabelas auxiliares'!$A$236,"INVESTIMENTO","")))</f>
        <v/>
      </c>
      <c r="S88" s="44"/>
    </row>
    <row r="89" spans="6:19" x14ac:dyDescent="0.25">
      <c r="F89" s="51" t="str">
        <f>IF(D89="","",IFERROR(VLOOKUP(D89,'Tabelas auxiliares'!$A$3:$B$61,2,FALSE),"DESCENTRALIZAÇÃO"))</f>
        <v/>
      </c>
      <c r="G89" s="51" t="str">
        <f>IFERROR(VLOOKUP($B89,'Tabelas auxiliares'!$A$65:$C$102,2,FALSE),"")</f>
        <v/>
      </c>
      <c r="H89" s="51" t="str">
        <f>IFERROR(VLOOKUP($B89,'Tabelas auxiliares'!$A$65:$C$102,3,FALSE),"")</f>
        <v/>
      </c>
      <c r="P89" s="51" t="str">
        <f t="shared" si="2"/>
        <v/>
      </c>
      <c r="Q89" s="51" t="str">
        <f>IFERROR(VLOOKUP(O89,'Tabelas auxiliares'!$A$224:$E$233,5,FALSE),"")</f>
        <v/>
      </c>
      <c r="R89" s="51" t="str">
        <f>IF(Q89&lt;&gt;"",Q89,IF(P89='Tabelas auxiliares'!$A$237,"CUSTEIO",IF(P89='Tabelas auxiliares'!$A$236,"INVESTIMENTO","")))</f>
        <v/>
      </c>
      <c r="S89" s="44"/>
    </row>
    <row r="90" spans="6:19" x14ac:dyDescent="0.25">
      <c r="F90" s="51" t="str">
        <f>IF(D90="","",IFERROR(VLOOKUP(D90,'Tabelas auxiliares'!$A$3:$B$61,2,FALSE),"DESCENTRALIZAÇÃO"))</f>
        <v/>
      </c>
      <c r="G90" s="51" t="str">
        <f>IFERROR(VLOOKUP($B90,'Tabelas auxiliares'!$A$65:$C$102,2,FALSE),"")</f>
        <v/>
      </c>
      <c r="H90" s="51" t="str">
        <f>IFERROR(VLOOKUP($B90,'Tabelas auxiliares'!$A$65:$C$102,3,FALSE),"")</f>
        <v/>
      </c>
      <c r="P90" s="51" t="str">
        <f t="shared" si="2"/>
        <v/>
      </c>
      <c r="Q90" s="51" t="str">
        <f>IFERROR(VLOOKUP(O90,'Tabelas auxiliares'!$A$224:$E$233,5,FALSE),"")</f>
        <v/>
      </c>
      <c r="R90" s="51" t="str">
        <f>IF(Q90&lt;&gt;"",Q90,IF(P90='Tabelas auxiliares'!$A$237,"CUSTEIO",IF(P90='Tabelas auxiliares'!$A$236,"INVESTIMENTO","")))</f>
        <v/>
      </c>
      <c r="S90" s="44"/>
    </row>
    <row r="91" spans="6:19" x14ac:dyDescent="0.25">
      <c r="F91" s="51" t="str">
        <f>IF(D91="","",IFERROR(VLOOKUP(D91,'Tabelas auxiliares'!$A$3:$B$61,2,FALSE),"DESCENTRALIZAÇÃO"))</f>
        <v/>
      </c>
      <c r="G91" s="51" t="str">
        <f>IFERROR(VLOOKUP($B91,'Tabelas auxiliares'!$A$65:$C$102,2,FALSE),"")</f>
        <v/>
      </c>
      <c r="H91" s="51" t="str">
        <f>IFERROR(VLOOKUP($B91,'Tabelas auxiliares'!$A$65:$C$102,3,FALSE),"")</f>
        <v/>
      </c>
      <c r="P91" s="51" t="str">
        <f t="shared" si="2"/>
        <v/>
      </c>
      <c r="Q91" s="51" t="str">
        <f>IFERROR(VLOOKUP(O91,'Tabelas auxiliares'!$A$224:$E$233,5,FALSE),"")</f>
        <v/>
      </c>
      <c r="R91" s="51" t="str">
        <f>IF(Q91&lt;&gt;"",Q91,IF(P91='Tabelas auxiliares'!$A$237,"CUSTEIO",IF(P91='Tabelas auxiliares'!$A$236,"INVESTIMENTO","")))</f>
        <v/>
      </c>
      <c r="S91" s="44"/>
    </row>
    <row r="92" spans="6:19" x14ac:dyDescent="0.25">
      <c r="F92" s="51" t="str">
        <f>IF(D92="","",IFERROR(VLOOKUP(D92,'Tabelas auxiliares'!$A$3:$B$61,2,FALSE),"DESCENTRALIZAÇÃO"))</f>
        <v/>
      </c>
      <c r="G92" s="51" t="str">
        <f>IFERROR(VLOOKUP($B92,'Tabelas auxiliares'!$A$65:$C$102,2,FALSE),"")</f>
        <v/>
      </c>
      <c r="H92" s="51" t="str">
        <f>IFERROR(VLOOKUP($B92,'Tabelas auxiliares'!$A$65:$C$102,3,FALSE),"")</f>
        <v/>
      </c>
      <c r="P92" s="51" t="str">
        <f t="shared" si="2"/>
        <v/>
      </c>
      <c r="Q92" s="51" t="str">
        <f>IFERROR(VLOOKUP(O92,'Tabelas auxiliares'!$A$224:$E$233,5,FALSE),"")</f>
        <v/>
      </c>
      <c r="R92" s="51" t="str">
        <f>IF(Q92&lt;&gt;"",Q92,IF(P92='Tabelas auxiliares'!$A$237,"CUSTEIO",IF(P92='Tabelas auxiliares'!$A$236,"INVESTIMENTO","")))</f>
        <v/>
      </c>
      <c r="S92" s="44"/>
    </row>
    <row r="93" spans="6:19" x14ac:dyDescent="0.25">
      <c r="F93" s="51" t="str">
        <f>IF(D93="","",IFERROR(VLOOKUP(D93,'Tabelas auxiliares'!$A$3:$B$61,2,FALSE),"DESCENTRALIZAÇÃO"))</f>
        <v/>
      </c>
      <c r="G93" s="51" t="str">
        <f>IFERROR(VLOOKUP($B93,'Tabelas auxiliares'!$A$65:$C$102,2,FALSE),"")</f>
        <v/>
      </c>
      <c r="H93" s="51" t="str">
        <f>IFERROR(VLOOKUP($B93,'Tabelas auxiliares'!$A$65:$C$102,3,FALSE),"")</f>
        <v/>
      </c>
      <c r="P93" s="51" t="str">
        <f t="shared" si="2"/>
        <v/>
      </c>
      <c r="Q93" s="51" t="str">
        <f>IFERROR(VLOOKUP(O93,'Tabelas auxiliares'!$A$224:$E$233,5,FALSE),"")</f>
        <v/>
      </c>
      <c r="R93" s="51" t="str">
        <f>IF(Q93&lt;&gt;"",Q93,IF(P93='Tabelas auxiliares'!$A$237,"CUSTEIO",IF(P93='Tabelas auxiliares'!$A$236,"INVESTIMENTO","")))</f>
        <v/>
      </c>
      <c r="S93" s="44"/>
    </row>
    <row r="94" spans="6:19" x14ac:dyDescent="0.25">
      <c r="F94" s="51" t="str">
        <f>IF(D94="","",IFERROR(VLOOKUP(D94,'Tabelas auxiliares'!$A$3:$B$61,2,FALSE),"DESCENTRALIZAÇÃO"))</f>
        <v/>
      </c>
      <c r="G94" s="51" t="str">
        <f>IFERROR(VLOOKUP($B94,'Tabelas auxiliares'!$A$65:$C$102,2,FALSE),"")</f>
        <v/>
      </c>
      <c r="H94" s="51" t="str">
        <f>IFERROR(VLOOKUP($B94,'Tabelas auxiliares'!$A$65:$C$102,3,FALSE),"")</f>
        <v/>
      </c>
      <c r="P94" s="51" t="str">
        <f t="shared" si="2"/>
        <v/>
      </c>
      <c r="Q94" s="51" t="str">
        <f>IFERROR(VLOOKUP(O94,'Tabelas auxiliares'!$A$224:$E$233,5,FALSE),"")</f>
        <v/>
      </c>
      <c r="R94" s="51" t="str">
        <f>IF(Q94&lt;&gt;"",Q94,IF(P94='Tabelas auxiliares'!$A$237,"CUSTEIO",IF(P94='Tabelas auxiliares'!$A$236,"INVESTIMENTO","")))</f>
        <v/>
      </c>
      <c r="S94" s="44"/>
    </row>
    <row r="95" spans="6:19" x14ac:dyDescent="0.25">
      <c r="F95" s="51" t="str">
        <f>IF(D95="","",IFERROR(VLOOKUP(D95,'Tabelas auxiliares'!$A$3:$B$61,2,FALSE),"DESCENTRALIZAÇÃO"))</f>
        <v/>
      </c>
      <c r="G95" s="51" t="str">
        <f>IFERROR(VLOOKUP($B95,'Tabelas auxiliares'!$A$65:$C$102,2,FALSE),"")</f>
        <v/>
      </c>
      <c r="H95" s="51" t="str">
        <f>IFERROR(VLOOKUP($B95,'Tabelas auxiliares'!$A$65:$C$102,3,FALSE),"")</f>
        <v/>
      </c>
      <c r="P95" s="51" t="str">
        <f t="shared" si="2"/>
        <v/>
      </c>
      <c r="Q95" s="51" t="str">
        <f>IFERROR(VLOOKUP(O95,'Tabelas auxiliares'!$A$224:$E$233,5,FALSE),"")</f>
        <v/>
      </c>
      <c r="R95" s="51" t="str">
        <f>IF(Q95&lt;&gt;"",Q95,IF(P95='Tabelas auxiliares'!$A$237,"CUSTEIO",IF(P95='Tabelas auxiliares'!$A$236,"INVESTIMENTO","")))</f>
        <v/>
      </c>
      <c r="S95" s="44"/>
    </row>
    <row r="96" spans="6:19" x14ac:dyDescent="0.25">
      <c r="F96" s="51" t="str">
        <f>IF(D96="","",IFERROR(VLOOKUP(D96,'Tabelas auxiliares'!$A$3:$B$61,2,FALSE),"DESCENTRALIZAÇÃO"))</f>
        <v/>
      </c>
      <c r="G96" s="51" t="str">
        <f>IFERROR(VLOOKUP($B96,'Tabelas auxiliares'!$A$65:$C$102,2,FALSE),"")</f>
        <v/>
      </c>
      <c r="H96" s="51" t="str">
        <f>IFERROR(VLOOKUP($B96,'Tabelas auxiliares'!$A$65:$C$102,3,FALSE),"")</f>
        <v/>
      </c>
      <c r="P96" s="51" t="str">
        <f t="shared" si="2"/>
        <v/>
      </c>
      <c r="Q96" s="51" t="str">
        <f>IFERROR(VLOOKUP(O96,'Tabelas auxiliares'!$A$224:$E$233,5,FALSE),"")</f>
        <v/>
      </c>
      <c r="R96" s="51" t="str">
        <f>IF(Q96&lt;&gt;"",Q96,IF(P96='Tabelas auxiliares'!$A$237,"CUSTEIO",IF(P96='Tabelas auxiliares'!$A$236,"INVESTIMENTO","")))</f>
        <v/>
      </c>
      <c r="S96" s="44"/>
    </row>
    <row r="97" spans="6:19" x14ac:dyDescent="0.25">
      <c r="F97" s="51" t="str">
        <f>IF(D97="","",IFERROR(VLOOKUP(D97,'Tabelas auxiliares'!$A$3:$B$61,2,FALSE),"DESCENTRALIZAÇÃO"))</f>
        <v/>
      </c>
      <c r="G97" s="51" t="str">
        <f>IFERROR(VLOOKUP($B97,'Tabelas auxiliares'!$A$65:$C$102,2,FALSE),"")</f>
        <v/>
      </c>
      <c r="H97" s="51" t="str">
        <f>IFERROR(VLOOKUP($B97,'Tabelas auxiliares'!$A$65:$C$102,3,FALSE),"")</f>
        <v/>
      </c>
      <c r="P97" s="51" t="str">
        <f t="shared" si="2"/>
        <v/>
      </c>
      <c r="Q97" s="51" t="str">
        <f>IFERROR(VLOOKUP(O97,'Tabelas auxiliares'!$A$224:$E$233,5,FALSE),"")</f>
        <v/>
      </c>
      <c r="R97" s="51" t="str">
        <f>IF(Q97&lt;&gt;"",Q97,IF(P97='Tabelas auxiliares'!$A$237,"CUSTEIO",IF(P97='Tabelas auxiliares'!$A$236,"INVESTIMENTO","")))</f>
        <v/>
      </c>
      <c r="S97" s="44"/>
    </row>
    <row r="98" spans="6:19" x14ac:dyDescent="0.25">
      <c r="F98" s="51" t="str">
        <f>IF(D98="","",IFERROR(VLOOKUP(D98,'Tabelas auxiliares'!$A$3:$B$61,2,FALSE),"DESCENTRALIZAÇÃO"))</f>
        <v/>
      </c>
      <c r="G98" s="51" t="str">
        <f>IFERROR(VLOOKUP($B98,'Tabelas auxiliares'!$A$65:$C$102,2,FALSE),"")</f>
        <v/>
      </c>
      <c r="H98" s="51" t="str">
        <f>IFERROR(VLOOKUP($B98,'Tabelas auxiliares'!$A$65:$C$102,3,FALSE),"")</f>
        <v/>
      </c>
      <c r="P98" s="51" t="str">
        <f t="shared" si="2"/>
        <v/>
      </c>
      <c r="Q98" s="51" t="str">
        <f>IFERROR(VLOOKUP(O98,'Tabelas auxiliares'!$A$224:$E$233,5,FALSE),"")</f>
        <v/>
      </c>
      <c r="R98" s="51" t="str">
        <f>IF(Q98&lt;&gt;"",Q98,IF(P98='Tabelas auxiliares'!$A$237,"CUSTEIO",IF(P98='Tabelas auxiliares'!$A$236,"INVESTIMENTO","")))</f>
        <v/>
      </c>
      <c r="S98" s="44"/>
    </row>
    <row r="99" spans="6:19" x14ac:dyDescent="0.25">
      <c r="F99" s="51" t="str">
        <f>IF(D99="","",IFERROR(VLOOKUP(D99,'Tabelas auxiliares'!$A$3:$B$61,2,FALSE),"DESCENTRALIZAÇÃO"))</f>
        <v/>
      </c>
      <c r="G99" s="51" t="str">
        <f>IFERROR(VLOOKUP($B99,'Tabelas auxiliares'!$A$65:$C$102,2,FALSE),"")</f>
        <v/>
      </c>
      <c r="H99" s="51" t="str">
        <f>IFERROR(VLOOKUP($B99,'Tabelas auxiliares'!$A$65:$C$102,3,FALSE),"")</f>
        <v/>
      </c>
      <c r="P99" s="51" t="str">
        <f t="shared" si="2"/>
        <v/>
      </c>
      <c r="Q99" s="51" t="str">
        <f>IFERROR(VLOOKUP(O99,'Tabelas auxiliares'!$A$224:$E$233,5,FALSE),"")</f>
        <v/>
      </c>
      <c r="R99" s="51" t="str">
        <f>IF(Q99&lt;&gt;"",Q99,IF(P99='Tabelas auxiliares'!$A$237,"CUSTEIO",IF(P99='Tabelas auxiliares'!$A$236,"INVESTIMENTO","")))</f>
        <v/>
      </c>
      <c r="S99" s="44"/>
    </row>
    <row r="100" spans="6:19" x14ac:dyDescent="0.25">
      <c r="F100" s="51" t="str">
        <f>IF(D100="","",IFERROR(VLOOKUP(D100,'Tabelas auxiliares'!$A$3:$B$61,2,FALSE),"DESCENTRALIZAÇÃO"))</f>
        <v/>
      </c>
      <c r="G100" s="51" t="str">
        <f>IFERROR(VLOOKUP($B100,'Tabelas auxiliares'!$A$65:$C$102,2,FALSE),"")</f>
        <v/>
      </c>
      <c r="H100" s="51" t="str">
        <f>IFERROR(VLOOKUP($B100,'Tabelas auxiliares'!$A$65:$C$102,3,FALSE),"")</f>
        <v/>
      </c>
      <c r="P100" s="51" t="str">
        <f t="shared" si="2"/>
        <v/>
      </c>
      <c r="Q100" s="51" t="str">
        <f>IFERROR(VLOOKUP(O100,'Tabelas auxiliares'!$A$224:$E$233,5,FALSE),"")</f>
        <v/>
      </c>
      <c r="R100" s="51" t="str">
        <f>IF(Q100&lt;&gt;"",Q100,IF(P100='Tabelas auxiliares'!$A$237,"CUSTEIO",IF(P100='Tabelas auxiliares'!$A$236,"INVESTIMENTO","")))</f>
        <v/>
      </c>
      <c r="S100" s="44"/>
    </row>
    <row r="101" spans="6:19" x14ac:dyDescent="0.25">
      <c r="F101" s="51" t="str">
        <f>IF(D101="","",IFERROR(VLOOKUP(D101,'Tabelas auxiliares'!$A$3:$B$61,2,FALSE),"DESCENTRALIZAÇÃO"))</f>
        <v/>
      </c>
      <c r="G101" s="51" t="str">
        <f>IFERROR(VLOOKUP($B101,'Tabelas auxiliares'!$A$65:$C$102,2,FALSE),"")</f>
        <v/>
      </c>
      <c r="H101" s="51" t="str">
        <f>IFERROR(VLOOKUP($B101,'Tabelas auxiliares'!$A$65:$C$102,3,FALSE),"")</f>
        <v/>
      </c>
      <c r="P101" s="51" t="str">
        <f t="shared" si="2"/>
        <v/>
      </c>
      <c r="Q101" s="51" t="str">
        <f>IFERROR(VLOOKUP(O101,'Tabelas auxiliares'!$A$224:$E$233,5,FALSE),"")</f>
        <v/>
      </c>
      <c r="R101" s="51" t="str">
        <f>IF(Q101&lt;&gt;"",Q101,IF(P101='Tabelas auxiliares'!$A$237,"CUSTEIO",IF(P101='Tabelas auxiliares'!$A$236,"INVESTIMENTO","")))</f>
        <v/>
      </c>
      <c r="S101" s="44"/>
    </row>
    <row r="102" spans="6:19" x14ac:dyDescent="0.25">
      <c r="F102" s="51" t="str">
        <f>IF(D102="","",IFERROR(VLOOKUP(D102,'Tabelas auxiliares'!$A$3:$B$61,2,FALSE),"DESCENTRALIZAÇÃO"))</f>
        <v/>
      </c>
      <c r="G102" s="51" t="str">
        <f>IFERROR(VLOOKUP($B102,'Tabelas auxiliares'!$A$65:$C$102,2,FALSE),"")</f>
        <v/>
      </c>
      <c r="H102" s="51" t="str">
        <f>IFERROR(VLOOKUP($B102,'Tabelas auxiliares'!$A$65:$C$102,3,FALSE),"")</f>
        <v/>
      </c>
      <c r="P102" s="51" t="str">
        <f t="shared" si="2"/>
        <v/>
      </c>
      <c r="Q102" s="51" t="str">
        <f>IFERROR(VLOOKUP(O102,'Tabelas auxiliares'!$A$224:$E$233,5,FALSE),"")</f>
        <v/>
      </c>
      <c r="R102" s="51" t="str">
        <f>IF(Q102&lt;&gt;"",Q102,IF(P102='Tabelas auxiliares'!$A$237,"CUSTEIO",IF(P102='Tabelas auxiliares'!$A$236,"INVESTIMENTO","")))</f>
        <v/>
      </c>
      <c r="S102" s="44"/>
    </row>
    <row r="103" spans="6:19" x14ac:dyDescent="0.25">
      <c r="F103" s="51" t="str">
        <f>IF(D103="","",IFERROR(VLOOKUP(D103,'Tabelas auxiliares'!$A$3:$B$61,2,FALSE),"DESCENTRALIZAÇÃO"))</f>
        <v/>
      </c>
      <c r="G103" s="51" t="str">
        <f>IFERROR(VLOOKUP($B103,'Tabelas auxiliares'!$A$65:$C$102,2,FALSE),"")</f>
        <v/>
      </c>
      <c r="H103" s="51" t="str">
        <f>IFERROR(VLOOKUP($B103,'Tabelas auxiliares'!$A$65:$C$102,3,FALSE),"")</f>
        <v/>
      </c>
      <c r="P103" s="51" t="str">
        <f t="shared" si="2"/>
        <v/>
      </c>
      <c r="Q103" s="51" t="str">
        <f>IFERROR(VLOOKUP(O103,'Tabelas auxiliares'!$A$224:$E$233,5,FALSE),"")</f>
        <v/>
      </c>
      <c r="R103" s="51" t="str">
        <f>IF(Q103&lt;&gt;"",Q103,IF(P103='Tabelas auxiliares'!$A$237,"CUSTEIO",IF(P103='Tabelas auxiliares'!$A$236,"INVESTIMENTO","")))</f>
        <v/>
      </c>
      <c r="S103" s="44"/>
    </row>
    <row r="104" spans="6:19" x14ac:dyDescent="0.25">
      <c r="F104" s="51" t="str">
        <f>IF(D104="","",IFERROR(VLOOKUP(D104,'Tabelas auxiliares'!$A$3:$B$61,2,FALSE),"DESCENTRALIZAÇÃO"))</f>
        <v/>
      </c>
      <c r="G104" s="51" t="str">
        <f>IFERROR(VLOOKUP($B104,'Tabelas auxiliares'!$A$65:$C$102,2,FALSE),"")</f>
        <v/>
      </c>
      <c r="H104" s="51" t="str">
        <f>IFERROR(VLOOKUP($B104,'Tabelas auxiliares'!$A$65:$C$102,3,FALSE),"")</f>
        <v/>
      </c>
      <c r="P104" s="51" t="str">
        <f t="shared" si="2"/>
        <v/>
      </c>
      <c r="Q104" s="51" t="str">
        <f>IFERROR(VLOOKUP(O104,'Tabelas auxiliares'!$A$224:$E$233,5,FALSE),"")</f>
        <v/>
      </c>
      <c r="R104" s="51" t="str">
        <f>IF(Q104&lt;&gt;"",Q104,IF(P104='Tabelas auxiliares'!$A$237,"CUSTEIO",IF(P104='Tabelas auxiliares'!$A$236,"INVESTIMENTO","")))</f>
        <v/>
      </c>
    </row>
    <row r="105" spans="6:19" x14ac:dyDescent="0.25">
      <c r="F105" s="51" t="str">
        <f>IF(D105="","",IFERROR(VLOOKUP(D105,'Tabelas auxiliares'!$A$3:$B$61,2,FALSE),"DESCENTRALIZAÇÃO"))</f>
        <v/>
      </c>
      <c r="G105" s="51" t="str">
        <f>IFERROR(VLOOKUP($B105,'Tabelas auxiliares'!$A$65:$C$102,2,FALSE),"")</f>
        <v/>
      </c>
      <c r="H105" s="51" t="str">
        <f>IFERROR(VLOOKUP($B105,'Tabelas auxiliares'!$A$65:$C$102,3,FALSE),"")</f>
        <v/>
      </c>
      <c r="P105" s="51" t="str">
        <f t="shared" si="2"/>
        <v/>
      </c>
      <c r="Q105" s="51" t="str">
        <f>IFERROR(VLOOKUP(O105,'Tabelas auxiliares'!$A$224:$E$233,5,FALSE),"")</f>
        <v/>
      </c>
      <c r="R105" s="51" t="str">
        <f>IF(Q105&lt;&gt;"",Q105,IF(P105='Tabelas auxiliares'!$A$237,"CUSTEIO",IF(P105='Tabelas auxiliares'!$A$236,"INVESTIMENTO","")))</f>
        <v/>
      </c>
    </row>
    <row r="106" spans="6:19" x14ac:dyDescent="0.25">
      <c r="F106" s="51" t="str">
        <f>IF(D106="","",IFERROR(VLOOKUP(D106,'Tabelas auxiliares'!$A$3:$B$61,2,FALSE),"DESCENTRALIZAÇÃO"))</f>
        <v/>
      </c>
      <c r="G106" s="51" t="str">
        <f>IFERROR(VLOOKUP($B106,'Tabelas auxiliares'!$A$65:$C$102,2,FALSE),"")</f>
        <v/>
      </c>
      <c r="H106" s="51" t="str">
        <f>IFERROR(VLOOKUP($B106,'Tabelas auxiliares'!$A$65:$C$102,3,FALSE),"")</f>
        <v/>
      </c>
      <c r="P106" s="51" t="str">
        <f t="shared" si="2"/>
        <v/>
      </c>
      <c r="Q106" s="51" t="str">
        <f>IFERROR(VLOOKUP(O106,'Tabelas auxiliares'!$A$224:$E$233,5,FALSE),"")</f>
        <v/>
      </c>
      <c r="R106" s="51" t="str">
        <f>IF(Q106&lt;&gt;"",Q106,IF(P106='Tabelas auxiliares'!$A$237,"CUSTEIO",IF(P106='Tabelas auxiliares'!$A$236,"INVESTIMENTO","")))</f>
        <v/>
      </c>
    </row>
    <row r="107" spans="6:19" x14ac:dyDescent="0.25">
      <c r="F107" s="51" t="str">
        <f>IF(D107="","",IFERROR(VLOOKUP(D107,'Tabelas auxiliares'!$A$3:$B$61,2,FALSE),"DESCENTRALIZAÇÃO"))</f>
        <v/>
      </c>
      <c r="G107" s="51" t="str">
        <f>IFERROR(VLOOKUP($B107,'Tabelas auxiliares'!$A$65:$C$102,2,FALSE),"")</f>
        <v/>
      </c>
      <c r="H107" s="51" t="str">
        <f>IFERROR(VLOOKUP($B107,'Tabelas auxiliares'!$A$65:$C$102,3,FALSE),"")</f>
        <v/>
      </c>
      <c r="P107" s="51" t="str">
        <f t="shared" si="2"/>
        <v/>
      </c>
      <c r="Q107" s="51" t="str">
        <f>IFERROR(VLOOKUP(O107,'Tabelas auxiliares'!$A$224:$E$233,5,FALSE),"")</f>
        <v/>
      </c>
      <c r="R107" s="51" t="str">
        <f>IF(Q107&lt;&gt;"",Q107,IF(P107='Tabelas auxiliares'!$A$237,"CUSTEIO",IF(P107='Tabelas auxiliares'!$A$236,"INVESTIMENTO","")))</f>
        <v/>
      </c>
    </row>
    <row r="108" spans="6:19" x14ac:dyDescent="0.25">
      <c r="F108" s="51" t="str">
        <f>IF(D108="","",IFERROR(VLOOKUP(D108,'Tabelas auxiliares'!$A$3:$B$61,2,FALSE),"DESCENTRALIZAÇÃO"))</f>
        <v/>
      </c>
      <c r="G108" s="51" t="str">
        <f>IFERROR(VLOOKUP($B108,'Tabelas auxiliares'!$A$65:$C$102,2,FALSE),"")</f>
        <v/>
      </c>
      <c r="H108" s="51" t="str">
        <f>IFERROR(VLOOKUP($B108,'Tabelas auxiliares'!$A$65:$C$102,3,FALSE),"")</f>
        <v/>
      </c>
      <c r="P108" s="51" t="str">
        <f t="shared" si="2"/>
        <v/>
      </c>
      <c r="Q108" s="51" t="str">
        <f>IFERROR(VLOOKUP(O108,'Tabelas auxiliares'!$A$224:$E$233,5,FALSE),"")</f>
        <v/>
      </c>
      <c r="R108" s="51" t="str">
        <f>IF(Q108&lt;&gt;"",Q108,IF(P108='Tabelas auxiliares'!$A$237,"CUSTEIO",IF(P108='Tabelas auxiliares'!$A$236,"INVESTIMENTO","")))</f>
        <v/>
      </c>
    </row>
    <row r="109" spans="6:19" x14ac:dyDescent="0.25">
      <c r="F109" s="51" t="str">
        <f>IF(D109="","",IFERROR(VLOOKUP(D109,'Tabelas auxiliares'!$A$3:$B$61,2,FALSE),"DESCENTRALIZAÇÃO"))</f>
        <v/>
      </c>
      <c r="G109" s="51" t="str">
        <f>IFERROR(VLOOKUP($B109,'Tabelas auxiliares'!$A$65:$C$102,2,FALSE),"")</f>
        <v/>
      </c>
      <c r="H109" s="51" t="str">
        <f>IFERROR(VLOOKUP($B109,'Tabelas auxiliares'!$A$65:$C$102,3,FALSE),"")</f>
        <v/>
      </c>
      <c r="P109" s="51" t="str">
        <f t="shared" si="2"/>
        <v/>
      </c>
      <c r="Q109" s="51" t="str">
        <f>IFERROR(VLOOKUP(O109,'Tabelas auxiliares'!$A$224:$E$233,5,FALSE),"")</f>
        <v/>
      </c>
      <c r="R109" s="51" t="str">
        <f>IF(Q109&lt;&gt;"",Q109,IF(P109='Tabelas auxiliares'!$A$237,"CUSTEIO",IF(P109='Tabelas auxiliares'!$A$236,"INVESTIMENTO","")))</f>
        <v/>
      </c>
    </row>
    <row r="110" spans="6:19" x14ac:dyDescent="0.25">
      <c r="F110" s="51" t="str">
        <f>IF(D110="","",IFERROR(VLOOKUP(D110,'Tabelas auxiliares'!$A$3:$B$61,2,FALSE),"DESCENTRALIZAÇÃO"))</f>
        <v/>
      </c>
      <c r="G110" s="51" t="str">
        <f>IFERROR(VLOOKUP($B110,'Tabelas auxiliares'!$A$65:$C$102,2,FALSE),"")</f>
        <v/>
      </c>
      <c r="H110" s="51" t="str">
        <f>IFERROR(VLOOKUP($B110,'Tabelas auxiliares'!$A$65:$C$102,3,FALSE),"")</f>
        <v/>
      </c>
      <c r="P110" s="51" t="str">
        <f t="shared" si="2"/>
        <v/>
      </c>
      <c r="Q110" s="51" t="str">
        <f>IFERROR(VLOOKUP(O110,'Tabelas auxiliares'!$A$224:$E$233,5,FALSE),"")</f>
        <v/>
      </c>
      <c r="R110" s="51" t="str">
        <f>IF(Q110&lt;&gt;"",Q110,IF(P110='Tabelas auxiliares'!$A$237,"CUSTEIO",IF(P110='Tabelas auxiliares'!$A$236,"INVESTIMENTO","")))</f>
        <v/>
      </c>
    </row>
    <row r="111" spans="6:19" x14ac:dyDescent="0.25">
      <c r="F111" s="51" t="str">
        <f>IF(D111="","",IFERROR(VLOOKUP(D111,'Tabelas auxiliares'!$A$3:$B$61,2,FALSE),"DESCENTRALIZAÇÃO"))</f>
        <v/>
      </c>
      <c r="G111" s="51" t="str">
        <f>IFERROR(VLOOKUP($B111,'Tabelas auxiliares'!$A$65:$C$102,2,FALSE),"")</f>
        <v/>
      </c>
      <c r="H111" s="51" t="str">
        <f>IFERROR(VLOOKUP($B111,'Tabelas auxiliares'!$A$65:$C$102,3,FALSE),"")</f>
        <v/>
      </c>
      <c r="P111" s="51" t="str">
        <f t="shared" si="2"/>
        <v/>
      </c>
      <c r="Q111" s="51" t="str">
        <f>IFERROR(VLOOKUP(O111,'Tabelas auxiliares'!$A$224:$E$233,5,FALSE),"")</f>
        <v/>
      </c>
      <c r="R111" s="51" t="str">
        <f>IF(Q111&lt;&gt;"",Q111,IF(P111='Tabelas auxiliares'!$A$237,"CUSTEIO",IF(P111='Tabelas auxiliares'!$A$236,"INVESTIMENTO","")))</f>
        <v/>
      </c>
    </row>
    <row r="112" spans="6:19" x14ac:dyDescent="0.25">
      <c r="F112" s="51" t="str">
        <f>IF(D112="","",IFERROR(VLOOKUP(D112,'Tabelas auxiliares'!$A$3:$B$61,2,FALSE),"DESCENTRALIZAÇÃO"))</f>
        <v/>
      </c>
      <c r="G112" s="51" t="str">
        <f>IFERROR(VLOOKUP($B112,'Tabelas auxiliares'!$A$65:$C$102,2,FALSE),"")</f>
        <v/>
      </c>
      <c r="H112" s="51" t="str">
        <f>IFERROR(VLOOKUP($B112,'Tabelas auxiliares'!$A$65:$C$102,3,FALSE),"")</f>
        <v/>
      </c>
      <c r="P112" s="51" t="str">
        <f t="shared" si="2"/>
        <v/>
      </c>
      <c r="Q112" s="51" t="str">
        <f>IFERROR(VLOOKUP(O112,'Tabelas auxiliares'!$A$224:$E$233,5,FALSE),"")</f>
        <v/>
      </c>
      <c r="R112" s="51" t="str">
        <f>IF(Q112&lt;&gt;"",Q112,IF(P112='Tabelas auxiliares'!$A$237,"CUSTEIO",IF(P112='Tabelas auxiliares'!$A$236,"INVESTIMENTO","")))</f>
        <v/>
      </c>
    </row>
    <row r="113" spans="6:18" x14ac:dyDescent="0.25">
      <c r="F113" s="51" t="str">
        <f>IF(D113="","",IFERROR(VLOOKUP(D113,'Tabelas auxiliares'!$A$3:$B$61,2,FALSE),"DESCENTRALIZAÇÃO"))</f>
        <v/>
      </c>
      <c r="G113" s="51" t="str">
        <f>IFERROR(VLOOKUP($B113,'Tabelas auxiliares'!$A$65:$C$102,2,FALSE),"")</f>
        <v/>
      </c>
      <c r="H113" s="51" t="str">
        <f>IFERROR(VLOOKUP($B113,'Tabelas auxiliares'!$A$65:$C$102,3,FALSE),"")</f>
        <v/>
      </c>
      <c r="P113" s="51" t="str">
        <f t="shared" si="2"/>
        <v/>
      </c>
      <c r="Q113" s="51" t="str">
        <f>IFERROR(VLOOKUP(O113,'Tabelas auxiliares'!$A$224:$E$233,5,FALSE),"")</f>
        <v/>
      </c>
      <c r="R113" s="51" t="str">
        <f>IF(Q113&lt;&gt;"",Q113,IF(P113='Tabelas auxiliares'!$A$237,"CUSTEIO",IF(P113='Tabelas auxiliares'!$A$236,"INVESTIMENTO","")))</f>
        <v/>
      </c>
    </row>
    <row r="114" spans="6:18" x14ac:dyDescent="0.25">
      <c r="F114" s="51" t="str">
        <f>IF(D114="","",IFERROR(VLOOKUP(D114,'Tabelas auxiliares'!$A$3:$B$61,2,FALSE),"DESCENTRALIZAÇÃO"))</f>
        <v/>
      </c>
      <c r="G114" s="51" t="str">
        <f>IFERROR(VLOOKUP($B114,'Tabelas auxiliares'!$A$65:$C$102,2,FALSE),"")</f>
        <v/>
      </c>
      <c r="H114" s="51" t="str">
        <f>IFERROR(VLOOKUP($B114,'Tabelas auxiliares'!$A$65:$C$102,3,FALSE),"")</f>
        <v/>
      </c>
      <c r="P114" s="51" t="str">
        <f t="shared" si="2"/>
        <v/>
      </c>
      <c r="Q114" s="51" t="str">
        <f>IFERROR(VLOOKUP(O114,'Tabelas auxiliares'!$A$224:$E$233,5,FALSE),"")</f>
        <v/>
      </c>
      <c r="R114" s="51" t="str">
        <f>IF(Q114&lt;&gt;"",Q114,IF(P114='Tabelas auxiliares'!$A$237,"CUSTEIO",IF(P114='Tabelas auxiliares'!$A$236,"INVESTIMENTO","")))</f>
        <v/>
      </c>
    </row>
    <row r="115" spans="6:18" x14ac:dyDescent="0.25">
      <c r="F115" s="51" t="str">
        <f>IF(D115="","",IFERROR(VLOOKUP(D115,'Tabelas auxiliares'!$A$3:$B$61,2,FALSE),"DESCENTRALIZAÇÃO"))</f>
        <v/>
      </c>
      <c r="G115" s="51" t="str">
        <f>IFERROR(VLOOKUP($B115,'Tabelas auxiliares'!$A$65:$C$102,2,FALSE),"")</f>
        <v/>
      </c>
      <c r="H115" s="51" t="str">
        <f>IFERROR(VLOOKUP($B115,'Tabelas auxiliares'!$A$65:$C$102,3,FALSE),"")</f>
        <v/>
      </c>
      <c r="P115" s="51" t="str">
        <f t="shared" si="2"/>
        <v/>
      </c>
      <c r="Q115" s="51" t="str">
        <f>IFERROR(VLOOKUP(O115,'Tabelas auxiliares'!$A$224:$E$233,5,FALSE),"")</f>
        <v/>
      </c>
      <c r="R115" s="51" t="str">
        <f>IF(Q115&lt;&gt;"",Q115,IF(P115='Tabelas auxiliares'!$A$237,"CUSTEIO",IF(P115='Tabelas auxiliares'!$A$236,"INVESTIMENTO","")))</f>
        <v/>
      </c>
    </row>
    <row r="116" spans="6:18" x14ac:dyDescent="0.25">
      <c r="F116" s="51" t="str">
        <f>IF(D116="","",IFERROR(VLOOKUP(D116,'Tabelas auxiliares'!$A$3:$B$61,2,FALSE),"DESCENTRALIZAÇÃO"))</f>
        <v/>
      </c>
      <c r="G116" s="51" t="str">
        <f>IFERROR(VLOOKUP($B116,'Tabelas auxiliares'!$A$65:$C$102,2,FALSE),"")</f>
        <v/>
      </c>
      <c r="H116" s="51" t="str">
        <f>IFERROR(VLOOKUP($B116,'Tabelas auxiliares'!$A$65:$C$102,3,FALSE),"")</f>
        <v/>
      </c>
      <c r="P116" s="51" t="str">
        <f t="shared" si="2"/>
        <v/>
      </c>
      <c r="Q116" s="51" t="str">
        <f>IFERROR(VLOOKUP(O116,'Tabelas auxiliares'!$A$224:$E$233,5,FALSE),"")</f>
        <v/>
      </c>
      <c r="R116" s="51" t="str">
        <f>IF(Q116&lt;&gt;"",Q116,IF(P116='Tabelas auxiliares'!$A$237,"CUSTEIO",IF(P116='Tabelas auxiliares'!$A$236,"INVESTIMENTO","")))</f>
        <v/>
      </c>
    </row>
    <row r="117" spans="6:18" x14ac:dyDescent="0.25">
      <c r="F117" s="51" t="str">
        <f>IF(D117="","",IFERROR(VLOOKUP(D117,'Tabelas auxiliares'!$A$3:$B$61,2,FALSE),"DESCENTRALIZAÇÃO"))</f>
        <v/>
      </c>
      <c r="G117" s="51" t="str">
        <f>IFERROR(VLOOKUP($B117,'Tabelas auxiliares'!$A$65:$C$102,2,FALSE),"")</f>
        <v/>
      </c>
      <c r="H117" s="51" t="str">
        <f>IFERROR(VLOOKUP($B117,'Tabelas auxiliares'!$A$65:$C$102,3,FALSE),"")</f>
        <v/>
      </c>
      <c r="P117" s="51" t="str">
        <f t="shared" si="2"/>
        <v/>
      </c>
      <c r="Q117" s="51" t="str">
        <f>IFERROR(VLOOKUP(O117,'Tabelas auxiliares'!$A$224:$E$233,5,FALSE),"")</f>
        <v/>
      </c>
      <c r="R117" s="51" t="str">
        <f>IF(Q117&lt;&gt;"",Q117,IF(P117='Tabelas auxiliares'!$A$237,"CUSTEIO",IF(P117='Tabelas auxiliares'!$A$236,"INVESTIMENTO","")))</f>
        <v/>
      </c>
    </row>
    <row r="118" spans="6:18" x14ac:dyDescent="0.25">
      <c r="F118" s="51" t="str">
        <f>IF(D118="","",IFERROR(VLOOKUP(D118,'Tabelas auxiliares'!$A$3:$B$61,2,FALSE),"DESCENTRALIZAÇÃO"))</f>
        <v/>
      </c>
      <c r="G118" s="51" t="str">
        <f>IFERROR(VLOOKUP($B118,'Tabelas auxiliares'!$A$65:$C$102,2,FALSE),"")</f>
        <v/>
      </c>
      <c r="H118" s="51" t="str">
        <f>IFERROR(VLOOKUP($B118,'Tabelas auxiliares'!$A$65:$C$102,3,FALSE),"")</f>
        <v/>
      </c>
      <c r="P118" s="51" t="str">
        <f t="shared" si="2"/>
        <v/>
      </c>
      <c r="Q118" s="51" t="str">
        <f>IFERROR(VLOOKUP(O118,'Tabelas auxiliares'!$A$224:$E$233,5,FALSE),"")</f>
        <v/>
      </c>
      <c r="R118" s="51" t="str">
        <f>IF(Q118&lt;&gt;"",Q118,IF(P118='Tabelas auxiliares'!$A$237,"CUSTEIO",IF(P118='Tabelas auxiliares'!$A$236,"INVESTIMENTO","")))</f>
        <v/>
      </c>
    </row>
    <row r="119" spans="6:18" x14ac:dyDescent="0.25">
      <c r="F119" s="51" t="str">
        <f>IF(D119="","",IFERROR(VLOOKUP(D119,'Tabelas auxiliares'!$A$3:$B$61,2,FALSE),"DESCENTRALIZAÇÃO"))</f>
        <v/>
      </c>
      <c r="G119" s="51" t="str">
        <f>IFERROR(VLOOKUP($B119,'Tabelas auxiliares'!$A$65:$C$102,2,FALSE),"")</f>
        <v/>
      </c>
      <c r="H119" s="51" t="str">
        <f>IFERROR(VLOOKUP($B119,'Tabelas auxiliares'!$A$65:$C$102,3,FALSE),"")</f>
        <v/>
      </c>
      <c r="P119" s="51" t="str">
        <f t="shared" si="2"/>
        <v/>
      </c>
      <c r="Q119" s="51" t="str">
        <f>IFERROR(VLOOKUP(O119,'Tabelas auxiliares'!$A$224:$E$233,5,FALSE),"")</f>
        <v/>
      </c>
      <c r="R119" s="51" t="str">
        <f>IF(Q119&lt;&gt;"",Q119,IF(P119='Tabelas auxiliares'!$A$237,"CUSTEIO",IF(P119='Tabelas auxiliares'!$A$236,"INVESTIMENTO","")))</f>
        <v/>
      </c>
    </row>
    <row r="120" spans="6:18" x14ac:dyDescent="0.25">
      <c r="F120" s="51" t="str">
        <f>IF(D120="","",IFERROR(VLOOKUP(D120,'Tabelas auxiliares'!$A$3:$B$61,2,FALSE),"DESCENTRALIZAÇÃO"))</f>
        <v/>
      </c>
      <c r="G120" s="51" t="str">
        <f>IFERROR(VLOOKUP($B120,'Tabelas auxiliares'!$A$65:$C$102,2,FALSE),"")</f>
        <v/>
      </c>
      <c r="H120" s="51" t="str">
        <f>IFERROR(VLOOKUP($B120,'Tabelas auxiliares'!$A$65:$C$102,3,FALSE),"")</f>
        <v/>
      </c>
      <c r="P120" s="51" t="str">
        <f t="shared" si="2"/>
        <v/>
      </c>
      <c r="Q120" s="51" t="str">
        <f>IFERROR(VLOOKUP(O120,'Tabelas auxiliares'!$A$224:$E$233,5,FALSE),"")</f>
        <v/>
      </c>
      <c r="R120" s="51" t="str">
        <f>IF(Q120&lt;&gt;"",Q120,IF(P120='Tabelas auxiliares'!$A$237,"CUSTEIO",IF(P120='Tabelas auxiliares'!$A$236,"INVESTIMENTO","")))</f>
        <v/>
      </c>
    </row>
    <row r="121" spans="6:18" x14ac:dyDescent="0.25">
      <c r="F121" s="51" t="str">
        <f>IF(D121="","",IFERROR(VLOOKUP(D121,'Tabelas auxiliares'!$A$3:$B$61,2,FALSE),"DESCENTRALIZAÇÃO"))</f>
        <v/>
      </c>
      <c r="G121" s="51" t="str">
        <f>IFERROR(VLOOKUP($B121,'Tabelas auxiliares'!$A$65:$C$102,2,FALSE),"")</f>
        <v/>
      </c>
      <c r="H121" s="51" t="str">
        <f>IFERROR(VLOOKUP($B121,'Tabelas auxiliares'!$A$65:$C$102,3,FALSE),"")</f>
        <v/>
      </c>
      <c r="P121" s="51" t="str">
        <f t="shared" si="2"/>
        <v/>
      </c>
      <c r="Q121" s="51" t="str">
        <f>IFERROR(VLOOKUP(O121,'Tabelas auxiliares'!$A$224:$E$233,5,FALSE),"")</f>
        <v/>
      </c>
      <c r="R121" s="51" t="str">
        <f>IF(Q121&lt;&gt;"",Q121,IF(P121='Tabelas auxiliares'!$A$237,"CUSTEIO",IF(P121='Tabelas auxiliares'!$A$236,"INVESTIMENTO","")))</f>
        <v/>
      </c>
    </row>
    <row r="122" spans="6:18" x14ac:dyDescent="0.25">
      <c r="F122" s="51" t="str">
        <f>IF(D122="","",IFERROR(VLOOKUP(D122,'Tabelas auxiliares'!$A$3:$B$61,2,FALSE),"DESCENTRALIZAÇÃO"))</f>
        <v/>
      </c>
      <c r="G122" s="51" t="str">
        <f>IFERROR(VLOOKUP($B122,'Tabelas auxiliares'!$A$65:$C$102,2,FALSE),"")</f>
        <v/>
      </c>
      <c r="H122" s="51" t="str">
        <f>IFERROR(VLOOKUP($B122,'Tabelas auxiliares'!$A$65:$C$102,3,FALSE),"")</f>
        <v/>
      </c>
      <c r="P122" s="51" t="str">
        <f t="shared" si="2"/>
        <v/>
      </c>
      <c r="Q122" s="51" t="str">
        <f>IFERROR(VLOOKUP(O122,'Tabelas auxiliares'!$A$224:$E$233,5,FALSE),"")</f>
        <v/>
      </c>
      <c r="R122" s="51" t="str">
        <f>IF(Q122&lt;&gt;"",Q122,IF(P122='Tabelas auxiliares'!$A$237,"CUSTEIO",IF(P122='Tabelas auxiliares'!$A$236,"INVESTIMENTO","")))</f>
        <v/>
      </c>
    </row>
    <row r="123" spans="6:18" x14ac:dyDescent="0.25">
      <c r="F123" s="51" t="str">
        <f>IF(D123="","",IFERROR(VLOOKUP(D123,'Tabelas auxiliares'!$A$3:$B$61,2,FALSE),"DESCENTRALIZAÇÃO"))</f>
        <v/>
      </c>
      <c r="G123" s="51" t="str">
        <f>IFERROR(VLOOKUP($B123,'Tabelas auxiliares'!$A$65:$C$102,2,FALSE),"")</f>
        <v/>
      </c>
      <c r="H123" s="51" t="str">
        <f>IFERROR(VLOOKUP($B123,'Tabelas auxiliares'!$A$65:$C$102,3,FALSE),"")</f>
        <v/>
      </c>
      <c r="P123" s="51" t="str">
        <f t="shared" si="2"/>
        <v/>
      </c>
      <c r="Q123" s="51" t="str">
        <f>IFERROR(VLOOKUP(O123,'Tabelas auxiliares'!$A$224:$E$233,5,FALSE),"")</f>
        <v/>
      </c>
      <c r="R123" s="51" t="str">
        <f>IF(Q123&lt;&gt;"",Q123,IF(P123='Tabelas auxiliares'!$A$237,"CUSTEIO",IF(P123='Tabelas auxiliares'!$A$236,"INVESTIMENTO","")))</f>
        <v/>
      </c>
    </row>
    <row r="124" spans="6:18" x14ac:dyDescent="0.25">
      <c r="F124" s="51" t="str">
        <f>IF(D124="","",IFERROR(VLOOKUP(D124,'Tabelas auxiliares'!$A$3:$B$61,2,FALSE),"DESCENTRALIZAÇÃO"))</f>
        <v/>
      </c>
      <c r="G124" s="51" t="str">
        <f>IFERROR(VLOOKUP($B124,'Tabelas auxiliares'!$A$65:$C$102,2,FALSE),"")</f>
        <v/>
      </c>
      <c r="H124" s="51" t="str">
        <f>IFERROR(VLOOKUP($B124,'Tabelas auxiliares'!$A$65:$C$102,3,FALSE),"")</f>
        <v/>
      </c>
      <c r="P124" s="51" t="str">
        <f t="shared" si="2"/>
        <v/>
      </c>
      <c r="Q124" s="51" t="str">
        <f>IFERROR(VLOOKUP(O124,'Tabelas auxiliares'!$A$224:$E$233,5,FALSE),"")</f>
        <v/>
      </c>
      <c r="R124" s="51" t="str">
        <f>IF(Q124&lt;&gt;"",Q124,IF(P124='Tabelas auxiliares'!$A$237,"CUSTEIO",IF(P124='Tabelas auxiliares'!$A$236,"INVESTIMENTO","")))</f>
        <v/>
      </c>
    </row>
    <row r="125" spans="6:18" x14ac:dyDescent="0.25">
      <c r="F125" s="51" t="str">
        <f>IF(D125="","",IFERROR(VLOOKUP(D125,'Tabelas auxiliares'!$A$3:$B$61,2,FALSE),"DESCENTRALIZAÇÃO"))</f>
        <v/>
      </c>
      <c r="G125" s="51" t="str">
        <f>IFERROR(VLOOKUP($B125,'Tabelas auxiliares'!$A$65:$C$102,2,FALSE),"")</f>
        <v/>
      </c>
      <c r="H125" s="51" t="str">
        <f>IFERROR(VLOOKUP($B125,'Tabelas auxiliares'!$A$65:$C$102,3,FALSE),"")</f>
        <v/>
      </c>
      <c r="P125" s="51" t="str">
        <f t="shared" si="2"/>
        <v/>
      </c>
      <c r="Q125" s="51" t="str">
        <f>IFERROR(VLOOKUP(O125,'Tabelas auxiliares'!$A$224:$E$233,5,FALSE),"")</f>
        <v/>
      </c>
      <c r="R125" s="51" t="str">
        <f>IF(Q125&lt;&gt;"",Q125,IF(P125='Tabelas auxiliares'!$A$237,"CUSTEIO",IF(P125='Tabelas auxiliares'!$A$236,"INVESTIMENTO","")))</f>
        <v/>
      </c>
    </row>
    <row r="126" spans="6:18" x14ac:dyDescent="0.25">
      <c r="F126" s="51" t="str">
        <f>IF(D126="","",IFERROR(VLOOKUP(D126,'Tabelas auxiliares'!$A$3:$B$61,2,FALSE),"DESCENTRALIZAÇÃO"))</f>
        <v/>
      </c>
      <c r="G126" s="51" t="str">
        <f>IFERROR(VLOOKUP($B126,'Tabelas auxiliares'!$A$65:$C$102,2,FALSE),"")</f>
        <v/>
      </c>
      <c r="H126" s="51" t="str">
        <f>IFERROR(VLOOKUP($B126,'Tabelas auxiliares'!$A$65:$C$102,3,FALSE),"")</f>
        <v/>
      </c>
      <c r="P126" s="51" t="str">
        <f t="shared" si="2"/>
        <v/>
      </c>
      <c r="Q126" s="51" t="str">
        <f>IFERROR(VLOOKUP(O126,'Tabelas auxiliares'!$A$224:$E$233,5,FALSE),"")</f>
        <v/>
      </c>
      <c r="R126" s="51" t="str">
        <f>IF(Q126&lt;&gt;"",Q126,IF(P126='Tabelas auxiliares'!$A$237,"CUSTEIO",IF(P126='Tabelas auxiliares'!$A$236,"INVESTIMENTO","")))</f>
        <v/>
      </c>
    </row>
    <row r="127" spans="6:18" x14ac:dyDescent="0.25">
      <c r="F127" s="51" t="str">
        <f>IF(D127="","",IFERROR(VLOOKUP(D127,'Tabelas auxiliares'!$A$3:$B$61,2,FALSE),"DESCENTRALIZAÇÃO"))</f>
        <v/>
      </c>
      <c r="G127" s="51" t="str">
        <f>IFERROR(VLOOKUP($B127,'Tabelas auxiliares'!$A$65:$C$102,2,FALSE),"")</f>
        <v/>
      </c>
      <c r="H127" s="51" t="str">
        <f>IFERROR(VLOOKUP($B127,'Tabelas auxiliares'!$A$65:$C$102,3,FALSE),"")</f>
        <v/>
      </c>
      <c r="P127" s="51" t="str">
        <f t="shared" si="2"/>
        <v/>
      </c>
      <c r="Q127" s="51" t="str">
        <f>IFERROR(VLOOKUP(O127,'Tabelas auxiliares'!$A$224:$E$233,5,FALSE),"")</f>
        <v/>
      </c>
      <c r="R127" s="51" t="str">
        <f>IF(Q127&lt;&gt;"",Q127,IF(P127='Tabelas auxiliares'!$A$237,"CUSTEIO",IF(P127='Tabelas auxiliares'!$A$236,"INVESTIMENTO","")))</f>
        <v/>
      </c>
    </row>
    <row r="128" spans="6:18" x14ac:dyDescent="0.25">
      <c r="F128" s="51" t="str">
        <f>IF(D128="","",IFERROR(VLOOKUP(D128,'Tabelas auxiliares'!$A$3:$B$61,2,FALSE),"DESCENTRALIZAÇÃO"))</f>
        <v/>
      </c>
      <c r="G128" s="51" t="str">
        <f>IFERROR(VLOOKUP($B128,'Tabelas auxiliares'!$A$65:$C$102,2,FALSE),"")</f>
        <v/>
      </c>
      <c r="H128" s="51" t="str">
        <f>IFERROR(VLOOKUP($B128,'Tabelas auxiliares'!$A$65:$C$102,3,FALSE),"")</f>
        <v/>
      </c>
      <c r="P128" s="51" t="str">
        <f t="shared" si="2"/>
        <v/>
      </c>
      <c r="Q128" s="51" t="str">
        <f>IFERROR(VLOOKUP(O128,'Tabelas auxiliares'!$A$224:$E$233,5,FALSE),"")</f>
        <v/>
      </c>
      <c r="R128" s="51" t="str">
        <f>IF(Q128&lt;&gt;"",Q128,IF(P128='Tabelas auxiliares'!$A$237,"CUSTEIO",IF(P128='Tabelas auxiliares'!$A$236,"INVESTIMENTO","")))</f>
        <v/>
      </c>
    </row>
    <row r="129" spans="6:18" x14ac:dyDescent="0.25">
      <c r="F129" s="51" t="str">
        <f>IF(D129="","",IFERROR(VLOOKUP(D129,'Tabelas auxiliares'!$A$3:$B$61,2,FALSE),"DESCENTRALIZAÇÃO"))</f>
        <v/>
      </c>
      <c r="G129" s="51" t="str">
        <f>IFERROR(VLOOKUP($B129,'Tabelas auxiliares'!$A$65:$C$102,2,FALSE),"")</f>
        <v/>
      </c>
      <c r="H129" s="51" t="str">
        <f>IFERROR(VLOOKUP($B129,'Tabelas auxiliares'!$A$65:$C$102,3,FALSE),"")</f>
        <v/>
      </c>
      <c r="P129" s="51" t="str">
        <f t="shared" si="2"/>
        <v/>
      </c>
      <c r="Q129" s="51" t="str">
        <f>IFERROR(VLOOKUP(O129,'Tabelas auxiliares'!$A$224:$E$233,5,FALSE),"")</f>
        <v/>
      </c>
      <c r="R129" s="51" t="str">
        <f>IF(Q129&lt;&gt;"",Q129,IF(P129='Tabelas auxiliares'!$A$237,"CUSTEIO",IF(P129='Tabelas auxiliares'!$A$236,"INVESTIMENTO","")))</f>
        <v/>
      </c>
    </row>
    <row r="130" spans="6:18" x14ac:dyDescent="0.25">
      <c r="F130" s="51" t="str">
        <f>IF(D130="","",IFERROR(VLOOKUP(D130,'Tabelas auxiliares'!$A$3:$B$61,2,FALSE),"DESCENTRALIZAÇÃO"))</f>
        <v/>
      </c>
      <c r="G130" s="51" t="str">
        <f>IFERROR(VLOOKUP($B130,'Tabelas auxiliares'!$A$65:$C$102,2,FALSE),"")</f>
        <v/>
      </c>
      <c r="H130" s="51" t="str">
        <f>IFERROR(VLOOKUP($B130,'Tabelas auxiliares'!$A$65:$C$102,3,FALSE),"")</f>
        <v/>
      </c>
      <c r="P130" s="51" t="str">
        <f t="shared" si="2"/>
        <v/>
      </c>
      <c r="Q130" s="51" t="str">
        <f>IFERROR(VLOOKUP(O130,'Tabelas auxiliares'!$A$224:$E$233,5,FALSE),"")</f>
        <v/>
      </c>
      <c r="R130" s="51" t="str">
        <f>IF(Q130&lt;&gt;"",Q130,IF(P130='Tabelas auxiliares'!$A$237,"CUSTEIO",IF(P130='Tabelas auxiliares'!$A$236,"INVESTIMENTO","")))</f>
        <v/>
      </c>
    </row>
    <row r="131" spans="6:18" x14ac:dyDescent="0.25">
      <c r="F131" s="51" t="str">
        <f>IF(D131="","",IFERROR(VLOOKUP(D131,'Tabelas auxiliares'!$A$3:$B$61,2,FALSE),"DESCENTRALIZAÇÃO"))</f>
        <v/>
      </c>
      <c r="G131" s="51" t="str">
        <f>IFERROR(VLOOKUP($B131,'Tabelas auxiliares'!$A$65:$C$102,2,FALSE),"")</f>
        <v/>
      </c>
      <c r="H131" s="51" t="str">
        <f>IFERROR(VLOOKUP($B131,'Tabelas auxiliares'!$A$65:$C$102,3,FALSE),"")</f>
        <v/>
      </c>
      <c r="P131" s="51" t="str">
        <f t="shared" si="2"/>
        <v/>
      </c>
      <c r="Q131" s="51" t="str">
        <f>IFERROR(VLOOKUP(O131,'Tabelas auxiliares'!$A$224:$E$233,5,FALSE),"")</f>
        <v/>
      </c>
      <c r="R131" s="51" t="str">
        <f>IF(Q131&lt;&gt;"",Q131,IF(P131='Tabelas auxiliares'!$A$237,"CUSTEIO",IF(P131='Tabelas auxiliares'!$A$236,"INVESTIMENTO","")))</f>
        <v/>
      </c>
    </row>
    <row r="132" spans="6:18" x14ac:dyDescent="0.25">
      <c r="F132" s="51" t="str">
        <f>IF(D132="","",IFERROR(VLOOKUP(D132,'Tabelas auxiliares'!$A$3:$B$61,2,FALSE),"DESCENTRALIZAÇÃO"))</f>
        <v/>
      </c>
      <c r="G132" s="51" t="str">
        <f>IFERROR(VLOOKUP($B132,'Tabelas auxiliares'!$A$65:$C$102,2,FALSE),"")</f>
        <v/>
      </c>
      <c r="H132" s="51" t="str">
        <f>IFERROR(VLOOKUP($B132,'Tabelas auxiliares'!$A$65:$C$102,3,FALSE),"")</f>
        <v/>
      </c>
      <c r="P132" s="51" t="str">
        <f t="shared" ref="P132:P195" si="3">LEFT(N132,1)</f>
        <v/>
      </c>
      <c r="Q132" s="51" t="str">
        <f>IFERROR(VLOOKUP(O132,'Tabelas auxiliares'!$A$224:$E$233,5,FALSE),"")</f>
        <v/>
      </c>
      <c r="R132" s="51" t="str">
        <f>IF(Q132&lt;&gt;"",Q132,IF(P132='Tabelas auxiliares'!$A$237,"CUSTEIO",IF(P132='Tabelas auxiliares'!$A$236,"INVESTIMENTO","")))</f>
        <v/>
      </c>
    </row>
    <row r="133" spans="6:18" x14ac:dyDescent="0.25">
      <c r="F133" s="51" t="str">
        <f>IF(D133="","",IFERROR(VLOOKUP(D133,'Tabelas auxiliares'!$A$3:$B$61,2,FALSE),"DESCENTRALIZAÇÃO"))</f>
        <v/>
      </c>
      <c r="G133" s="51" t="str">
        <f>IFERROR(VLOOKUP($B133,'Tabelas auxiliares'!$A$65:$C$102,2,FALSE),"")</f>
        <v/>
      </c>
      <c r="H133" s="51" t="str">
        <f>IFERROR(VLOOKUP($B133,'Tabelas auxiliares'!$A$65:$C$102,3,FALSE),"")</f>
        <v/>
      </c>
      <c r="P133" s="51" t="str">
        <f t="shared" si="3"/>
        <v/>
      </c>
      <c r="Q133" s="51" t="str">
        <f>IFERROR(VLOOKUP(O133,'Tabelas auxiliares'!$A$224:$E$233,5,FALSE),"")</f>
        <v/>
      </c>
      <c r="R133" s="51" t="str">
        <f>IF(Q133&lt;&gt;"",Q133,IF(P133='Tabelas auxiliares'!$A$237,"CUSTEIO",IF(P133='Tabelas auxiliares'!$A$236,"INVESTIMENTO","")))</f>
        <v/>
      </c>
    </row>
    <row r="134" spans="6:18" x14ac:dyDescent="0.25">
      <c r="F134" s="51" t="str">
        <f>IF(D134="","",IFERROR(VLOOKUP(D134,'Tabelas auxiliares'!$A$3:$B$61,2,FALSE),"DESCENTRALIZAÇÃO"))</f>
        <v/>
      </c>
      <c r="G134" s="51" t="str">
        <f>IFERROR(VLOOKUP($B134,'Tabelas auxiliares'!$A$65:$C$102,2,FALSE),"")</f>
        <v/>
      </c>
      <c r="H134" s="51" t="str">
        <f>IFERROR(VLOOKUP($B134,'Tabelas auxiliares'!$A$65:$C$102,3,FALSE),"")</f>
        <v/>
      </c>
      <c r="P134" s="51" t="str">
        <f t="shared" si="3"/>
        <v/>
      </c>
      <c r="Q134" s="51" t="str">
        <f>IFERROR(VLOOKUP(O134,'Tabelas auxiliares'!$A$224:$E$233,5,FALSE),"")</f>
        <v/>
      </c>
      <c r="R134" s="51" t="str">
        <f>IF(Q134&lt;&gt;"",Q134,IF(P134='Tabelas auxiliares'!$A$237,"CUSTEIO",IF(P134='Tabelas auxiliares'!$A$236,"INVESTIMENTO","")))</f>
        <v/>
      </c>
    </row>
    <row r="135" spans="6:18" x14ac:dyDescent="0.25">
      <c r="F135" s="51" t="str">
        <f>IF(D135="","",IFERROR(VLOOKUP(D135,'Tabelas auxiliares'!$A$3:$B$61,2,FALSE),"DESCENTRALIZAÇÃO"))</f>
        <v/>
      </c>
      <c r="G135" s="51" t="str">
        <f>IFERROR(VLOOKUP($B135,'Tabelas auxiliares'!$A$65:$C$102,2,FALSE),"")</f>
        <v/>
      </c>
      <c r="H135" s="51" t="str">
        <f>IFERROR(VLOOKUP($B135,'Tabelas auxiliares'!$A$65:$C$102,3,FALSE),"")</f>
        <v/>
      </c>
      <c r="P135" s="51" t="str">
        <f t="shared" si="3"/>
        <v/>
      </c>
      <c r="Q135" s="51" t="str">
        <f>IFERROR(VLOOKUP(O135,'Tabelas auxiliares'!$A$224:$E$233,5,FALSE),"")</f>
        <v/>
      </c>
      <c r="R135" s="51" t="str">
        <f>IF(Q135&lt;&gt;"",Q135,IF(P135='Tabelas auxiliares'!$A$237,"CUSTEIO",IF(P135='Tabelas auxiliares'!$A$236,"INVESTIMENTO","")))</f>
        <v/>
      </c>
    </row>
    <row r="136" spans="6:18" x14ac:dyDescent="0.25">
      <c r="F136" s="51" t="str">
        <f>IF(D136="","",IFERROR(VLOOKUP(D136,'Tabelas auxiliares'!$A$3:$B$61,2,FALSE),"DESCENTRALIZAÇÃO"))</f>
        <v/>
      </c>
      <c r="G136" s="51" t="str">
        <f>IFERROR(VLOOKUP($B136,'Tabelas auxiliares'!$A$65:$C$102,2,FALSE),"")</f>
        <v/>
      </c>
      <c r="H136" s="51" t="str">
        <f>IFERROR(VLOOKUP($B136,'Tabelas auxiliares'!$A$65:$C$102,3,FALSE),"")</f>
        <v/>
      </c>
      <c r="P136" s="51" t="str">
        <f t="shared" si="3"/>
        <v/>
      </c>
      <c r="Q136" s="51" t="str">
        <f>IFERROR(VLOOKUP(O136,'Tabelas auxiliares'!$A$224:$E$233,5,FALSE),"")</f>
        <v/>
      </c>
      <c r="R136" s="51" t="str">
        <f>IF(Q136&lt;&gt;"",Q136,IF(P136='Tabelas auxiliares'!$A$237,"CUSTEIO",IF(P136='Tabelas auxiliares'!$A$236,"INVESTIMENTO","")))</f>
        <v/>
      </c>
    </row>
    <row r="137" spans="6:18" x14ac:dyDescent="0.25">
      <c r="F137" s="51" t="str">
        <f>IF(D137="","",IFERROR(VLOOKUP(D137,'Tabelas auxiliares'!$A$3:$B$61,2,FALSE),"DESCENTRALIZAÇÃO"))</f>
        <v/>
      </c>
      <c r="G137" s="51" t="str">
        <f>IFERROR(VLOOKUP($B137,'Tabelas auxiliares'!$A$65:$C$102,2,FALSE),"")</f>
        <v/>
      </c>
      <c r="H137" s="51" t="str">
        <f>IFERROR(VLOOKUP($B137,'Tabelas auxiliares'!$A$65:$C$102,3,FALSE),"")</f>
        <v/>
      </c>
      <c r="P137" s="51" t="str">
        <f t="shared" si="3"/>
        <v/>
      </c>
      <c r="Q137" s="51" t="str">
        <f>IFERROR(VLOOKUP(O137,'Tabelas auxiliares'!$A$224:$E$233,5,FALSE),"")</f>
        <v/>
      </c>
      <c r="R137" s="51" t="str">
        <f>IF(Q137&lt;&gt;"",Q137,IF(P137='Tabelas auxiliares'!$A$237,"CUSTEIO",IF(P137='Tabelas auxiliares'!$A$236,"INVESTIMENTO","")))</f>
        <v/>
      </c>
    </row>
    <row r="138" spans="6:18" x14ac:dyDescent="0.25">
      <c r="F138" s="51" t="str">
        <f>IF(D138="","",IFERROR(VLOOKUP(D138,'Tabelas auxiliares'!$A$3:$B$61,2,FALSE),"DESCENTRALIZAÇÃO"))</f>
        <v/>
      </c>
      <c r="G138" s="51" t="str">
        <f>IFERROR(VLOOKUP($B138,'Tabelas auxiliares'!$A$65:$C$102,2,FALSE),"")</f>
        <v/>
      </c>
      <c r="H138" s="51" t="str">
        <f>IFERROR(VLOOKUP($B138,'Tabelas auxiliares'!$A$65:$C$102,3,FALSE),"")</f>
        <v/>
      </c>
      <c r="P138" s="51" t="str">
        <f t="shared" si="3"/>
        <v/>
      </c>
      <c r="Q138" s="51" t="str">
        <f>IFERROR(VLOOKUP(O138,'Tabelas auxiliares'!$A$224:$E$233,5,FALSE),"")</f>
        <v/>
      </c>
      <c r="R138" s="51" t="str">
        <f>IF(Q138&lt;&gt;"",Q138,IF(P138='Tabelas auxiliares'!$A$237,"CUSTEIO",IF(P138='Tabelas auxiliares'!$A$236,"INVESTIMENTO","")))</f>
        <v/>
      </c>
    </row>
    <row r="139" spans="6:18" x14ac:dyDescent="0.25">
      <c r="F139" s="51" t="str">
        <f>IF(D139="","",IFERROR(VLOOKUP(D139,'Tabelas auxiliares'!$A$3:$B$61,2,FALSE),"DESCENTRALIZAÇÃO"))</f>
        <v/>
      </c>
      <c r="G139" s="51" t="str">
        <f>IFERROR(VLOOKUP($B139,'Tabelas auxiliares'!$A$65:$C$102,2,FALSE),"")</f>
        <v/>
      </c>
      <c r="H139" s="51" t="str">
        <f>IFERROR(VLOOKUP($B139,'Tabelas auxiliares'!$A$65:$C$102,3,FALSE),"")</f>
        <v/>
      </c>
      <c r="P139" s="51" t="str">
        <f t="shared" si="3"/>
        <v/>
      </c>
      <c r="Q139" s="51" t="str">
        <f>IFERROR(VLOOKUP(O139,'Tabelas auxiliares'!$A$224:$E$233,5,FALSE),"")</f>
        <v/>
      </c>
      <c r="R139" s="51" t="str">
        <f>IF(Q139&lt;&gt;"",Q139,IF(P139='Tabelas auxiliares'!$A$237,"CUSTEIO",IF(P139='Tabelas auxiliares'!$A$236,"INVESTIMENTO","")))</f>
        <v/>
      </c>
    </row>
    <row r="140" spans="6:18" x14ac:dyDescent="0.25">
      <c r="F140" s="51" t="str">
        <f>IF(D140="","",IFERROR(VLOOKUP(D140,'Tabelas auxiliares'!$A$3:$B$61,2,FALSE),"DESCENTRALIZAÇÃO"))</f>
        <v/>
      </c>
      <c r="G140" s="51" t="str">
        <f>IFERROR(VLOOKUP($B140,'Tabelas auxiliares'!$A$65:$C$102,2,FALSE),"")</f>
        <v/>
      </c>
      <c r="H140" s="51" t="str">
        <f>IFERROR(VLOOKUP($B140,'Tabelas auxiliares'!$A$65:$C$102,3,FALSE),"")</f>
        <v/>
      </c>
      <c r="P140" s="51" t="str">
        <f t="shared" si="3"/>
        <v/>
      </c>
      <c r="Q140" s="51" t="str">
        <f>IFERROR(VLOOKUP(O140,'Tabelas auxiliares'!$A$224:$E$233,5,FALSE),"")</f>
        <v/>
      </c>
      <c r="R140" s="51" t="str">
        <f>IF(Q140&lt;&gt;"",Q140,IF(P140='Tabelas auxiliares'!$A$237,"CUSTEIO",IF(P140='Tabelas auxiliares'!$A$236,"INVESTIMENTO","")))</f>
        <v/>
      </c>
    </row>
    <row r="141" spans="6:18" x14ac:dyDescent="0.25">
      <c r="F141" s="51" t="str">
        <f>IF(D141="","",IFERROR(VLOOKUP(D141,'Tabelas auxiliares'!$A$3:$B$61,2,FALSE),"DESCENTRALIZAÇÃO"))</f>
        <v/>
      </c>
      <c r="G141" s="51" t="str">
        <f>IFERROR(VLOOKUP($B141,'Tabelas auxiliares'!$A$65:$C$102,2,FALSE),"")</f>
        <v/>
      </c>
      <c r="H141" s="51" t="str">
        <f>IFERROR(VLOOKUP($B141,'Tabelas auxiliares'!$A$65:$C$102,3,FALSE),"")</f>
        <v/>
      </c>
      <c r="P141" s="51" t="str">
        <f t="shared" si="3"/>
        <v/>
      </c>
      <c r="Q141" s="51" t="str">
        <f>IFERROR(VLOOKUP(O141,'Tabelas auxiliares'!$A$224:$E$233,5,FALSE),"")</f>
        <v/>
      </c>
      <c r="R141" s="51" t="str">
        <f>IF(Q141&lt;&gt;"",Q141,IF(P141='Tabelas auxiliares'!$A$237,"CUSTEIO",IF(P141='Tabelas auxiliares'!$A$236,"INVESTIMENTO","")))</f>
        <v/>
      </c>
    </row>
    <row r="142" spans="6:18" x14ac:dyDescent="0.25">
      <c r="F142" s="51" t="str">
        <f>IF(D142="","",IFERROR(VLOOKUP(D142,'Tabelas auxiliares'!$A$3:$B$61,2,FALSE),"DESCENTRALIZAÇÃO"))</f>
        <v/>
      </c>
      <c r="G142" s="51" t="str">
        <f>IFERROR(VLOOKUP($B142,'Tabelas auxiliares'!$A$65:$C$102,2,FALSE),"")</f>
        <v/>
      </c>
      <c r="H142" s="51" t="str">
        <f>IFERROR(VLOOKUP($B142,'Tabelas auxiliares'!$A$65:$C$102,3,FALSE),"")</f>
        <v/>
      </c>
      <c r="P142" s="51" t="str">
        <f t="shared" si="3"/>
        <v/>
      </c>
      <c r="Q142" s="51" t="str">
        <f>IFERROR(VLOOKUP(O142,'Tabelas auxiliares'!$A$224:$E$233,5,FALSE),"")</f>
        <v/>
      </c>
      <c r="R142" s="51" t="str">
        <f>IF(Q142&lt;&gt;"",Q142,IF(P142='Tabelas auxiliares'!$A$237,"CUSTEIO",IF(P142='Tabelas auxiliares'!$A$236,"INVESTIMENTO","")))</f>
        <v/>
      </c>
    </row>
    <row r="143" spans="6:18" x14ac:dyDescent="0.25">
      <c r="F143" s="51" t="str">
        <f>IF(D143="","",IFERROR(VLOOKUP(D143,'Tabelas auxiliares'!$A$3:$B$61,2,FALSE),"DESCENTRALIZAÇÃO"))</f>
        <v/>
      </c>
      <c r="G143" s="51" t="str">
        <f>IFERROR(VLOOKUP($B143,'Tabelas auxiliares'!$A$65:$C$102,2,FALSE),"")</f>
        <v/>
      </c>
      <c r="H143" s="51" t="str">
        <f>IFERROR(VLOOKUP($B143,'Tabelas auxiliares'!$A$65:$C$102,3,FALSE),"")</f>
        <v/>
      </c>
      <c r="P143" s="51" t="str">
        <f t="shared" si="3"/>
        <v/>
      </c>
      <c r="Q143" s="51" t="str">
        <f>IFERROR(VLOOKUP(O143,'Tabelas auxiliares'!$A$224:$E$233,5,FALSE),"")</f>
        <v/>
      </c>
      <c r="R143" s="51" t="str">
        <f>IF(Q143&lt;&gt;"",Q143,IF(P143='Tabelas auxiliares'!$A$237,"CUSTEIO",IF(P143='Tabelas auxiliares'!$A$236,"INVESTIMENTO","")))</f>
        <v/>
      </c>
    </row>
    <row r="144" spans="6:18" x14ac:dyDescent="0.25">
      <c r="F144" s="51" t="str">
        <f>IF(D144="","",IFERROR(VLOOKUP(D144,'Tabelas auxiliares'!$A$3:$B$61,2,FALSE),"DESCENTRALIZAÇÃO"))</f>
        <v/>
      </c>
      <c r="G144" s="51" t="str">
        <f>IFERROR(VLOOKUP($B144,'Tabelas auxiliares'!$A$65:$C$102,2,FALSE),"")</f>
        <v/>
      </c>
      <c r="H144" s="51" t="str">
        <f>IFERROR(VLOOKUP($B144,'Tabelas auxiliares'!$A$65:$C$102,3,FALSE),"")</f>
        <v/>
      </c>
      <c r="P144" s="51" t="str">
        <f t="shared" si="3"/>
        <v/>
      </c>
      <c r="Q144" s="51" t="str">
        <f>IFERROR(VLOOKUP(O144,'Tabelas auxiliares'!$A$224:$E$233,5,FALSE),"")</f>
        <v/>
      </c>
      <c r="R144" s="51" t="str">
        <f>IF(Q144&lt;&gt;"",Q144,IF(P144='Tabelas auxiliares'!$A$237,"CUSTEIO",IF(P144='Tabelas auxiliares'!$A$236,"INVESTIMENTO","")))</f>
        <v/>
      </c>
    </row>
    <row r="145" spans="6:18" x14ac:dyDescent="0.25">
      <c r="F145" s="51" t="str">
        <f>IF(D145="","",IFERROR(VLOOKUP(D145,'Tabelas auxiliares'!$A$3:$B$61,2,FALSE),"DESCENTRALIZAÇÃO"))</f>
        <v/>
      </c>
      <c r="G145" s="51" t="str">
        <f>IFERROR(VLOOKUP($B145,'Tabelas auxiliares'!$A$65:$C$102,2,FALSE),"")</f>
        <v/>
      </c>
      <c r="H145" s="51" t="str">
        <f>IFERROR(VLOOKUP($B145,'Tabelas auxiliares'!$A$65:$C$102,3,FALSE),"")</f>
        <v/>
      </c>
      <c r="P145" s="51" t="str">
        <f t="shared" si="3"/>
        <v/>
      </c>
      <c r="Q145" s="51" t="str">
        <f>IFERROR(VLOOKUP(O145,'Tabelas auxiliares'!$A$224:$E$233,5,FALSE),"")</f>
        <v/>
      </c>
      <c r="R145" s="51" t="str">
        <f>IF(Q145&lt;&gt;"",Q145,IF(P145='Tabelas auxiliares'!$A$237,"CUSTEIO",IF(P145='Tabelas auxiliares'!$A$236,"INVESTIMENTO","")))</f>
        <v/>
      </c>
    </row>
    <row r="146" spans="6:18" x14ac:dyDescent="0.25">
      <c r="F146" s="51" t="str">
        <f>IF(D146="","",IFERROR(VLOOKUP(D146,'Tabelas auxiliares'!$A$3:$B$61,2,FALSE),"DESCENTRALIZAÇÃO"))</f>
        <v/>
      </c>
      <c r="G146" s="51" t="str">
        <f>IFERROR(VLOOKUP($B146,'Tabelas auxiliares'!$A$65:$C$102,2,FALSE),"")</f>
        <v/>
      </c>
      <c r="H146" s="51" t="str">
        <f>IFERROR(VLOOKUP($B146,'Tabelas auxiliares'!$A$65:$C$102,3,FALSE),"")</f>
        <v/>
      </c>
      <c r="P146" s="51" t="str">
        <f t="shared" si="3"/>
        <v/>
      </c>
      <c r="Q146" s="51" t="str">
        <f>IFERROR(VLOOKUP(O146,'Tabelas auxiliares'!$A$224:$E$233,5,FALSE),"")</f>
        <v/>
      </c>
      <c r="R146" s="51" t="str">
        <f>IF(Q146&lt;&gt;"",Q146,IF(P146='Tabelas auxiliares'!$A$237,"CUSTEIO",IF(P146='Tabelas auxiliares'!$A$236,"INVESTIMENTO","")))</f>
        <v/>
      </c>
    </row>
    <row r="147" spans="6:18" x14ac:dyDescent="0.25">
      <c r="F147" s="51" t="str">
        <f>IF(D147="","",IFERROR(VLOOKUP(D147,'Tabelas auxiliares'!$A$3:$B$61,2,FALSE),"DESCENTRALIZAÇÃO"))</f>
        <v/>
      </c>
      <c r="G147" s="51" t="str">
        <f>IFERROR(VLOOKUP($B147,'Tabelas auxiliares'!$A$65:$C$102,2,FALSE),"")</f>
        <v/>
      </c>
      <c r="H147" s="51" t="str">
        <f>IFERROR(VLOOKUP($B147,'Tabelas auxiliares'!$A$65:$C$102,3,FALSE),"")</f>
        <v/>
      </c>
      <c r="P147" s="51" t="str">
        <f t="shared" si="3"/>
        <v/>
      </c>
      <c r="Q147" s="51" t="str">
        <f>IFERROR(VLOOKUP(O147,'Tabelas auxiliares'!$A$224:$E$233,5,FALSE),"")</f>
        <v/>
      </c>
      <c r="R147" s="51" t="str">
        <f>IF(Q147&lt;&gt;"",Q147,IF(P147='Tabelas auxiliares'!$A$237,"CUSTEIO",IF(P147='Tabelas auxiliares'!$A$236,"INVESTIMENTO","")))</f>
        <v/>
      </c>
    </row>
    <row r="148" spans="6:18" x14ac:dyDescent="0.25">
      <c r="F148" s="51" t="str">
        <f>IF(D148="","",IFERROR(VLOOKUP(D148,'Tabelas auxiliares'!$A$3:$B$61,2,FALSE),"DESCENTRALIZAÇÃO"))</f>
        <v/>
      </c>
      <c r="G148" s="51" t="str">
        <f>IFERROR(VLOOKUP($B148,'Tabelas auxiliares'!$A$65:$C$102,2,FALSE),"")</f>
        <v/>
      </c>
      <c r="H148" s="51" t="str">
        <f>IFERROR(VLOOKUP($B148,'Tabelas auxiliares'!$A$65:$C$102,3,FALSE),"")</f>
        <v/>
      </c>
      <c r="P148" s="51" t="str">
        <f t="shared" si="3"/>
        <v/>
      </c>
      <c r="Q148" s="51" t="str">
        <f>IFERROR(VLOOKUP(O148,'Tabelas auxiliares'!$A$224:$E$233,5,FALSE),"")</f>
        <v/>
      </c>
      <c r="R148" s="51" t="str">
        <f>IF(Q148&lt;&gt;"",Q148,IF(P148='Tabelas auxiliares'!$A$237,"CUSTEIO",IF(P148='Tabelas auxiliares'!$A$236,"INVESTIMENTO","")))</f>
        <v/>
      </c>
    </row>
    <row r="149" spans="6:18" x14ac:dyDescent="0.25">
      <c r="F149" s="51" t="str">
        <f>IF(D149="","",IFERROR(VLOOKUP(D149,'Tabelas auxiliares'!$A$3:$B$61,2,FALSE),"DESCENTRALIZAÇÃO"))</f>
        <v/>
      </c>
      <c r="G149" s="51" t="str">
        <f>IFERROR(VLOOKUP($B149,'Tabelas auxiliares'!$A$65:$C$102,2,FALSE),"")</f>
        <v/>
      </c>
      <c r="H149" s="51" t="str">
        <f>IFERROR(VLOOKUP($B149,'Tabelas auxiliares'!$A$65:$C$102,3,FALSE),"")</f>
        <v/>
      </c>
      <c r="P149" s="51" t="str">
        <f t="shared" si="3"/>
        <v/>
      </c>
      <c r="Q149" s="51" t="str">
        <f>IFERROR(VLOOKUP(O149,'Tabelas auxiliares'!$A$224:$E$233,5,FALSE),"")</f>
        <v/>
      </c>
      <c r="R149" s="51" t="str">
        <f>IF(Q149&lt;&gt;"",Q149,IF(P149='Tabelas auxiliares'!$A$237,"CUSTEIO",IF(P149='Tabelas auxiliares'!$A$236,"INVESTIMENTO","")))</f>
        <v/>
      </c>
    </row>
    <row r="150" spans="6:18" x14ac:dyDescent="0.25">
      <c r="F150" s="51" t="str">
        <f>IF(D150="","",IFERROR(VLOOKUP(D150,'Tabelas auxiliares'!$A$3:$B$61,2,FALSE),"DESCENTRALIZAÇÃO"))</f>
        <v/>
      </c>
      <c r="G150" s="51" t="str">
        <f>IFERROR(VLOOKUP($B150,'Tabelas auxiliares'!$A$65:$C$102,2,FALSE),"")</f>
        <v/>
      </c>
      <c r="H150" s="51" t="str">
        <f>IFERROR(VLOOKUP($B150,'Tabelas auxiliares'!$A$65:$C$102,3,FALSE),"")</f>
        <v/>
      </c>
      <c r="P150" s="51" t="str">
        <f t="shared" si="3"/>
        <v/>
      </c>
      <c r="Q150" s="51" t="str">
        <f>IFERROR(VLOOKUP(O150,'Tabelas auxiliares'!$A$224:$E$233,5,FALSE),"")</f>
        <v/>
      </c>
      <c r="R150" s="51" t="str">
        <f>IF(Q150&lt;&gt;"",Q150,IF(P150='Tabelas auxiliares'!$A$237,"CUSTEIO",IF(P150='Tabelas auxiliares'!$A$236,"INVESTIMENTO","")))</f>
        <v/>
      </c>
    </row>
    <row r="151" spans="6:18" x14ac:dyDescent="0.25">
      <c r="F151" s="51" t="str">
        <f>IF(D151="","",IFERROR(VLOOKUP(D151,'Tabelas auxiliares'!$A$3:$B$61,2,FALSE),"DESCENTRALIZAÇÃO"))</f>
        <v/>
      </c>
      <c r="G151" s="51" t="str">
        <f>IFERROR(VLOOKUP($B151,'Tabelas auxiliares'!$A$65:$C$102,2,FALSE),"")</f>
        <v/>
      </c>
      <c r="H151" s="51" t="str">
        <f>IFERROR(VLOOKUP($B151,'Tabelas auxiliares'!$A$65:$C$102,3,FALSE),"")</f>
        <v/>
      </c>
      <c r="P151" s="51" t="str">
        <f t="shared" si="3"/>
        <v/>
      </c>
      <c r="Q151" s="51" t="str">
        <f>IFERROR(VLOOKUP(O151,'Tabelas auxiliares'!$A$224:$E$233,5,FALSE),"")</f>
        <v/>
      </c>
      <c r="R151" s="51" t="str">
        <f>IF(Q151&lt;&gt;"",Q151,IF(P151='Tabelas auxiliares'!$A$237,"CUSTEIO",IF(P151='Tabelas auxiliares'!$A$236,"INVESTIMENTO","")))</f>
        <v/>
      </c>
    </row>
    <row r="152" spans="6:18" x14ac:dyDescent="0.25">
      <c r="F152" s="51" t="str">
        <f>IF(D152="","",IFERROR(VLOOKUP(D152,'Tabelas auxiliares'!$A$3:$B$61,2,FALSE),"DESCENTRALIZAÇÃO"))</f>
        <v/>
      </c>
      <c r="G152" s="51" t="str">
        <f>IFERROR(VLOOKUP($B152,'Tabelas auxiliares'!$A$65:$C$102,2,FALSE),"")</f>
        <v/>
      </c>
      <c r="H152" s="51" t="str">
        <f>IFERROR(VLOOKUP($B152,'Tabelas auxiliares'!$A$65:$C$102,3,FALSE),"")</f>
        <v/>
      </c>
      <c r="P152" s="51" t="str">
        <f t="shared" si="3"/>
        <v/>
      </c>
      <c r="Q152" s="51" t="str">
        <f>IFERROR(VLOOKUP(O152,'Tabelas auxiliares'!$A$224:$E$233,5,FALSE),"")</f>
        <v/>
      </c>
      <c r="R152" s="51" t="str">
        <f>IF(Q152&lt;&gt;"",Q152,IF(P152='Tabelas auxiliares'!$A$237,"CUSTEIO",IF(P152='Tabelas auxiliares'!$A$236,"INVESTIMENTO","")))</f>
        <v/>
      </c>
    </row>
    <row r="153" spans="6:18" x14ac:dyDescent="0.25">
      <c r="F153" s="51" t="str">
        <f>IF(D153="","",IFERROR(VLOOKUP(D153,'Tabelas auxiliares'!$A$3:$B$61,2,FALSE),"DESCENTRALIZAÇÃO"))</f>
        <v/>
      </c>
      <c r="G153" s="51" t="str">
        <f>IFERROR(VLOOKUP($B153,'Tabelas auxiliares'!$A$65:$C$102,2,FALSE),"")</f>
        <v/>
      </c>
      <c r="H153" s="51" t="str">
        <f>IFERROR(VLOOKUP($B153,'Tabelas auxiliares'!$A$65:$C$102,3,FALSE),"")</f>
        <v/>
      </c>
      <c r="P153" s="51" t="str">
        <f t="shared" si="3"/>
        <v/>
      </c>
      <c r="Q153" s="51" t="str">
        <f>IFERROR(VLOOKUP(O153,'Tabelas auxiliares'!$A$224:$E$233,5,FALSE),"")</f>
        <v/>
      </c>
      <c r="R153" s="51" t="str">
        <f>IF(Q153&lt;&gt;"",Q153,IF(P153='Tabelas auxiliares'!$A$237,"CUSTEIO",IF(P153='Tabelas auxiliares'!$A$236,"INVESTIMENTO","")))</f>
        <v/>
      </c>
    </row>
    <row r="154" spans="6:18" x14ac:dyDescent="0.25">
      <c r="F154" s="51" t="str">
        <f>IF(D154="","",IFERROR(VLOOKUP(D154,'Tabelas auxiliares'!$A$3:$B$61,2,FALSE),"DESCENTRALIZAÇÃO"))</f>
        <v/>
      </c>
      <c r="G154" s="51" t="str">
        <f>IFERROR(VLOOKUP($B154,'Tabelas auxiliares'!$A$65:$C$102,2,FALSE),"")</f>
        <v/>
      </c>
      <c r="H154" s="51" t="str">
        <f>IFERROR(VLOOKUP($B154,'Tabelas auxiliares'!$A$65:$C$102,3,FALSE),"")</f>
        <v/>
      </c>
      <c r="P154" s="51" t="str">
        <f t="shared" si="3"/>
        <v/>
      </c>
      <c r="Q154" s="51" t="str">
        <f>IFERROR(VLOOKUP(O154,'Tabelas auxiliares'!$A$224:$E$233,5,FALSE),"")</f>
        <v/>
      </c>
      <c r="R154" s="51" t="str">
        <f>IF(Q154&lt;&gt;"",Q154,IF(P154='Tabelas auxiliares'!$A$237,"CUSTEIO",IF(P154='Tabelas auxiliares'!$A$236,"INVESTIMENTO","")))</f>
        <v/>
      </c>
    </row>
    <row r="155" spans="6:18" x14ac:dyDescent="0.25">
      <c r="F155" s="51" t="str">
        <f>IF(D155="","",IFERROR(VLOOKUP(D155,'Tabelas auxiliares'!$A$3:$B$61,2,FALSE),"DESCENTRALIZAÇÃO"))</f>
        <v/>
      </c>
      <c r="G155" s="51" t="str">
        <f>IFERROR(VLOOKUP($B155,'Tabelas auxiliares'!$A$65:$C$102,2,FALSE),"")</f>
        <v/>
      </c>
      <c r="H155" s="51" t="str">
        <f>IFERROR(VLOOKUP($B155,'Tabelas auxiliares'!$A$65:$C$102,3,FALSE),"")</f>
        <v/>
      </c>
      <c r="P155" s="51" t="str">
        <f t="shared" si="3"/>
        <v/>
      </c>
      <c r="Q155" s="51" t="str">
        <f>IFERROR(VLOOKUP(O155,'Tabelas auxiliares'!$A$224:$E$233,5,FALSE),"")</f>
        <v/>
      </c>
      <c r="R155" s="51" t="str">
        <f>IF(Q155&lt;&gt;"",Q155,IF(P155='Tabelas auxiliares'!$A$237,"CUSTEIO",IF(P155='Tabelas auxiliares'!$A$236,"INVESTIMENTO","")))</f>
        <v/>
      </c>
    </row>
    <row r="156" spans="6:18" x14ac:dyDescent="0.25">
      <c r="F156" s="51" t="str">
        <f>IF(D156="","",IFERROR(VLOOKUP(D156,'Tabelas auxiliares'!$A$3:$B$61,2,FALSE),"DESCENTRALIZAÇÃO"))</f>
        <v/>
      </c>
      <c r="G156" s="51" t="str">
        <f>IFERROR(VLOOKUP($B156,'Tabelas auxiliares'!$A$65:$C$102,2,FALSE),"")</f>
        <v/>
      </c>
      <c r="H156" s="51" t="str">
        <f>IFERROR(VLOOKUP($B156,'Tabelas auxiliares'!$A$65:$C$102,3,FALSE),"")</f>
        <v/>
      </c>
      <c r="P156" s="51" t="str">
        <f t="shared" si="3"/>
        <v/>
      </c>
      <c r="Q156" s="51" t="str">
        <f>IFERROR(VLOOKUP(O156,'Tabelas auxiliares'!$A$224:$E$233,5,FALSE),"")</f>
        <v/>
      </c>
      <c r="R156" s="51" t="str">
        <f>IF(Q156&lt;&gt;"",Q156,IF(P156='Tabelas auxiliares'!$A$237,"CUSTEIO",IF(P156='Tabelas auxiliares'!$A$236,"INVESTIMENTO","")))</f>
        <v/>
      </c>
    </row>
    <row r="157" spans="6:18" x14ac:dyDescent="0.25">
      <c r="F157" s="51" t="str">
        <f>IF(D157="","",IFERROR(VLOOKUP(D157,'Tabelas auxiliares'!$A$3:$B$61,2,FALSE),"DESCENTRALIZAÇÃO"))</f>
        <v/>
      </c>
      <c r="G157" s="51" t="str">
        <f>IFERROR(VLOOKUP($B157,'Tabelas auxiliares'!$A$65:$C$102,2,FALSE),"")</f>
        <v/>
      </c>
      <c r="H157" s="51" t="str">
        <f>IFERROR(VLOOKUP($B157,'Tabelas auxiliares'!$A$65:$C$102,3,FALSE),"")</f>
        <v/>
      </c>
      <c r="P157" s="51" t="str">
        <f t="shared" si="3"/>
        <v/>
      </c>
      <c r="Q157" s="51" t="str">
        <f>IFERROR(VLOOKUP(O157,'Tabelas auxiliares'!$A$224:$E$233,5,FALSE),"")</f>
        <v/>
      </c>
      <c r="R157" s="51" t="str">
        <f>IF(Q157&lt;&gt;"",Q157,IF(P157='Tabelas auxiliares'!$A$237,"CUSTEIO",IF(P157='Tabelas auxiliares'!$A$236,"INVESTIMENTO","")))</f>
        <v/>
      </c>
    </row>
    <row r="158" spans="6:18" x14ac:dyDescent="0.25">
      <c r="F158" s="51" t="str">
        <f>IF(D158="","",IFERROR(VLOOKUP(D158,'Tabelas auxiliares'!$A$3:$B$61,2,FALSE),"DESCENTRALIZAÇÃO"))</f>
        <v/>
      </c>
      <c r="G158" s="51" t="str">
        <f>IFERROR(VLOOKUP($B158,'Tabelas auxiliares'!$A$65:$C$102,2,FALSE),"")</f>
        <v/>
      </c>
      <c r="H158" s="51" t="str">
        <f>IFERROR(VLOOKUP($B158,'Tabelas auxiliares'!$A$65:$C$102,3,FALSE),"")</f>
        <v/>
      </c>
      <c r="P158" s="51" t="str">
        <f t="shared" si="3"/>
        <v/>
      </c>
      <c r="Q158" s="51" t="str">
        <f>IFERROR(VLOOKUP(O158,'Tabelas auxiliares'!$A$224:$E$233,5,FALSE),"")</f>
        <v/>
      </c>
      <c r="R158" s="51" t="str">
        <f>IF(Q158&lt;&gt;"",Q158,IF(P158='Tabelas auxiliares'!$A$237,"CUSTEIO",IF(P158='Tabelas auxiliares'!$A$236,"INVESTIMENTO","")))</f>
        <v/>
      </c>
    </row>
    <row r="159" spans="6:18" x14ac:dyDescent="0.25">
      <c r="F159" s="51" t="str">
        <f>IF(D159="","",IFERROR(VLOOKUP(D159,'Tabelas auxiliares'!$A$3:$B$61,2,FALSE),"DESCENTRALIZAÇÃO"))</f>
        <v/>
      </c>
      <c r="G159" s="51" t="str">
        <f>IFERROR(VLOOKUP($B159,'Tabelas auxiliares'!$A$65:$C$102,2,FALSE),"")</f>
        <v/>
      </c>
      <c r="H159" s="51" t="str">
        <f>IFERROR(VLOOKUP($B159,'Tabelas auxiliares'!$A$65:$C$102,3,FALSE),"")</f>
        <v/>
      </c>
      <c r="P159" s="51" t="str">
        <f t="shared" si="3"/>
        <v/>
      </c>
      <c r="Q159" s="51" t="str">
        <f>IFERROR(VLOOKUP(O159,'Tabelas auxiliares'!$A$224:$E$233,5,FALSE),"")</f>
        <v/>
      </c>
      <c r="R159" s="51" t="str">
        <f>IF(Q159&lt;&gt;"",Q159,IF(P159='Tabelas auxiliares'!$A$237,"CUSTEIO",IF(P159='Tabelas auxiliares'!$A$236,"INVESTIMENTO","")))</f>
        <v/>
      </c>
    </row>
    <row r="160" spans="6:18" x14ac:dyDescent="0.25">
      <c r="F160" s="51" t="str">
        <f>IF(D160="","",IFERROR(VLOOKUP(D160,'Tabelas auxiliares'!$A$3:$B$61,2,FALSE),"DESCENTRALIZAÇÃO"))</f>
        <v/>
      </c>
      <c r="G160" s="51" t="str">
        <f>IFERROR(VLOOKUP($B160,'Tabelas auxiliares'!$A$65:$C$102,2,FALSE),"")</f>
        <v/>
      </c>
      <c r="H160" s="51" t="str">
        <f>IFERROR(VLOOKUP($B160,'Tabelas auxiliares'!$A$65:$C$102,3,FALSE),"")</f>
        <v/>
      </c>
      <c r="P160" s="51" t="str">
        <f t="shared" si="3"/>
        <v/>
      </c>
      <c r="Q160" s="51" t="str">
        <f>IFERROR(VLOOKUP(O160,'Tabelas auxiliares'!$A$224:$E$233,5,FALSE),"")</f>
        <v/>
      </c>
      <c r="R160" s="51" t="str">
        <f>IF(Q160&lt;&gt;"",Q160,IF(P160='Tabelas auxiliares'!$A$237,"CUSTEIO",IF(P160='Tabelas auxiliares'!$A$236,"INVESTIMENTO","")))</f>
        <v/>
      </c>
    </row>
    <row r="161" spans="6:18" x14ac:dyDescent="0.25">
      <c r="F161" s="51" t="str">
        <f>IF(D161="","",IFERROR(VLOOKUP(D161,'Tabelas auxiliares'!$A$3:$B$61,2,FALSE),"DESCENTRALIZAÇÃO"))</f>
        <v/>
      </c>
      <c r="G161" s="51" t="str">
        <f>IFERROR(VLOOKUP($B161,'Tabelas auxiliares'!$A$65:$C$102,2,FALSE),"")</f>
        <v/>
      </c>
      <c r="H161" s="51" t="str">
        <f>IFERROR(VLOOKUP($B161,'Tabelas auxiliares'!$A$65:$C$102,3,FALSE),"")</f>
        <v/>
      </c>
      <c r="P161" s="51" t="str">
        <f t="shared" si="3"/>
        <v/>
      </c>
      <c r="Q161" s="51" t="str">
        <f>IFERROR(VLOOKUP(O161,'Tabelas auxiliares'!$A$224:$E$233,5,FALSE),"")</f>
        <v/>
      </c>
      <c r="R161" s="51" t="str">
        <f>IF(Q161&lt;&gt;"",Q161,IF(P161='Tabelas auxiliares'!$A$237,"CUSTEIO",IF(P161='Tabelas auxiliares'!$A$236,"INVESTIMENTO","")))</f>
        <v/>
      </c>
    </row>
    <row r="162" spans="6:18" x14ac:dyDescent="0.25">
      <c r="F162" s="51" t="str">
        <f>IF(D162="","",IFERROR(VLOOKUP(D162,'Tabelas auxiliares'!$A$3:$B$61,2,FALSE),"DESCENTRALIZAÇÃO"))</f>
        <v/>
      </c>
      <c r="G162" s="51" t="str">
        <f>IFERROR(VLOOKUP($B162,'Tabelas auxiliares'!$A$65:$C$102,2,FALSE),"")</f>
        <v/>
      </c>
      <c r="H162" s="51" t="str">
        <f>IFERROR(VLOOKUP($B162,'Tabelas auxiliares'!$A$65:$C$102,3,FALSE),"")</f>
        <v/>
      </c>
      <c r="P162" s="51" t="str">
        <f t="shared" si="3"/>
        <v/>
      </c>
      <c r="Q162" s="51" t="str">
        <f>IFERROR(VLOOKUP(O162,'Tabelas auxiliares'!$A$224:$E$233,5,FALSE),"")</f>
        <v/>
      </c>
      <c r="R162" s="51" t="str">
        <f>IF(Q162&lt;&gt;"",Q162,IF(P162='Tabelas auxiliares'!$A$237,"CUSTEIO",IF(P162='Tabelas auxiliares'!$A$236,"INVESTIMENTO","")))</f>
        <v/>
      </c>
    </row>
    <row r="163" spans="6:18" x14ac:dyDescent="0.25">
      <c r="F163" s="51" t="str">
        <f>IF(D163="","",IFERROR(VLOOKUP(D163,'Tabelas auxiliares'!$A$3:$B$61,2,FALSE),"DESCENTRALIZAÇÃO"))</f>
        <v/>
      </c>
      <c r="G163" s="51" t="str">
        <f>IFERROR(VLOOKUP($B163,'Tabelas auxiliares'!$A$65:$C$102,2,FALSE),"")</f>
        <v/>
      </c>
      <c r="H163" s="51" t="str">
        <f>IFERROR(VLOOKUP($B163,'Tabelas auxiliares'!$A$65:$C$102,3,FALSE),"")</f>
        <v/>
      </c>
      <c r="P163" s="51" t="str">
        <f t="shared" si="3"/>
        <v/>
      </c>
      <c r="Q163" s="51" t="str">
        <f>IFERROR(VLOOKUP(O163,'Tabelas auxiliares'!$A$224:$E$233,5,FALSE),"")</f>
        <v/>
      </c>
      <c r="R163" s="51" t="str">
        <f>IF(Q163&lt;&gt;"",Q163,IF(P163='Tabelas auxiliares'!$A$237,"CUSTEIO",IF(P163='Tabelas auxiliares'!$A$236,"INVESTIMENTO","")))</f>
        <v/>
      </c>
    </row>
    <row r="164" spans="6:18" x14ac:dyDescent="0.25">
      <c r="F164" s="51" t="str">
        <f>IF(D164="","",IFERROR(VLOOKUP(D164,'Tabelas auxiliares'!$A$3:$B$61,2,FALSE),"DESCENTRALIZAÇÃO"))</f>
        <v/>
      </c>
      <c r="G164" s="51" t="str">
        <f>IFERROR(VLOOKUP($B164,'Tabelas auxiliares'!$A$65:$C$102,2,FALSE),"")</f>
        <v/>
      </c>
      <c r="H164" s="51" t="str">
        <f>IFERROR(VLOOKUP($B164,'Tabelas auxiliares'!$A$65:$C$102,3,FALSE),"")</f>
        <v/>
      </c>
      <c r="P164" s="51" t="str">
        <f t="shared" si="3"/>
        <v/>
      </c>
      <c r="Q164" s="51" t="str">
        <f>IFERROR(VLOOKUP(O164,'Tabelas auxiliares'!$A$224:$E$233,5,FALSE),"")</f>
        <v/>
      </c>
      <c r="R164" s="51" t="str">
        <f>IF(Q164&lt;&gt;"",Q164,IF(P164='Tabelas auxiliares'!$A$237,"CUSTEIO",IF(P164='Tabelas auxiliares'!$A$236,"INVESTIMENTO","")))</f>
        <v/>
      </c>
    </row>
    <row r="165" spans="6:18" x14ac:dyDescent="0.25">
      <c r="F165" s="51" t="str">
        <f>IF(D165="","",IFERROR(VLOOKUP(D165,'Tabelas auxiliares'!$A$3:$B$61,2,FALSE),"DESCENTRALIZAÇÃO"))</f>
        <v/>
      </c>
      <c r="G165" s="51" t="str">
        <f>IFERROR(VLOOKUP($B165,'Tabelas auxiliares'!$A$65:$C$102,2,FALSE),"")</f>
        <v/>
      </c>
      <c r="H165" s="51" t="str">
        <f>IFERROR(VLOOKUP($B165,'Tabelas auxiliares'!$A$65:$C$102,3,FALSE),"")</f>
        <v/>
      </c>
      <c r="P165" s="51" t="str">
        <f t="shared" si="3"/>
        <v/>
      </c>
      <c r="Q165" s="51" t="str">
        <f>IFERROR(VLOOKUP(O165,'Tabelas auxiliares'!$A$224:$E$233,5,FALSE),"")</f>
        <v/>
      </c>
      <c r="R165" s="51" t="str">
        <f>IF(Q165&lt;&gt;"",Q165,IF(P165='Tabelas auxiliares'!$A$237,"CUSTEIO",IF(P165='Tabelas auxiliares'!$A$236,"INVESTIMENTO","")))</f>
        <v/>
      </c>
    </row>
    <row r="166" spans="6:18" x14ac:dyDescent="0.25">
      <c r="F166" s="51" t="str">
        <f>IF(D166="","",IFERROR(VLOOKUP(D166,'Tabelas auxiliares'!$A$3:$B$61,2,FALSE),"DESCENTRALIZAÇÃO"))</f>
        <v/>
      </c>
      <c r="G166" s="51" t="str">
        <f>IFERROR(VLOOKUP($B166,'Tabelas auxiliares'!$A$65:$C$102,2,FALSE),"")</f>
        <v/>
      </c>
      <c r="H166" s="51" t="str">
        <f>IFERROR(VLOOKUP($B166,'Tabelas auxiliares'!$A$65:$C$102,3,FALSE),"")</f>
        <v/>
      </c>
      <c r="P166" s="51" t="str">
        <f t="shared" si="3"/>
        <v/>
      </c>
      <c r="Q166" s="51" t="str">
        <f>IFERROR(VLOOKUP(O166,'Tabelas auxiliares'!$A$224:$E$233,5,FALSE),"")</f>
        <v/>
      </c>
      <c r="R166" s="51" t="str">
        <f>IF(Q166&lt;&gt;"",Q166,IF(P166='Tabelas auxiliares'!$A$237,"CUSTEIO",IF(P166='Tabelas auxiliares'!$A$236,"INVESTIMENTO","")))</f>
        <v/>
      </c>
    </row>
    <row r="167" spans="6:18" x14ac:dyDescent="0.25">
      <c r="F167" s="51" t="str">
        <f>IF(D167="","",IFERROR(VLOOKUP(D167,'Tabelas auxiliares'!$A$3:$B$61,2,FALSE),"DESCENTRALIZAÇÃO"))</f>
        <v/>
      </c>
      <c r="G167" s="51" t="str">
        <f>IFERROR(VLOOKUP($B167,'Tabelas auxiliares'!$A$65:$C$102,2,FALSE),"")</f>
        <v/>
      </c>
      <c r="H167" s="51" t="str">
        <f>IFERROR(VLOOKUP($B167,'Tabelas auxiliares'!$A$65:$C$102,3,FALSE),"")</f>
        <v/>
      </c>
      <c r="P167" s="51" t="str">
        <f t="shared" si="3"/>
        <v/>
      </c>
      <c r="Q167" s="51" t="str">
        <f>IFERROR(VLOOKUP(O167,'Tabelas auxiliares'!$A$224:$E$233,5,FALSE),"")</f>
        <v/>
      </c>
      <c r="R167" s="51" t="str">
        <f>IF(Q167&lt;&gt;"",Q167,IF(P167='Tabelas auxiliares'!$A$237,"CUSTEIO",IF(P167='Tabelas auxiliares'!$A$236,"INVESTIMENTO","")))</f>
        <v/>
      </c>
    </row>
    <row r="168" spans="6:18" x14ac:dyDescent="0.25">
      <c r="F168" s="51" t="str">
        <f>IF(D168="","",IFERROR(VLOOKUP(D168,'Tabelas auxiliares'!$A$3:$B$61,2,FALSE),"DESCENTRALIZAÇÃO"))</f>
        <v/>
      </c>
      <c r="G168" s="51" t="str">
        <f>IFERROR(VLOOKUP($B168,'Tabelas auxiliares'!$A$65:$C$102,2,FALSE),"")</f>
        <v/>
      </c>
      <c r="H168" s="51" t="str">
        <f>IFERROR(VLOOKUP($B168,'Tabelas auxiliares'!$A$65:$C$102,3,FALSE),"")</f>
        <v/>
      </c>
      <c r="P168" s="51" t="str">
        <f t="shared" si="3"/>
        <v/>
      </c>
      <c r="Q168" s="51" t="str">
        <f>IFERROR(VLOOKUP(O168,'Tabelas auxiliares'!$A$224:$E$233,5,FALSE),"")</f>
        <v/>
      </c>
      <c r="R168" s="51" t="str">
        <f>IF(Q168&lt;&gt;"",Q168,IF(P168='Tabelas auxiliares'!$A$237,"CUSTEIO",IF(P168='Tabelas auxiliares'!$A$236,"INVESTIMENTO","")))</f>
        <v/>
      </c>
    </row>
    <row r="169" spans="6:18" x14ac:dyDescent="0.25">
      <c r="F169" s="51" t="str">
        <f>IF(D169="","",IFERROR(VLOOKUP(D169,'Tabelas auxiliares'!$A$3:$B$61,2,FALSE),"DESCENTRALIZAÇÃO"))</f>
        <v/>
      </c>
      <c r="G169" s="51" t="str">
        <f>IFERROR(VLOOKUP($B169,'Tabelas auxiliares'!$A$65:$C$102,2,FALSE),"")</f>
        <v/>
      </c>
      <c r="H169" s="51" t="str">
        <f>IFERROR(VLOOKUP($B169,'Tabelas auxiliares'!$A$65:$C$102,3,FALSE),"")</f>
        <v/>
      </c>
      <c r="P169" s="51" t="str">
        <f t="shared" si="3"/>
        <v/>
      </c>
      <c r="Q169" s="51" t="str">
        <f>IFERROR(VLOOKUP(O169,'Tabelas auxiliares'!$A$224:$E$233,5,FALSE),"")</f>
        <v/>
      </c>
      <c r="R169" s="51" t="str">
        <f>IF(Q169&lt;&gt;"",Q169,IF(P169='Tabelas auxiliares'!$A$237,"CUSTEIO",IF(P169='Tabelas auxiliares'!$A$236,"INVESTIMENTO","")))</f>
        <v/>
      </c>
    </row>
    <row r="170" spans="6:18" x14ac:dyDescent="0.25">
      <c r="F170" s="51" t="str">
        <f>IF(D170="","",IFERROR(VLOOKUP(D170,'Tabelas auxiliares'!$A$3:$B$61,2,FALSE),"DESCENTRALIZAÇÃO"))</f>
        <v/>
      </c>
      <c r="G170" s="51" t="str">
        <f>IFERROR(VLOOKUP($B170,'Tabelas auxiliares'!$A$65:$C$102,2,FALSE),"")</f>
        <v/>
      </c>
      <c r="H170" s="51" t="str">
        <f>IFERROR(VLOOKUP($B170,'Tabelas auxiliares'!$A$65:$C$102,3,FALSE),"")</f>
        <v/>
      </c>
      <c r="P170" s="51" t="str">
        <f t="shared" si="3"/>
        <v/>
      </c>
      <c r="Q170" s="51" t="str">
        <f>IFERROR(VLOOKUP(O170,'Tabelas auxiliares'!$A$224:$E$233,5,FALSE),"")</f>
        <v/>
      </c>
      <c r="R170" s="51" t="str">
        <f>IF(Q170&lt;&gt;"",Q170,IF(P170='Tabelas auxiliares'!$A$237,"CUSTEIO",IF(P170='Tabelas auxiliares'!$A$236,"INVESTIMENTO","")))</f>
        <v/>
      </c>
    </row>
    <row r="171" spans="6:18" x14ac:dyDescent="0.25">
      <c r="F171" s="51" t="str">
        <f>IF(D171="","",IFERROR(VLOOKUP(D171,'Tabelas auxiliares'!$A$3:$B$61,2,FALSE),"DESCENTRALIZAÇÃO"))</f>
        <v/>
      </c>
      <c r="G171" s="51" t="str">
        <f>IFERROR(VLOOKUP($B171,'Tabelas auxiliares'!$A$65:$C$102,2,FALSE),"")</f>
        <v/>
      </c>
      <c r="H171" s="51" t="str">
        <f>IFERROR(VLOOKUP($B171,'Tabelas auxiliares'!$A$65:$C$102,3,FALSE),"")</f>
        <v/>
      </c>
      <c r="P171" s="51" t="str">
        <f t="shared" si="3"/>
        <v/>
      </c>
      <c r="Q171" s="51" t="str">
        <f>IFERROR(VLOOKUP(O171,'Tabelas auxiliares'!$A$224:$E$233,5,FALSE),"")</f>
        <v/>
      </c>
      <c r="R171" s="51" t="str">
        <f>IF(Q171&lt;&gt;"",Q171,IF(P171='Tabelas auxiliares'!$A$237,"CUSTEIO",IF(P171='Tabelas auxiliares'!$A$236,"INVESTIMENTO","")))</f>
        <v/>
      </c>
    </row>
    <row r="172" spans="6:18" x14ac:dyDescent="0.25">
      <c r="F172" s="51" t="str">
        <f>IF(D172="","",IFERROR(VLOOKUP(D172,'Tabelas auxiliares'!$A$3:$B$61,2,FALSE),"DESCENTRALIZAÇÃO"))</f>
        <v/>
      </c>
      <c r="G172" s="51" t="str">
        <f>IFERROR(VLOOKUP($B172,'Tabelas auxiliares'!$A$65:$C$102,2,FALSE),"")</f>
        <v/>
      </c>
      <c r="H172" s="51" t="str">
        <f>IFERROR(VLOOKUP($B172,'Tabelas auxiliares'!$A$65:$C$102,3,FALSE),"")</f>
        <v/>
      </c>
      <c r="P172" s="51" t="str">
        <f t="shared" si="3"/>
        <v/>
      </c>
      <c r="Q172" s="51" t="str">
        <f>IFERROR(VLOOKUP(O172,'Tabelas auxiliares'!$A$224:$E$233,5,FALSE),"")</f>
        <v/>
      </c>
      <c r="R172" s="51" t="str">
        <f>IF(Q172&lt;&gt;"",Q172,IF(P172='Tabelas auxiliares'!$A$237,"CUSTEIO",IF(P172='Tabelas auxiliares'!$A$236,"INVESTIMENTO","")))</f>
        <v/>
      </c>
    </row>
    <row r="173" spans="6:18" x14ac:dyDescent="0.25">
      <c r="F173" s="51" t="str">
        <f>IF(D173="","",IFERROR(VLOOKUP(D173,'Tabelas auxiliares'!$A$3:$B$61,2,FALSE),"DESCENTRALIZAÇÃO"))</f>
        <v/>
      </c>
      <c r="G173" s="51" t="str">
        <f>IFERROR(VLOOKUP($B173,'Tabelas auxiliares'!$A$65:$C$102,2,FALSE),"")</f>
        <v/>
      </c>
      <c r="H173" s="51" t="str">
        <f>IFERROR(VLOOKUP($B173,'Tabelas auxiliares'!$A$65:$C$102,3,FALSE),"")</f>
        <v/>
      </c>
      <c r="P173" s="51" t="str">
        <f t="shared" si="3"/>
        <v/>
      </c>
      <c r="Q173" s="51" t="str">
        <f>IFERROR(VLOOKUP(O173,'Tabelas auxiliares'!$A$224:$E$233,5,FALSE),"")</f>
        <v/>
      </c>
      <c r="R173" s="51" t="str">
        <f>IF(Q173&lt;&gt;"",Q173,IF(P173='Tabelas auxiliares'!$A$237,"CUSTEIO",IF(P173='Tabelas auxiliares'!$A$236,"INVESTIMENTO","")))</f>
        <v/>
      </c>
    </row>
    <row r="174" spans="6:18" x14ac:dyDescent="0.25">
      <c r="F174" s="51" t="str">
        <f>IF(D174="","",IFERROR(VLOOKUP(D174,'Tabelas auxiliares'!$A$3:$B$61,2,FALSE),"DESCENTRALIZAÇÃO"))</f>
        <v/>
      </c>
      <c r="G174" s="51" t="str">
        <f>IFERROR(VLOOKUP($B174,'Tabelas auxiliares'!$A$65:$C$102,2,FALSE),"")</f>
        <v/>
      </c>
      <c r="H174" s="51" t="str">
        <f>IFERROR(VLOOKUP($B174,'Tabelas auxiliares'!$A$65:$C$102,3,FALSE),"")</f>
        <v/>
      </c>
      <c r="P174" s="51" t="str">
        <f t="shared" si="3"/>
        <v/>
      </c>
      <c r="Q174" s="51" t="str">
        <f>IFERROR(VLOOKUP(O174,'Tabelas auxiliares'!$A$224:$E$233,5,FALSE),"")</f>
        <v/>
      </c>
      <c r="R174" s="51" t="str">
        <f>IF(Q174&lt;&gt;"",Q174,IF(P174='Tabelas auxiliares'!$A$237,"CUSTEIO",IF(P174='Tabelas auxiliares'!$A$236,"INVESTIMENTO","")))</f>
        <v/>
      </c>
    </row>
    <row r="175" spans="6:18" x14ac:dyDescent="0.25">
      <c r="F175" s="51" t="str">
        <f>IF(D175="","",IFERROR(VLOOKUP(D175,'Tabelas auxiliares'!$A$3:$B$61,2,FALSE),"DESCENTRALIZAÇÃO"))</f>
        <v/>
      </c>
      <c r="G175" s="51" t="str">
        <f>IFERROR(VLOOKUP($B175,'Tabelas auxiliares'!$A$65:$C$102,2,FALSE),"")</f>
        <v/>
      </c>
      <c r="H175" s="51" t="str">
        <f>IFERROR(VLOOKUP($B175,'Tabelas auxiliares'!$A$65:$C$102,3,FALSE),"")</f>
        <v/>
      </c>
      <c r="P175" s="51" t="str">
        <f t="shared" si="3"/>
        <v/>
      </c>
      <c r="Q175" s="51" t="str">
        <f>IFERROR(VLOOKUP(O175,'Tabelas auxiliares'!$A$224:$E$233,5,FALSE),"")</f>
        <v/>
      </c>
      <c r="R175" s="51" t="str">
        <f>IF(Q175&lt;&gt;"",Q175,IF(P175='Tabelas auxiliares'!$A$237,"CUSTEIO",IF(P175='Tabelas auxiliares'!$A$236,"INVESTIMENTO","")))</f>
        <v/>
      </c>
    </row>
    <row r="176" spans="6:18" x14ac:dyDescent="0.25">
      <c r="F176" s="51" t="str">
        <f>IF(D176="","",IFERROR(VLOOKUP(D176,'Tabelas auxiliares'!$A$3:$B$61,2,FALSE),"DESCENTRALIZAÇÃO"))</f>
        <v/>
      </c>
      <c r="G176" s="51" t="str">
        <f>IFERROR(VLOOKUP($B176,'Tabelas auxiliares'!$A$65:$C$102,2,FALSE),"")</f>
        <v/>
      </c>
      <c r="H176" s="51" t="str">
        <f>IFERROR(VLOOKUP($B176,'Tabelas auxiliares'!$A$65:$C$102,3,FALSE),"")</f>
        <v/>
      </c>
      <c r="P176" s="51" t="str">
        <f t="shared" si="3"/>
        <v/>
      </c>
      <c r="Q176" s="51" t="str">
        <f>IFERROR(VLOOKUP(O176,'Tabelas auxiliares'!$A$224:$E$233,5,FALSE),"")</f>
        <v/>
      </c>
      <c r="R176" s="51" t="str">
        <f>IF(Q176&lt;&gt;"",Q176,IF(P176='Tabelas auxiliares'!$A$237,"CUSTEIO",IF(P176='Tabelas auxiliares'!$A$236,"INVESTIMENTO","")))</f>
        <v/>
      </c>
    </row>
    <row r="177" spans="6:18" x14ac:dyDescent="0.25">
      <c r="F177" s="51" t="str">
        <f>IF(D177="","",IFERROR(VLOOKUP(D177,'Tabelas auxiliares'!$A$3:$B$61,2,FALSE),"DESCENTRALIZAÇÃO"))</f>
        <v/>
      </c>
      <c r="G177" s="51" t="str">
        <f>IFERROR(VLOOKUP($B177,'Tabelas auxiliares'!$A$65:$C$102,2,FALSE),"")</f>
        <v/>
      </c>
      <c r="H177" s="51" t="str">
        <f>IFERROR(VLOOKUP($B177,'Tabelas auxiliares'!$A$65:$C$102,3,FALSE),"")</f>
        <v/>
      </c>
      <c r="P177" s="51" t="str">
        <f t="shared" si="3"/>
        <v/>
      </c>
      <c r="Q177" s="51" t="str">
        <f>IFERROR(VLOOKUP(O177,'Tabelas auxiliares'!$A$224:$E$233,5,FALSE),"")</f>
        <v/>
      </c>
      <c r="R177" s="51" t="str">
        <f>IF(Q177&lt;&gt;"",Q177,IF(P177='Tabelas auxiliares'!$A$237,"CUSTEIO",IF(P177='Tabelas auxiliares'!$A$236,"INVESTIMENTO","")))</f>
        <v/>
      </c>
    </row>
    <row r="178" spans="6:18" x14ac:dyDescent="0.25">
      <c r="F178" s="51" t="str">
        <f>IF(D178="","",IFERROR(VLOOKUP(D178,'Tabelas auxiliares'!$A$3:$B$61,2,FALSE),"DESCENTRALIZAÇÃO"))</f>
        <v/>
      </c>
      <c r="G178" s="51" t="str">
        <f>IFERROR(VLOOKUP($B178,'Tabelas auxiliares'!$A$65:$C$102,2,FALSE),"")</f>
        <v/>
      </c>
      <c r="H178" s="51" t="str">
        <f>IFERROR(VLOOKUP($B178,'Tabelas auxiliares'!$A$65:$C$102,3,FALSE),"")</f>
        <v/>
      </c>
      <c r="P178" s="51" t="str">
        <f t="shared" si="3"/>
        <v/>
      </c>
      <c r="Q178" s="51" t="str">
        <f>IFERROR(VLOOKUP(O178,'Tabelas auxiliares'!$A$224:$E$233,5,FALSE),"")</f>
        <v/>
      </c>
      <c r="R178" s="51" t="str">
        <f>IF(Q178&lt;&gt;"",Q178,IF(P178='Tabelas auxiliares'!$A$237,"CUSTEIO",IF(P178='Tabelas auxiliares'!$A$236,"INVESTIMENTO","")))</f>
        <v/>
      </c>
    </row>
    <row r="179" spans="6:18" x14ac:dyDescent="0.25">
      <c r="F179" s="51" t="str">
        <f>IF(D179="","",IFERROR(VLOOKUP(D179,'Tabelas auxiliares'!$A$3:$B$61,2,FALSE),"DESCENTRALIZAÇÃO"))</f>
        <v/>
      </c>
      <c r="G179" s="51" t="str">
        <f>IFERROR(VLOOKUP($B179,'Tabelas auxiliares'!$A$65:$C$102,2,FALSE),"")</f>
        <v/>
      </c>
      <c r="H179" s="51" t="str">
        <f>IFERROR(VLOOKUP($B179,'Tabelas auxiliares'!$A$65:$C$102,3,FALSE),"")</f>
        <v/>
      </c>
      <c r="P179" s="51" t="str">
        <f t="shared" si="3"/>
        <v/>
      </c>
      <c r="Q179" s="51" t="str">
        <f>IFERROR(VLOOKUP(O179,'Tabelas auxiliares'!$A$224:$E$233,5,FALSE),"")</f>
        <v/>
      </c>
      <c r="R179" s="51" t="str">
        <f>IF(Q179&lt;&gt;"",Q179,IF(P179='Tabelas auxiliares'!$A$237,"CUSTEIO",IF(P179='Tabelas auxiliares'!$A$236,"INVESTIMENTO","")))</f>
        <v/>
      </c>
    </row>
    <row r="180" spans="6:18" x14ac:dyDescent="0.25">
      <c r="F180" s="51" t="str">
        <f>IF(D180="","",IFERROR(VLOOKUP(D180,'Tabelas auxiliares'!$A$3:$B$61,2,FALSE),"DESCENTRALIZAÇÃO"))</f>
        <v/>
      </c>
      <c r="G180" s="51" t="str">
        <f>IFERROR(VLOOKUP($B180,'Tabelas auxiliares'!$A$65:$C$102,2,FALSE),"")</f>
        <v/>
      </c>
      <c r="H180" s="51" t="str">
        <f>IFERROR(VLOOKUP($B180,'Tabelas auxiliares'!$A$65:$C$102,3,FALSE),"")</f>
        <v/>
      </c>
      <c r="P180" s="51" t="str">
        <f t="shared" si="3"/>
        <v/>
      </c>
      <c r="Q180" s="51" t="str">
        <f>IFERROR(VLOOKUP(O180,'Tabelas auxiliares'!$A$224:$E$233,5,FALSE),"")</f>
        <v/>
      </c>
      <c r="R180" s="51" t="str">
        <f>IF(Q180&lt;&gt;"",Q180,IF(P180='Tabelas auxiliares'!$A$237,"CUSTEIO",IF(P180='Tabelas auxiliares'!$A$236,"INVESTIMENTO","")))</f>
        <v/>
      </c>
    </row>
    <row r="181" spans="6:18" x14ac:dyDescent="0.25">
      <c r="F181" s="51" t="str">
        <f>IF(D181="","",IFERROR(VLOOKUP(D181,'Tabelas auxiliares'!$A$3:$B$61,2,FALSE),"DESCENTRALIZAÇÃO"))</f>
        <v/>
      </c>
      <c r="G181" s="51" t="str">
        <f>IFERROR(VLOOKUP($B181,'Tabelas auxiliares'!$A$65:$C$102,2,FALSE),"")</f>
        <v/>
      </c>
      <c r="H181" s="51" t="str">
        <f>IFERROR(VLOOKUP($B181,'Tabelas auxiliares'!$A$65:$C$102,3,FALSE),"")</f>
        <v/>
      </c>
      <c r="P181" s="51" t="str">
        <f t="shared" si="3"/>
        <v/>
      </c>
      <c r="Q181" s="51" t="str">
        <f>IFERROR(VLOOKUP(O181,'Tabelas auxiliares'!$A$224:$E$233,5,FALSE),"")</f>
        <v/>
      </c>
      <c r="R181" s="51" t="str">
        <f>IF(Q181&lt;&gt;"",Q181,IF(P181='Tabelas auxiliares'!$A$237,"CUSTEIO",IF(P181='Tabelas auxiliares'!$A$236,"INVESTIMENTO","")))</f>
        <v/>
      </c>
    </row>
    <row r="182" spans="6:18" x14ac:dyDescent="0.25">
      <c r="F182" s="51" t="str">
        <f>IF(D182="","",IFERROR(VLOOKUP(D182,'Tabelas auxiliares'!$A$3:$B$61,2,FALSE),"DESCENTRALIZAÇÃO"))</f>
        <v/>
      </c>
      <c r="G182" s="51" t="str">
        <f>IFERROR(VLOOKUP($B182,'Tabelas auxiliares'!$A$65:$C$102,2,FALSE),"")</f>
        <v/>
      </c>
      <c r="H182" s="51" t="str">
        <f>IFERROR(VLOOKUP($B182,'Tabelas auxiliares'!$A$65:$C$102,3,FALSE),"")</f>
        <v/>
      </c>
      <c r="P182" s="51" t="str">
        <f t="shared" si="3"/>
        <v/>
      </c>
      <c r="Q182" s="51" t="str">
        <f>IFERROR(VLOOKUP(O182,'Tabelas auxiliares'!$A$224:$E$233,5,FALSE),"")</f>
        <v/>
      </c>
      <c r="R182" s="51" t="str">
        <f>IF(Q182&lt;&gt;"",Q182,IF(P182='Tabelas auxiliares'!$A$237,"CUSTEIO",IF(P182='Tabelas auxiliares'!$A$236,"INVESTIMENTO","")))</f>
        <v/>
      </c>
    </row>
    <row r="183" spans="6:18" x14ac:dyDescent="0.25">
      <c r="F183" s="51" t="str">
        <f>IF(D183="","",IFERROR(VLOOKUP(D183,'Tabelas auxiliares'!$A$3:$B$61,2,FALSE),"DESCENTRALIZAÇÃO"))</f>
        <v/>
      </c>
      <c r="G183" s="51" t="str">
        <f>IFERROR(VLOOKUP($B183,'Tabelas auxiliares'!$A$65:$C$102,2,FALSE),"")</f>
        <v/>
      </c>
      <c r="H183" s="51" t="str">
        <f>IFERROR(VLOOKUP($B183,'Tabelas auxiliares'!$A$65:$C$102,3,FALSE),"")</f>
        <v/>
      </c>
      <c r="P183" s="51" t="str">
        <f t="shared" si="3"/>
        <v/>
      </c>
      <c r="Q183" s="51" t="str">
        <f>IFERROR(VLOOKUP(O183,'Tabelas auxiliares'!$A$224:$E$233,5,FALSE),"")</f>
        <v/>
      </c>
      <c r="R183" s="51" t="str">
        <f>IF(Q183&lt;&gt;"",Q183,IF(P183='Tabelas auxiliares'!$A$237,"CUSTEIO",IF(P183='Tabelas auxiliares'!$A$236,"INVESTIMENTO","")))</f>
        <v/>
      </c>
    </row>
    <row r="184" spans="6:18" x14ac:dyDescent="0.25">
      <c r="F184" s="51" t="str">
        <f>IF(D184="","",IFERROR(VLOOKUP(D184,'Tabelas auxiliares'!$A$3:$B$61,2,FALSE),"DESCENTRALIZAÇÃO"))</f>
        <v/>
      </c>
      <c r="G184" s="51" t="str">
        <f>IFERROR(VLOOKUP($B184,'Tabelas auxiliares'!$A$65:$C$102,2,FALSE),"")</f>
        <v/>
      </c>
      <c r="H184" s="51" t="str">
        <f>IFERROR(VLOOKUP($B184,'Tabelas auxiliares'!$A$65:$C$102,3,FALSE),"")</f>
        <v/>
      </c>
      <c r="P184" s="51" t="str">
        <f t="shared" si="3"/>
        <v/>
      </c>
      <c r="Q184" s="51" t="str">
        <f>IFERROR(VLOOKUP(O184,'Tabelas auxiliares'!$A$224:$E$233,5,FALSE),"")</f>
        <v/>
      </c>
      <c r="R184" s="51" t="str">
        <f>IF(Q184&lt;&gt;"",Q184,IF(P184='Tabelas auxiliares'!$A$237,"CUSTEIO",IF(P184='Tabelas auxiliares'!$A$236,"INVESTIMENTO","")))</f>
        <v/>
      </c>
    </row>
    <row r="185" spans="6:18" x14ac:dyDescent="0.25">
      <c r="F185" s="51" t="str">
        <f>IF(D185="","",IFERROR(VLOOKUP(D185,'Tabelas auxiliares'!$A$3:$B$61,2,FALSE),"DESCENTRALIZAÇÃO"))</f>
        <v/>
      </c>
      <c r="G185" s="51" t="str">
        <f>IFERROR(VLOOKUP($B185,'Tabelas auxiliares'!$A$65:$C$102,2,FALSE),"")</f>
        <v/>
      </c>
      <c r="H185" s="51" t="str">
        <f>IFERROR(VLOOKUP($B185,'Tabelas auxiliares'!$A$65:$C$102,3,FALSE),"")</f>
        <v/>
      </c>
      <c r="P185" s="51" t="str">
        <f t="shared" si="3"/>
        <v/>
      </c>
      <c r="Q185" s="51" t="str">
        <f>IFERROR(VLOOKUP(O185,'Tabelas auxiliares'!$A$224:$E$233,5,FALSE),"")</f>
        <v/>
      </c>
      <c r="R185" s="51" t="str">
        <f>IF(Q185&lt;&gt;"",Q185,IF(P185='Tabelas auxiliares'!$A$237,"CUSTEIO",IF(P185='Tabelas auxiliares'!$A$236,"INVESTIMENTO","")))</f>
        <v/>
      </c>
    </row>
    <row r="186" spans="6:18" x14ac:dyDescent="0.25">
      <c r="F186" s="51" t="str">
        <f>IF(D186="","",IFERROR(VLOOKUP(D186,'Tabelas auxiliares'!$A$3:$B$61,2,FALSE),"DESCENTRALIZAÇÃO"))</f>
        <v/>
      </c>
      <c r="G186" s="51" t="str">
        <f>IFERROR(VLOOKUP($B186,'Tabelas auxiliares'!$A$65:$C$102,2,FALSE),"")</f>
        <v/>
      </c>
      <c r="H186" s="51" t="str">
        <f>IFERROR(VLOOKUP($B186,'Tabelas auxiliares'!$A$65:$C$102,3,FALSE),"")</f>
        <v/>
      </c>
      <c r="P186" s="51" t="str">
        <f t="shared" si="3"/>
        <v/>
      </c>
      <c r="Q186" s="51" t="str">
        <f>IFERROR(VLOOKUP(O186,'Tabelas auxiliares'!$A$224:$E$233,5,FALSE),"")</f>
        <v/>
      </c>
      <c r="R186" s="51" t="str">
        <f>IF(Q186&lt;&gt;"",Q186,IF(P186='Tabelas auxiliares'!$A$237,"CUSTEIO",IF(P186='Tabelas auxiliares'!$A$236,"INVESTIMENTO","")))</f>
        <v/>
      </c>
    </row>
    <row r="187" spans="6:18" x14ac:dyDescent="0.25">
      <c r="F187" s="51" t="str">
        <f>IF(D187="","",IFERROR(VLOOKUP(D187,'Tabelas auxiliares'!$A$3:$B$61,2,FALSE),"DESCENTRALIZAÇÃO"))</f>
        <v/>
      </c>
      <c r="G187" s="51" t="str">
        <f>IFERROR(VLOOKUP($B187,'Tabelas auxiliares'!$A$65:$C$102,2,FALSE),"")</f>
        <v/>
      </c>
      <c r="H187" s="51" t="str">
        <f>IFERROR(VLOOKUP($B187,'Tabelas auxiliares'!$A$65:$C$102,3,FALSE),"")</f>
        <v/>
      </c>
      <c r="P187" s="51" t="str">
        <f t="shared" si="3"/>
        <v/>
      </c>
      <c r="Q187" s="51" t="str">
        <f>IFERROR(VLOOKUP(O187,'Tabelas auxiliares'!$A$224:$E$233,5,FALSE),"")</f>
        <v/>
      </c>
      <c r="R187" s="51" t="str">
        <f>IF(Q187&lt;&gt;"",Q187,IF(P187='Tabelas auxiliares'!$A$237,"CUSTEIO",IF(P187='Tabelas auxiliares'!$A$236,"INVESTIMENTO","")))</f>
        <v/>
      </c>
    </row>
    <row r="188" spans="6:18" x14ac:dyDescent="0.25">
      <c r="F188" s="51" t="str">
        <f>IF(D188="","",IFERROR(VLOOKUP(D188,'Tabelas auxiliares'!$A$3:$B$61,2,FALSE),"DESCENTRALIZAÇÃO"))</f>
        <v/>
      </c>
      <c r="G188" s="51" t="str">
        <f>IFERROR(VLOOKUP($B188,'Tabelas auxiliares'!$A$65:$C$102,2,FALSE),"")</f>
        <v/>
      </c>
      <c r="H188" s="51" t="str">
        <f>IFERROR(VLOOKUP($B188,'Tabelas auxiliares'!$A$65:$C$102,3,FALSE),"")</f>
        <v/>
      </c>
      <c r="P188" s="51" t="str">
        <f t="shared" si="3"/>
        <v/>
      </c>
      <c r="Q188" s="51" t="str">
        <f>IFERROR(VLOOKUP(O188,'Tabelas auxiliares'!$A$224:$E$233,5,FALSE),"")</f>
        <v/>
      </c>
      <c r="R188" s="51" t="str">
        <f>IF(Q188&lt;&gt;"",Q188,IF(P188='Tabelas auxiliares'!$A$237,"CUSTEIO",IF(P188='Tabelas auxiliares'!$A$236,"INVESTIMENTO","")))</f>
        <v/>
      </c>
    </row>
    <row r="189" spans="6:18" x14ac:dyDescent="0.25">
      <c r="F189" s="51" t="str">
        <f>IF(D189="","",IFERROR(VLOOKUP(D189,'Tabelas auxiliares'!$A$3:$B$61,2,FALSE),"DESCENTRALIZAÇÃO"))</f>
        <v/>
      </c>
      <c r="G189" s="51" t="str">
        <f>IFERROR(VLOOKUP($B189,'Tabelas auxiliares'!$A$65:$C$102,2,FALSE),"")</f>
        <v/>
      </c>
      <c r="H189" s="51" t="str">
        <f>IFERROR(VLOOKUP($B189,'Tabelas auxiliares'!$A$65:$C$102,3,FALSE),"")</f>
        <v/>
      </c>
      <c r="P189" s="51" t="str">
        <f t="shared" si="3"/>
        <v/>
      </c>
      <c r="Q189" s="51" t="str">
        <f>IFERROR(VLOOKUP(O189,'Tabelas auxiliares'!$A$224:$E$233,5,FALSE),"")</f>
        <v/>
      </c>
      <c r="R189" s="51" t="str">
        <f>IF(Q189&lt;&gt;"",Q189,IF(P189='Tabelas auxiliares'!$A$237,"CUSTEIO",IF(P189='Tabelas auxiliares'!$A$236,"INVESTIMENTO","")))</f>
        <v/>
      </c>
    </row>
    <row r="190" spans="6:18" x14ac:dyDescent="0.25">
      <c r="F190" s="51" t="str">
        <f>IF(D190="","",IFERROR(VLOOKUP(D190,'Tabelas auxiliares'!$A$3:$B$61,2,FALSE),"DESCENTRALIZAÇÃO"))</f>
        <v/>
      </c>
      <c r="G190" s="51" t="str">
        <f>IFERROR(VLOOKUP($B190,'Tabelas auxiliares'!$A$65:$C$102,2,FALSE),"")</f>
        <v/>
      </c>
      <c r="H190" s="51" t="str">
        <f>IFERROR(VLOOKUP($B190,'Tabelas auxiliares'!$A$65:$C$102,3,FALSE),"")</f>
        <v/>
      </c>
      <c r="P190" s="51" t="str">
        <f t="shared" si="3"/>
        <v/>
      </c>
      <c r="Q190" s="51" t="str">
        <f>IFERROR(VLOOKUP(O190,'Tabelas auxiliares'!$A$224:$E$233,5,FALSE),"")</f>
        <v/>
      </c>
      <c r="R190" s="51" t="str">
        <f>IF(Q190&lt;&gt;"",Q190,IF(P190='Tabelas auxiliares'!$A$237,"CUSTEIO",IF(P190='Tabelas auxiliares'!$A$236,"INVESTIMENTO","")))</f>
        <v/>
      </c>
    </row>
    <row r="191" spans="6:18" x14ac:dyDescent="0.25">
      <c r="F191" s="51" t="str">
        <f>IF(D191="","",IFERROR(VLOOKUP(D191,'Tabelas auxiliares'!$A$3:$B$61,2,FALSE),"DESCENTRALIZAÇÃO"))</f>
        <v/>
      </c>
      <c r="G191" s="51" t="str">
        <f>IFERROR(VLOOKUP($B191,'Tabelas auxiliares'!$A$65:$C$102,2,FALSE),"")</f>
        <v/>
      </c>
      <c r="H191" s="51" t="str">
        <f>IFERROR(VLOOKUP($B191,'Tabelas auxiliares'!$A$65:$C$102,3,FALSE),"")</f>
        <v/>
      </c>
      <c r="P191" s="51" t="str">
        <f t="shared" si="3"/>
        <v/>
      </c>
      <c r="Q191" s="51" t="str">
        <f>IFERROR(VLOOKUP(O191,'Tabelas auxiliares'!$A$224:$E$233,5,FALSE),"")</f>
        <v/>
      </c>
      <c r="R191" s="51" t="str">
        <f>IF(Q191&lt;&gt;"",Q191,IF(P191='Tabelas auxiliares'!$A$237,"CUSTEIO",IF(P191='Tabelas auxiliares'!$A$236,"INVESTIMENTO","")))</f>
        <v/>
      </c>
    </row>
    <row r="192" spans="6:18" x14ac:dyDescent="0.25">
      <c r="F192" s="51" t="str">
        <f>IF(D192="","",IFERROR(VLOOKUP(D192,'Tabelas auxiliares'!$A$3:$B$61,2,FALSE),"DESCENTRALIZAÇÃO"))</f>
        <v/>
      </c>
      <c r="G192" s="51" t="str">
        <f>IFERROR(VLOOKUP($B192,'Tabelas auxiliares'!$A$65:$C$102,2,FALSE),"")</f>
        <v/>
      </c>
      <c r="H192" s="51" t="str">
        <f>IFERROR(VLOOKUP($B192,'Tabelas auxiliares'!$A$65:$C$102,3,FALSE),"")</f>
        <v/>
      </c>
      <c r="P192" s="51" t="str">
        <f t="shared" si="3"/>
        <v/>
      </c>
      <c r="Q192" s="51" t="str">
        <f>IFERROR(VLOOKUP(O192,'Tabelas auxiliares'!$A$224:$E$233,5,FALSE),"")</f>
        <v/>
      </c>
      <c r="R192" s="51" t="str">
        <f>IF(Q192&lt;&gt;"",Q192,IF(P192='Tabelas auxiliares'!$A$237,"CUSTEIO",IF(P192='Tabelas auxiliares'!$A$236,"INVESTIMENTO","")))</f>
        <v/>
      </c>
    </row>
    <row r="193" spans="6:18" x14ac:dyDescent="0.25">
      <c r="F193" s="51" t="str">
        <f>IF(D193="","",IFERROR(VLOOKUP(D193,'Tabelas auxiliares'!$A$3:$B$61,2,FALSE),"DESCENTRALIZAÇÃO"))</f>
        <v/>
      </c>
      <c r="G193" s="51" t="str">
        <f>IFERROR(VLOOKUP($B193,'Tabelas auxiliares'!$A$65:$C$102,2,FALSE),"")</f>
        <v/>
      </c>
      <c r="H193" s="51" t="str">
        <f>IFERROR(VLOOKUP($B193,'Tabelas auxiliares'!$A$65:$C$102,3,FALSE),"")</f>
        <v/>
      </c>
      <c r="P193" s="51" t="str">
        <f t="shared" si="3"/>
        <v/>
      </c>
      <c r="Q193" s="51" t="str">
        <f>IFERROR(VLOOKUP(O193,'Tabelas auxiliares'!$A$224:$E$233,5,FALSE),"")</f>
        <v/>
      </c>
      <c r="R193" s="51" t="str">
        <f>IF(Q193&lt;&gt;"",Q193,IF(P193='Tabelas auxiliares'!$A$237,"CUSTEIO",IF(P193='Tabelas auxiliares'!$A$236,"INVESTIMENTO","")))</f>
        <v/>
      </c>
    </row>
    <row r="194" spans="6:18" x14ac:dyDescent="0.25">
      <c r="F194" s="51" t="str">
        <f>IF(D194="","",IFERROR(VLOOKUP(D194,'Tabelas auxiliares'!$A$3:$B$61,2,FALSE),"DESCENTRALIZAÇÃO"))</f>
        <v/>
      </c>
      <c r="G194" s="51" t="str">
        <f>IFERROR(VLOOKUP($B194,'Tabelas auxiliares'!$A$65:$C$102,2,FALSE),"")</f>
        <v/>
      </c>
      <c r="H194" s="51" t="str">
        <f>IFERROR(VLOOKUP($B194,'Tabelas auxiliares'!$A$65:$C$102,3,FALSE),"")</f>
        <v/>
      </c>
      <c r="P194" s="51" t="str">
        <f t="shared" si="3"/>
        <v/>
      </c>
      <c r="Q194" s="51" t="str">
        <f>IFERROR(VLOOKUP(O194,'Tabelas auxiliares'!$A$224:$E$233,5,FALSE),"")</f>
        <v/>
      </c>
      <c r="R194" s="51" t="str">
        <f>IF(Q194&lt;&gt;"",Q194,IF(P194='Tabelas auxiliares'!$A$237,"CUSTEIO",IF(P194='Tabelas auxiliares'!$A$236,"INVESTIMENTO","")))</f>
        <v/>
      </c>
    </row>
    <row r="195" spans="6:18" x14ac:dyDescent="0.25">
      <c r="F195" s="51" t="str">
        <f>IF(D195="","",IFERROR(VLOOKUP(D195,'Tabelas auxiliares'!$A$3:$B$61,2,FALSE),"DESCENTRALIZAÇÃO"))</f>
        <v/>
      </c>
      <c r="G195" s="51" t="str">
        <f>IFERROR(VLOOKUP($B195,'Tabelas auxiliares'!$A$65:$C$102,2,FALSE),"")</f>
        <v/>
      </c>
      <c r="H195" s="51" t="str">
        <f>IFERROR(VLOOKUP($B195,'Tabelas auxiliares'!$A$65:$C$102,3,FALSE),"")</f>
        <v/>
      </c>
      <c r="P195" s="51" t="str">
        <f t="shared" si="3"/>
        <v/>
      </c>
      <c r="Q195" s="51" t="str">
        <f>IFERROR(VLOOKUP(O195,'Tabelas auxiliares'!$A$224:$E$233,5,FALSE),"")</f>
        <v/>
      </c>
      <c r="R195" s="51" t="str">
        <f>IF(Q195&lt;&gt;"",Q195,IF(P195='Tabelas auxiliares'!$A$237,"CUSTEIO",IF(P195='Tabelas auxiliares'!$A$236,"INVESTIMENTO","")))</f>
        <v/>
      </c>
    </row>
    <row r="196" spans="6:18" x14ac:dyDescent="0.25">
      <c r="F196" s="51" t="str">
        <f>IF(D196="","",IFERROR(VLOOKUP(D196,'Tabelas auxiliares'!$A$3:$B$61,2,FALSE),"DESCENTRALIZAÇÃO"))</f>
        <v/>
      </c>
      <c r="G196" s="51" t="str">
        <f>IFERROR(VLOOKUP($B196,'Tabelas auxiliares'!$A$65:$C$102,2,FALSE),"")</f>
        <v/>
      </c>
      <c r="H196" s="51" t="str">
        <f>IFERROR(VLOOKUP($B196,'Tabelas auxiliares'!$A$65:$C$102,3,FALSE),"")</f>
        <v/>
      </c>
      <c r="P196" s="51" t="str">
        <f t="shared" ref="P196:P260" si="4">LEFT(N196,1)</f>
        <v/>
      </c>
      <c r="Q196" s="51" t="str">
        <f>IFERROR(VLOOKUP(O196,'Tabelas auxiliares'!$A$224:$E$233,5,FALSE),"")</f>
        <v/>
      </c>
      <c r="R196" s="51" t="str">
        <f>IF(Q196&lt;&gt;"",Q196,IF(P196='Tabelas auxiliares'!$A$237,"CUSTEIO",IF(P196='Tabelas auxiliares'!$A$236,"INVESTIMENTO","")))</f>
        <v/>
      </c>
    </row>
    <row r="197" spans="6:18" x14ac:dyDescent="0.25">
      <c r="F197" s="51" t="str">
        <f>IF(D197="","",IFERROR(VLOOKUP(D197,'Tabelas auxiliares'!$A$3:$B$61,2,FALSE),"DESCENTRALIZAÇÃO"))</f>
        <v/>
      </c>
      <c r="G197" s="51" t="str">
        <f>IFERROR(VLOOKUP($B197,'Tabelas auxiliares'!$A$65:$C$102,2,FALSE),"")</f>
        <v/>
      </c>
      <c r="H197" s="51" t="str">
        <f>IFERROR(VLOOKUP($B197,'Tabelas auxiliares'!$A$65:$C$102,3,FALSE),"")</f>
        <v/>
      </c>
      <c r="P197" s="51" t="str">
        <f t="shared" si="4"/>
        <v/>
      </c>
      <c r="Q197" s="51" t="str">
        <f>IFERROR(VLOOKUP(O197,'Tabelas auxiliares'!$A$224:$E$233,5,FALSE),"")</f>
        <v/>
      </c>
      <c r="R197" s="51" t="str">
        <f>IF(Q197&lt;&gt;"",Q197,IF(P197='Tabelas auxiliares'!$A$237,"CUSTEIO",IF(P197='Tabelas auxiliares'!$A$236,"INVESTIMENTO","")))</f>
        <v/>
      </c>
    </row>
    <row r="198" spans="6:18" x14ac:dyDescent="0.25">
      <c r="F198" s="51" t="str">
        <f>IF(D198="","",IFERROR(VLOOKUP(D198,'Tabelas auxiliares'!$A$3:$B$61,2,FALSE),"DESCENTRALIZAÇÃO"))</f>
        <v/>
      </c>
      <c r="G198" s="51" t="str">
        <f>IFERROR(VLOOKUP($B198,'Tabelas auxiliares'!$A$65:$C$102,2,FALSE),"")</f>
        <v/>
      </c>
      <c r="H198" s="51" t="str">
        <f>IFERROR(VLOOKUP($B198,'Tabelas auxiliares'!$A$65:$C$102,3,FALSE),"")</f>
        <v/>
      </c>
      <c r="P198" s="51" t="str">
        <f t="shared" si="4"/>
        <v/>
      </c>
      <c r="Q198" s="51" t="str">
        <f>IFERROR(VLOOKUP(O198,'Tabelas auxiliares'!$A$224:$E$233,5,FALSE),"")</f>
        <v/>
      </c>
      <c r="R198" s="51" t="str">
        <f>IF(Q198&lt;&gt;"",Q198,IF(P198='Tabelas auxiliares'!$A$237,"CUSTEIO",IF(P198='Tabelas auxiliares'!$A$236,"INVESTIMENTO","")))</f>
        <v/>
      </c>
    </row>
    <row r="199" spans="6:18" x14ac:dyDescent="0.25">
      <c r="F199" s="51" t="str">
        <f>IF(D199="","",IFERROR(VLOOKUP(D199,'Tabelas auxiliares'!$A$3:$B$61,2,FALSE),"DESCENTRALIZAÇÃO"))</f>
        <v/>
      </c>
      <c r="G199" s="51" t="str">
        <f>IFERROR(VLOOKUP($B199,'Tabelas auxiliares'!$A$65:$C$102,2,FALSE),"")</f>
        <v/>
      </c>
      <c r="H199" s="51" t="str">
        <f>IFERROR(VLOOKUP($B199,'Tabelas auxiliares'!$A$65:$C$102,3,FALSE),"")</f>
        <v/>
      </c>
      <c r="P199" s="51" t="str">
        <f t="shared" si="4"/>
        <v/>
      </c>
      <c r="Q199" s="51" t="str">
        <f>IFERROR(VLOOKUP(O199,'Tabelas auxiliares'!$A$224:$E$233,5,FALSE),"")</f>
        <v/>
      </c>
      <c r="R199" s="51" t="str">
        <f>IF(Q199&lt;&gt;"",Q199,IF(P199='Tabelas auxiliares'!$A$237,"CUSTEIO",IF(P199='Tabelas auxiliares'!$A$236,"INVESTIMENTO","")))</f>
        <v/>
      </c>
    </row>
    <row r="200" spans="6:18" x14ac:dyDescent="0.25">
      <c r="F200" s="51" t="str">
        <f>IF(D200="","",IFERROR(VLOOKUP(D200,'Tabelas auxiliares'!$A$3:$B$61,2,FALSE),"DESCENTRALIZAÇÃO"))</f>
        <v/>
      </c>
      <c r="G200" s="51" t="str">
        <f>IFERROR(VLOOKUP($B200,'Tabelas auxiliares'!$A$65:$C$102,2,FALSE),"")</f>
        <v/>
      </c>
      <c r="H200" s="51" t="str">
        <f>IFERROR(VLOOKUP($B200,'Tabelas auxiliares'!$A$65:$C$102,3,FALSE),"")</f>
        <v/>
      </c>
      <c r="P200" s="51" t="str">
        <f t="shared" si="4"/>
        <v/>
      </c>
      <c r="Q200" s="51" t="str">
        <f>IFERROR(VLOOKUP(O200,'Tabelas auxiliares'!$A$224:$E$233,5,FALSE),"")</f>
        <v/>
      </c>
      <c r="R200" s="51" t="str">
        <f>IF(Q200&lt;&gt;"",Q200,IF(P200='Tabelas auxiliares'!$A$237,"CUSTEIO",IF(P200='Tabelas auxiliares'!$A$236,"INVESTIMENTO","")))</f>
        <v/>
      </c>
    </row>
    <row r="201" spans="6:18" x14ac:dyDescent="0.25">
      <c r="F201" s="51" t="str">
        <f>IF(D201="","",IFERROR(VLOOKUP(D201,'Tabelas auxiliares'!$A$3:$B$61,2,FALSE),"DESCENTRALIZAÇÃO"))</f>
        <v/>
      </c>
      <c r="G201" s="51" t="str">
        <f>IFERROR(VLOOKUP($B201,'Tabelas auxiliares'!$A$65:$C$102,2,FALSE),"")</f>
        <v/>
      </c>
      <c r="H201" s="51" t="str">
        <f>IFERROR(VLOOKUP($B201,'Tabelas auxiliares'!$A$65:$C$102,3,FALSE),"")</f>
        <v/>
      </c>
      <c r="P201" s="51" t="str">
        <f t="shared" si="4"/>
        <v/>
      </c>
      <c r="Q201" s="51" t="str">
        <f>IFERROR(VLOOKUP(O201,'Tabelas auxiliares'!$A$224:$E$233,5,FALSE),"")</f>
        <v/>
      </c>
      <c r="R201" s="51" t="str">
        <f>IF(Q201&lt;&gt;"",Q201,IF(P201='Tabelas auxiliares'!$A$237,"CUSTEIO",IF(P201='Tabelas auxiliares'!$A$236,"INVESTIMENTO","")))</f>
        <v/>
      </c>
    </row>
    <row r="202" spans="6:18" x14ac:dyDescent="0.25">
      <c r="F202" s="51" t="str">
        <f>IF(D202="","",IFERROR(VLOOKUP(D202,'Tabelas auxiliares'!$A$3:$B$61,2,FALSE),"DESCENTRALIZAÇÃO"))</f>
        <v/>
      </c>
      <c r="G202" s="51" t="str">
        <f>IFERROR(VLOOKUP($B202,'Tabelas auxiliares'!$A$65:$C$102,2,FALSE),"")</f>
        <v/>
      </c>
      <c r="H202" s="51" t="str">
        <f>IFERROR(VLOOKUP($B202,'Tabelas auxiliares'!$A$65:$C$102,3,FALSE),"")</f>
        <v/>
      </c>
      <c r="P202" s="51" t="str">
        <f t="shared" si="4"/>
        <v/>
      </c>
      <c r="Q202" s="51" t="str">
        <f>IFERROR(VLOOKUP(O202,'Tabelas auxiliares'!$A$224:$E$233,5,FALSE),"")</f>
        <v/>
      </c>
      <c r="R202" s="51" t="str">
        <f>IF(Q202&lt;&gt;"",Q202,IF(P202='Tabelas auxiliares'!$A$237,"CUSTEIO",IF(P202='Tabelas auxiliares'!$A$236,"INVESTIMENTO","")))</f>
        <v/>
      </c>
    </row>
    <row r="203" spans="6:18" x14ac:dyDescent="0.25">
      <c r="F203" s="51" t="str">
        <f>IF(D203="","",IFERROR(VLOOKUP(D203,'Tabelas auxiliares'!$A$3:$B$61,2,FALSE),"DESCENTRALIZAÇÃO"))</f>
        <v/>
      </c>
      <c r="G203" s="51" t="str">
        <f>IFERROR(VLOOKUP($B203,'Tabelas auxiliares'!$A$65:$C$102,2,FALSE),"")</f>
        <v/>
      </c>
      <c r="H203" s="51" t="str">
        <f>IFERROR(VLOOKUP($B203,'Tabelas auxiliares'!$A$65:$C$102,3,FALSE),"")</f>
        <v/>
      </c>
      <c r="P203" s="51" t="str">
        <f t="shared" si="4"/>
        <v/>
      </c>
      <c r="Q203" s="51" t="str">
        <f>IFERROR(VLOOKUP(O203,'Tabelas auxiliares'!$A$224:$E$233,5,FALSE),"")</f>
        <v/>
      </c>
      <c r="R203" s="51" t="str">
        <f>IF(Q203&lt;&gt;"",Q203,IF(P203='Tabelas auxiliares'!$A$237,"CUSTEIO",IF(P203='Tabelas auxiliares'!$A$236,"INVESTIMENTO","")))</f>
        <v/>
      </c>
    </row>
    <row r="204" spans="6:18" x14ac:dyDescent="0.25">
      <c r="F204" s="51" t="str">
        <f>IF(D204="","",IFERROR(VLOOKUP(D204,'Tabelas auxiliares'!$A$3:$B$61,2,FALSE),"DESCENTRALIZAÇÃO"))</f>
        <v/>
      </c>
      <c r="G204" s="51" t="str">
        <f>IFERROR(VLOOKUP($B204,'Tabelas auxiliares'!$A$65:$C$102,2,FALSE),"")</f>
        <v/>
      </c>
      <c r="H204" s="51" t="str">
        <f>IFERROR(VLOOKUP($B204,'Tabelas auxiliares'!$A$65:$C$102,3,FALSE),"")</f>
        <v/>
      </c>
      <c r="P204" s="51" t="str">
        <f t="shared" si="4"/>
        <v/>
      </c>
      <c r="Q204" s="51" t="str">
        <f>IFERROR(VLOOKUP(O204,'Tabelas auxiliares'!$A$224:$E$233,5,FALSE),"")</f>
        <v/>
      </c>
      <c r="R204" s="51" t="str">
        <f>IF(Q204&lt;&gt;"",Q204,IF(P204='Tabelas auxiliares'!$A$237,"CUSTEIO",IF(P204='Tabelas auxiliares'!$A$236,"INVESTIMENTO","")))</f>
        <v/>
      </c>
    </row>
    <row r="205" spans="6:18" x14ac:dyDescent="0.25">
      <c r="F205" s="51" t="str">
        <f>IF(D205="","",IFERROR(VLOOKUP(D205,'Tabelas auxiliares'!$A$3:$B$61,2,FALSE),"DESCENTRALIZAÇÃO"))</f>
        <v/>
      </c>
      <c r="G205" s="51" t="str">
        <f>IFERROR(VLOOKUP($B205,'Tabelas auxiliares'!$A$65:$C$102,2,FALSE),"")</f>
        <v/>
      </c>
      <c r="H205" s="51" t="str">
        <f>IFERROR(VLOOKUP($B205,'Tabelas auxiliares'!$A$65:$C$102,3,FALSE),"")</f>
        <v/>
      </c>
      <c r="P205" s="51" t="str">
        <f t="shared" si="4"/>
        <v/>
      </c>
      <c r="Q205" s="51" t="str">
        <f>IFERROR(VLOOKUP(O205,'Tabelas auxiliares'!$A$224:$E$233,5,FALSE),"")</f>
        <v/>
      </c>
      <c r="R205" s="51" t="str">
        <f>IF(Q205&lt;&gt;"",Q205,IF(P205='Tabelas auxiliares'!$A$237,"CUSTEIO",IF(P205='Tabelas auxiliares'!$A$236,"INVESTIMENTO","")))</f>
        <v/>
      </c>
    </row>
    <row r="206" spans="6:18" x14ac:dyDescent="0.25">
      <c r="F206" s="51" t="str">
        <f>IF(D206="","",IFERROR(VLOOKUP(D206,'Tabelas auxiliares'!$A$3:$B$61,2,FALSE),"DESCENTRALIZAÇÃO"))</f>
        <v/>
      </c>
      <c r="G206" s="51" t="str">
        <f>IFERROR(VLOOKUP($B206,'Tabelas auxiliares'!$A$65:$C$102,2,FALSE),"")</f>
        <v/>
      </c>
      <c r="H206" s="51" t="str">
        <f>IFERROR(VLOOKUP($B206,'Tabelas auxiliares'!$A$65:$C$102,3,FALSE),"")</f>
        <v/>
      </c>
      <c r="P206" s="51" t="str">
        <f t="shared" si="4"/>
        <v/>
      </c>
      <c r="Q206" s="51" t="str">
        <f>IFERROR(VLOOKUP(O206,'Tabelas auxiliares'!$A$224:$E$233,5,FALSE),"")</f>
        <v/>
      </c>
      <c r="R206" s="51" t="str">
        <f>IF(Q206&lt;&gt;"",Q206,IF(P206='Tabelas auxiliares'!$A$237,"CUSTEIO",IF(P206='Tabelas auxiliares'!$A$236,"INVESTIMENTO","")))</f>
        <v/>
      </c>
    </row>
    <row r="207" spans="6:18" x14ac:dyDescent="0.25">
      <c r="F207" s="51" t="str">
        <f>IF(D207="","",IFERROR(VLOOKUP(D207,'Tabelas auxiliares'!$A$3:$B$61,2,FALSE),"DESCENTRALIZAÇÃO"))</f>
        <v/>
      </c>
      <c r="G207" s="51" t="str">
        <f>IFERROR(VLOOKUP($B207,'Tabelas auxiliares'!$A$65:$C$102,2,FALSE),"")</f>
        <v/>
      </c>
      <c r="H207" s="51" t="str">
        <f>IFERROR(VLOOKUP($B207,'Tabelas auxiliares'!$A$65:$C$102,3,FALSE),"")</f>
        <v/>
      </c>
      <c r="P207" s="51" t="str">
        <f t="shared" si="4"/>
        <v/>
      </c>
      <c r="Q207" s="51" t="str">
        <f>IFERROR(VLOOKUP(O207,'Tabelas auxiliares'!$A$224:$E$233,5,FALSE),"")</f>
        <v/>
      </c>
      <c r="R207" s="51" t="str">
        <f>IF(Q207&lt;&gt;"",Q207,IF(P207='Tabelas auxiliares'!$A$237,"CUSTEIO",IF(P207='Tabelas auxiliares'!$A$236,"INVESTIMENTO","")))</f>
        <v/>
      </c>
    </row>
    <row r="208" spans="6:18" x14ac:dyDescent="0.25">
      <c r="F208" s="51" t="str">
        <f>IF(D208="","",IFERROR(VLOOKUP(D208,'Tabelas auxiliares'!$A$3:$B$61,2,FALSE),"DESCENTRALIZAÇÃO"))</f>
        <v/>
      </c>
      <c r="G208" s="51" t="str">
        <f>IFERROR(VLOOKUP($B208,'Tabelas auxiliares'!$A$65:$C$102,2,FALSE),"")</f>
        <v/>
      </c>
      <c r="H208" s="51" t="str">
        <f>IFERROR(VLOOKUP($B208,'Tabelas auxiliares'!$A$65:$C$102,3,FALSE),"")</f>
        <v/>
      </c>
      <c r="P208" s="51" t="str">
        <f t="shared" si="4"/>
        <v/>
      </c>
      <c r="Q208" s="51" t="str">
        <f>IFERROR(VLOOKUP(O208,'Tabelas auxiliares'!$A$224:$E$233,5,FALSE),"")</f>
        <v/>
      </c>
      <c r="R208" s="51" t="str">
        <f>IF(Q208&lt;&gt;"",Q208,IF(P208='Tabelas auxiliares'!$A$237,"CUSTEIO",IF(P208='Tabelas auxiliares'!$A$236,"INVESTIMENTO","")))</f>
        <v/>
      </c>
    </row>
    <row r="209" spans="6:18" x14ac:dyDescent="0.25">
      <c r="F209" s="51" t="str">
        <f>IF(D209="","",IFERROR(VLOOKUP(D209,'Tabelas auxiliares'!$A$3:$B$61,2,FALSE),"DESCENTRALIZAÇÃO"))</f>
        <v/>
      </c>
      <c r="G209" s="51" t="str">
        <f>IFERROR(VLOOKUP($B209,'Tabelas auxiliares'!$A$65:$C$102,2,FALSE),"")</f>
        <v/>
      </c>
      <c r="H209" s="51" t="str">
        <f>IFERROR(VLOOKUP($B209,'Tabelas auxiliares'!$A$65:$C$102,3,FALSE),"")</f>
        <v/>
      </c>
      <c r="P209" s="51" t="str">
        <f t="shared" si="4"/>
        <v/>
      </c>
      <c r="Q209" s="51" t="str">
        <f>IFERROR(VLOOKUP(O209,'Tabelas auxiliares'!$A$224:$E$233,5,FALSE),"")</f>
        <v/>
      </c>
      <c r="R209" s="51" t="str">
        <f>IF(Q209&lt;&gt;"",Q209,IF(P209='Tabelas auxiliares'!$A$237,"CUSTEIO",IF(P209='Tabelas auxiliares'!$A$236,"INVESTIMENTO","")))</f>
        <v/>
      </c>
    </row>
    <row r="210" spans="6:18" x14ac:dyDescent="0.25">
      <c r="F210" s="51" t="str">
        <f>IF(D210="","",IFERROR(VLOOKUP(D210,'Tabelas auxiliares'!$A$3:$B$61,2,FALSE),"DESCENTRALIZAÇÃO"))</f>
        <v/>
      </c>
      <c r="G210" s="51" t="str">
        <f>IFERROR(VLOOKUP($B210,'Tabelas auxiliares'!$A$65:$C$102,2,FALSE),"")</f>
        <v/>
      </c>
      <c r="H210" s="51" t="str">
        <f>IFERROR(VLOOKUP($B210,'Tabelas auxiliares'!$A$65:$C$102,3,FALSE),"")</f>
        <v/>
      </c>
      <c r="P210" s="51" t="str">
        <f t="shared" si="4"/>
        <v/>
      </c>
      <c r="Q210" s="51" t="str">
        <f>IFERROR(VLOOKUP(O210,'Tabelas auxiliares'!$A$224:$E$233,5,FALSE),"")</f>
        <v/>
      </c>
      <c r="R210" s="51" t="str">
        <f>IF(Q210&lt;&gt;"",Q210,IF(P210='Tabelas auxiliares'!$A$237,"CUSTEIO",IF(P210='Tabelas auxiliares'!$A$236,"INVESTIMENTO","")))</f>
        <v/>
      </c>
    </row>
    <row r="211" spans="6:18" x14ac:dyDescent="0.25">
      <c r="F211" s="51" t="str">
        <f>IF(D211="","",IFERROR(VLOOKUP(D211,'Tabelas auxiliares'!$A$3:$B$61,2,FALSE),"DESCENTRALIZAÇÃO"))</f>
        <v/>
      </c>
      <c r="G211" s="51" t="str">
        <f>IFERROR(VLOOKUP($B211,'Tabelas auxiliares'!$A$65:$C$102,2,FALSE),"")</f>
        <v/>
      </c>
      <c r="H211" s="51" t="str">
        <f>IFERROR(VLOOKUP($B211,'Tabelas auxiliares'!$A$65:$C$102,3,FALSE),"")</f>
        <v/>
      </c>
      <c r="P211" s="51" t="str">
        <f t="shared" si="4"/>
        <v/>
      </c>
      <c r="Q211" s="51" t="str">
        <f>IFERROR(VLOOKUP(O211,'Tabelas auxiliares'!$A$224:$E$233,5,FALSE),"")</f>
        <v/>
      </c>
      <c r="R211" s="51" t="str">
        <f>IF(Q211&lt;&gt;"",Q211,IF(P211='Tabelas auxiliares'!$A$237,"CUSTEIO",IF(P211='Tabelas auxiliares'!$A$236,"INVESTIMENTO","")))</f>
        <v/>
      </c>
    </row>
    <row r="212" spans="6:18" x14ac:dyDescent="0.25">
      <c r="F212" s="51" t="str">
        <f>IF(D212="","",IFERROR(VLOOKUP(D212,'Tabelas auxiliares'!$A$3:$B$61,2,FALSE),"DESCENTRALIZAÇÃO"))</f>
        <v/>
      </c>
      <c r="G212" s="51" t="str">
        <f>IFERROR(VLOOKUP($B212,'Tabelas auxiliares'!$A$65:$C$102,2,FALSE),"")</f>
        <v/>
      </c>
      <c r="H212" s="51" t="str">
        <f>IFERROR(VLOOKUP($B212,'Tabelas auxiliares'!$A$65:$C$102,3,FALSE),"")</f>
        <v/>
      </c>
      <c r="P212" s="51" t="str">
        <f t="shared" si="4"/>
        <v/>
      </c>
      <c r="Q212" s="51" t="str">
        <f>IFERROR(VLOOKUP(O212,'Tabelas auxiliares'!$A$224:$E$233,5,FALSE),"")</f>
        <v/>
      </c>
      <c r="R212" s="51" t="str">
        <f>IF(Q212&lt;&gt;"",Q212,IF(P212='Tabelas auxiliares'!$A$237,"CUSTEIO",IF(P212='Tabelas auxiliares'!$A$236,"INVESTIMENTO","")))</f>
        <v/>
      </c>
    </row>
    <row r="213" spans="6:18" x14ac:dyDescent="0.25">
      <c r="F213" s="51" t="str">
        <f>IF(D213="","",IFERROR(VLOOKUP(D213,'Tabelas auxiliares'!$A$3:$B$61,2,FALSE),"DESCENTRALIZAÇÃO"))</f>
        <v/>
      </c>
      <c r="G213" s="51" t="str">
        <f>IFERROR(VLOOKUP($B213,'Tabelas auxiliares'!$A$65:$C$102,2,FALSE),"")</f>
        <v/>
      </c>
      <c r="H213" s="51" t="str">
        <f>IFERROR(VLOOKUP($B213,'Tabelas auxiliares'!$A$65:$C$102,3,FALSE),"")</f>
        <v/>
      </c>
      <c r="P213" s="51" t="str">
        <f t="shared" si="4"/>
        <v/>
      </c>
      <c r="Q213" s="51" t="str">
        <f>IFERROR(VLOOKUP(O213,'Tabelas auxiliares'!$A$224:$E$233,5,FALSE),"")</f>
        <v/>
      </c>
      <c r="R213" s="51" t="str">
        <f>IF(Q213&lt;&gt;"",Q213,IF(P213='Tabelas auxiliares'!$A$237,"CUSTEIO",IF(P213='Tabelas auxiliares'!$A$236,"INVESTIMENTO","")))</f>
        <v/>
      </c>
    </row>
    <row r="214" spans="6:18" x14ac:dyDescent="0.25">
      <c r="F214" s="51" t="str">
        <f>IF(D214="","",IFERROR(VLOOKUP(D214,'Tabelas auxiliares'!$A$3:$B$61,2,FALSE),"DESCENTRALIZAÇÃO"))</f>
        <v/>
      </c>
      <c r="G214" s="51" t="str">
        <f>IFERROR(VLOOKUP($B214,'Tabelas auxiliares'!$A$65:$C$102,2,FALSE),"")</f>
        <v/>
      </c>
      <c r="H214" s="51" t="str">
        <f>IFERROR(VLOOKUP($B214,'Tabelas auxiliares'!$A$65:$C$102,3,FALSE),"")</f>
        <v/>
      </c>
      <c r="P214" s="51" t="str">
        <f t="shared" si="4"/>
        <v/>
      </c>
      <c r="Q214" s="51" t="str">
        <f>IFERROR(VLOOKUP(O214,'Tabelas auxiliares'!$A$224:$E$233,5,FALSE),"")</f>
        <v/>
      </c>
      <c r="R214" s="51" t="str">
        <f>IF(Q214&lt;&gt;"",Q214,IF(P214='Tabelas auxiliares'!$A$237,"CUSTEIO",IF(P214='Tabelas auxiliares'!$A$236,"INVESTIMENTO","")))</f>
        <v/>
      </c>
    </row>
    <row r="215" spans="6:18" x14ac:dyDescent="0.25">
      <c r="F215" s="51" t="str">
        <f>IF(D215="","",IFERROR(VLOOKUP(D215,'Tabelas auxiliares'!$A$3:$B$61,2,FALSE),"DESCENTRALIZAÇÃO"))</f>
        <v/>
      </c>
      <c r="G215" s="51" t="str">
        <f>IFERROR(VLOOKUP($B215,'Tabelas auxiliares'!$A$65:$C$102,2,FALSE),"")</f>
        <v/>
      </c>
      <c r="H215" s="51" t="str">
        <f>IFERROR(VLOOKUP($B215,'Tabelas auxiliares'!$A$65:$C$102,3,FALSE),"")</f>
        <v/>
      </c>
      <c r="P215" s="51" t="str">
        <f t="shared" si="4"/>
        <v/>
      </c>
      <c r="Q215" s="51" t="str">
        <f>IFERROR(VLOOKUP(O215,'Tabelas auxiliares'!$A$224:$E$233,5,FALSE),"")</f>
        <v/>
      </c>
      <c r="R215" s="51" t="str">
        <f>IF(Q215&lt;&gt;"",Q215,IF(P215='Tabelas auxiliares'!$A$237,"CUSTEIO",IF(P215='Tabelas auxiliares'!$A$236,"INVESTIMENTO","")))</f>
        <v/>
      </c>
    </row>
    <row r="216" spans="6:18" x14ac:dyDescent="0.25">
      <c r="F216" s="51" t="str">
        <f>IF(D216="","",IFERROR(VLOOKUP(D216,'Tabelas auxiliares'!$A$3:$B$61,2,FALSE),"DESCENTRALIZAÇÃO"))</f>
        <v/>
      </c>
      <c r="G216" s="51" t="str">
        <f>IFERROR(VLOOKUP($B216,'Tabelas auxiliares'!$A$65:$C$102,2,FALSE),"")</f>
        <v/>
      </c>
      <c r="H216" s="51" t="str">
        <f>IFERROR(VLOOKUP($B216,'Tabelas auxiliares'!$A$65:$C$102,3,FALSE),"")</f>
        <v/>
      </c>
      <c r="P216" s="51" t="str">
        <f t="shared" si="4"/>
        <v/>
      </c>
      <c r="Q216" s="51" t="str">
        <f>IFERROR(VLOOKUP(O216,'Tabelas auxiliares'!$A$224:$E$233,5,FALSE),"")</f>
        <v/>
      </c>
      <c r="R216" s="51" t="str">
        <f>IF(Q216&lt;&gt;"",Q216,IF(P216='Tabelas auxiliares'!$A$237,"CUSTEIO",IF(P216='Tabelas auxiliares'!$A$236,"INVESTIMENTO","")))</f>
        <v/>
      </c>
    </row>
    <row r="217" spans="6:18" x14ac:dyDescent="0.25">
      <c r="F217" s="51" t="str">
        <f>IF(D217="","",IFERROR(VLOOKUP(D217,'Tabelas auxiliares'!$A$3:$B$61,2,FALSE),"DESCENTRALIZAÇÃO"))</f>
        <v/>
      </c>
      <c r="G217" s="51" t="str">
        <f>IFERROR(VLOOKUP($B217,'Tabelas auxiliares'!$A$65:$C$102,2,FALSE),"")</f>
        <v/>
      </c>
      <c r="H217" s="51" t="str">
        <f>IFERROR(VLOOKUP($B217,'Tabelas auxiliares'!$A$65:$C$102,3,FALSE),"")</f>
        <v/>
      </c>
      <c r="P217" s="51" t="str">
        <f t="shared" si="4"/>
        <v/>
      </c>
      <c r="Q217" s="51" t="str">
        <f>IFERROR(VLOOKUP(O217,'Tabelas auxiliares'!$A$224:$E$233,5,FALSE),"")</f>
        <v/>
      </c>
      <c r="R217" s="51" t="str">
        <f>IF(Q217&lt;&gt;"",Q217,IF(P217='Tabelas auxiliares'!$A$237,"CUSTEIO",IF(P217='Tabelas auxiliares'!$A$236,"INVESTIMENTO","")))</f>
        <v/>
      </c>
    </row>
    <row r="218" spans="6:18" x14ac:dyDescent="0.25">
      <c r="F218" s="51" t="str">
        <f>IF(D218="","",IFERROR(VLOOKUP(D218,'Tabelas auxiliares'!$A$3:$B$61,2,FALSE),"DESCENTRALIZAÇÃO"))</f>
        <v/>
      </c>
      <c r="G218" s="51" t="str">
        <f>IFERROR(VLOOKUP($B218,'Tabelas auxiliares'!$A$65:$C$102,2,FALSE),"")</f>
        <v/>
      </c>
      <c r="H218" s="51" t="str">
        <f>IFERROR(VLOOKUP($B218,'Tabelas auxiliares'!$A$65:$C$102,3,FALSE),"")</f>
        <v/>
      </c>
      <c r="P218" s="51" t="str">
        <f t="shared" si="4"/>
        <v/>
      </c>
      <c r="Q218" s="51" t="str">
        <f>IFERROR(VLOOKUP(O218,'Tabelas auxiliares'!$A$224:$E$233,5,FALSE),"")</f>
        <v/>
      </c>
      <c r="R218" s="51" t="str">
        <f>IF(Q218&lt;&gt;"",Q218,IF(P218='Tabelas auxiliares'!$A$237,"CUSTEIO",IF(P218='Tabelas auxiliares'!$A$236,"INVESTIMENTO","")))</f>
        <v/>
      </c>
    </row>
    <row r="219" spans="6:18" x14ac:dyDescent="0.25">
      <c r="F219" s="51" t="str">
        <f>IF(D219="","",IFERROR(VLOOKUP(D219,'Tabelas auxiliares'!$A$3:$B$61,2,FALSE),"DESCENTRALIZAÇÃO"))</f>
        <v/>
      </c>
      <c r="G219" s="51" t="str">
        <f>IFERROR(VLOOKUP($B219,'Tabelas auxiliares'!$A$65:$C$102,2,FALSE),"")</f>
        <v/>
      </c>
      <c r="H219" s="51" t="str">
        <f>IFERROR(VLOOKUP($B219,'Tabelas auxiliares'!$A$65:$C$102,3,FALSE),"")</f>
        <v/>
      </c>
      <c r="P219" s="51" t="str">
        <f t="shared" si="4"/>
        <v/>
      </c>
      <c r="Q219" s="51" t="str">
        <f>IFERROR(VLOOKUP(O219,'Tabelas auxiliares'!$A$224:$E$233,5,FALSE),"")</f>
        <v/>
      </c>
      <c r="R219" s="51" t="str">
        <f>IF(Q219&lt;&gt;"",Q219,IF(P219='Tabelas auxiliares'!$A$237,"CUSTEIO",IF(P219='Tabelas auxiliares'!$A$236,"INVESTIMENTO","")))</f>
        <v/>
      </c>
    </row>
    <row r="220" spans="6:18" x14ac:dyDescent="0.25">
      <c r="F220" s="51" t="str">
        <f>IF(D220="","",IFERROR(VLOOKUP(D220,'Tabelas auxiliares'!$A$3:$B$61,2,FALSE),"DESCENTRALIZAÇÃO"))</f>
        <v/>
      </c>
      <c r="G220" s="51" t="str">
        <f>IFERROR(VLOOKUP($B220,'Tabelas auxiliares'!$A$65:$C$102,2,FALSE),"")</f>
        <v/>
      </c>
      <c r="H220" s="51" t="str">
        <f>IFERROR(VLOOKUP($B220,'Tabelas auxiliares'!$A$65:$C$102,3,FALSE),"")</f>
        <v/>
      </c>
      <c r="P220" s="51" t="str">
        <f t="shared" si="4"/>
        <v/>
      </c>
      <c r="Q220" s="51" t="str">
        <f>IFERROR(VLOOKUP(O220,'Tabelas auxiliares'!$A$224:$E$233,5,FALSE),"")</f>
        <v/>
      </c>
      <c r="R220" s="51" t="str">
        <f>IF(Q220&lt;&gt;"",Q220,IF(P220='Tabelas auxiliares'!$A$237,"CUSTEIO",IF(P220='Tabelas auxiliares'!$A$236,"INVESTIMENTO","")))</f>
        <v/>
      </c>
    </row>
    <row r="221" spans="6:18" x14ac:dyDescent="0.25">
      <c r="F221" s="51" t="str">
        <f>IF(D221="","",IFERROR(VLOOKUP(D221,'Tabelas auxiliares'!$A$3:$B$61,2,FALSE),"DESCENTRALIZAÇÃO"))</f>
        <v/>
      </c>
      <c r="G221" s="51" t="str">
        <f>IFERROR(VLOOKUP($B221,'Tabelas auxiliares'!$A$65:$C$102,2,FALSE),"")</f>
        <v/>
      </c>
      <c r="H221" s="51" t="str">
        <f>IFERROR(VLOOKUP($B221,'Tabelas auxiliares'!$A$65:$C$102,3,FALSE),"")</f>
        <v/>
      </c>
      <c r="P221" s="51" t="str">
        <f t="shared" si="4"/>
        <v/>
      </c>
      <c r="Q221" s="51" t="str">
        <f>IFERROR(VLOOKUP(O221,'Tabelas auxiliares'!$A$224:$E$233,5,FALSE),"")</f>
        <v/>
      </c>
      <c r="R221" s="51" t="str">
        <f>IF(Q221&lt;&gt;"",Q221,IF(P221='Tabelas auxiliares'!$A$237,"CUSTEIO",IF(P221='Tabelas auxiliares'!$A$236,"INVESTIMENTO","")))</f>
        <v/>
      </c>
    </row>
    <row r="222" spans="6:18" x14ac:dyDescent="0.25">
      <c r="F222" s="51" t="str">
        <f>IF(D222="","",IFERROR(VLOOKUP(D222,'Tabelas auxiliares'!$A$3:$B$61,2,FALSE),"DESCENTRALIZAÇÃO"))</f>
        <v/>
      </c>
      <c r="G222" s="51" t="str">
        <f>IFERROR(VLOOKUP($B222,'Tabelas auxiliares'!$A$65:$C$102,2,FALSE),"")</f>
        <v/>
      </c>
      <c r="H222" s="51" t="str">
        <f>IFERROR(VLOOKUP($B222,'Tabelas auxiliares'!$A$65:$C$102,3,FALSE),"")</f>
        <v/>
      </c>
      <c r="P222" s="51" t="str">
        <f t="shared" si="4"/>
        <v/>
      </c>
      <c r="Q222" s="51" t="str">
        <f>IFERROR(VLOOKUP(O222,'Tabelas auxiliares'!$A$224:$E$233,5,FALSE),"")</f>
        <v/>
      </c>
      <c r="R222" s="51" t="str">
        <f>IF(Q222&lt;&gt;"",Q222,IF(P222='Tabelas auxiliares'!$A$237,"CUSTEIO",IF(P222='Tabelas auxiliares'!$A$236,"INVESTIMENTO","")))</f>
        <v/>
      </c>
    </row>
    <row r="223" spans="6:18" x14ac:dyDescent="0.25">
      <c r="F223" s="51" t="str">
        <f>IF(D223="","",IFERROR(VLOOKUP(D223,'Tabelas auxiliares'!$A$3:$B$61,2,FALSE),"DESCENTRALIZAÇÃO"))</f>
        <v/>
      </c>
      <c r="G223" s="51" t="str">
        <f>IFERROR(VLOOKUP($B223,'Tabelas auxiliares'!$A$65:$C$102,2,FALSE),"")</f>
        <v/>
      </c>
      <c r="H223" s="51" t="str">
        <f>IFERROR(VLOOKUP($B223,'Tabelas auxiliares'!$A$65:$C$102,3,FALSE),"")</f>
        <v/>
      </c>
      <c r="P223" s="51" t="str">
        <f t="shared" si="4"/>
        <v/>
      </c>
      <c r="Q223" s="51" t="str">
        <f>IFERROR(VLOOKUP(O223,'Tabelas auxiliares'!$A$224:$E$233,5,FALSE),"")</f>
        <v/>
      </c>
      <c r="R223" s="51" t="str">
        <f>IF(Q223&lt;&gt;"",Q223,IF(P223='Tabelas auxiliares'!$A$237,"CUSTEIO",IF(P223='Tabelas auxiliares'!$A$236,"INVESTIMENTO","")))</f>
        <v/>
      </c>
    </row>
    <row r="224" spans="6:18" x14ac:dyDescent="0.25">
      <c r="F224" s="51" t="str">
        <f>IF(D224="","",IFERROR(VLOOKUP(D224,'Tabelas auxiliares'!$A$3:$B$61,2,FALSE),"DESCENTRALIZAÇÃO"))</f>
        <v/>
      </c>
      <c r="G224" s="51" t="str">
        <f>IFERROR(VLOOKUP($B224,'Tabelas auxiliares'!$A$65:$C$102,2,FALSE),"")</f>
        <v/>
      </c>
      <c r="H224" s="51" t="str">
        <f>IFERROR(VLOOKUP($B224,'Tabelas auxiliares'!$A$65:$C$102,3,FALSE),"")</f>
        <v/>
      </c>
      <c r="P224" s="51" t="str">
        <f t="shared" si="4"/>
        <v/>
      </c>
      <c r="Q224" s="51" t="str">
        <f>IFERROR(VLOOKUP(O224,'Tabelas auxiliares'!$A$224:$E$233,5,FALSE),"")</f>
        <v/>
      </c>
      <c r="R224" s="51" t="str">
        <f>IF(Q224&lt;&gt;"",Q224,IF(P224='Tabelas auxiliares'!$A$237,"CUSTEIO",IF(P224='Tabelas auxiliares'!$A$236,"INVESTIMENTO","")))</f>
        <v/>
      </c>
    </row>
    <row r="225" spans="6:18" x14ac:dyDescent="0.25">
      <c r="F225" s="51" t="str">
        <f>IF(D225="","",IFERROR(VLOOKUP(D225,'Tabelas auxiliares'!$A$3:$B$61,2,FALSE),"DESCENTRALIZAÇÃO"))</f>
        <v/>
      </c>
      <c r="G225" s="51" t="str">
        <f>IFERROR(VLOOKUP($B225,'Tabelas auxiliares'!$A$65:$C$102,2,FALSE),"")</f>
        <v/>
      </c>
      <c r="H225" s="51" t="str">
        <f>IFERROR(VLOOKUP($B225,'Tabelas auxiliares'!$A$65:$C$102,3,FALSE),"")</f>
        <v/>
      </c>
      <c r="P225" s="51" t="str">
        <f t="shared" si="4"/>
        <v/>
      </c>
      <c r="Q225" s="51" t="str">
        <f>IFERROR(VLOOKUP(O225,'Tabelas auxiliares'!$A$224:$E$233,5,FALSE),"")</f>
        <v/>
      </c>
      <c r="R225" s="51" t="str">
        <f>IF(Q225&lt;&gt;"",Q225,IF(P225='Tabelas auxiliares'!$A$237,"CUSTEIO",IF(P225='Tabelas auxiliares'!$A$236,"INVESTIMENTO","")))</f>
        <v/>
      </c>
    </row>
    <row r="226" spans="6:18" x14ac:dyDescent="0.25">
      <c r="F226" s="51" t="str">
        <f>IF(D226="","",IFERROR(VLOOKUP(D226,'Tabelas auxiliares'!$A$3:$B$61,2,FALSE),"DESCENTRALIZAÇÃO"))</f>
        <v/>
      </c>
      <c r="G226" s="51" t="str">
        <f>IFERROR(VLOOKUP($B226,'Tabelas auxiliares'!$A$65:$C$102,2,FALSE),"")</f>
        <v/>
      </c>
      <c r="H226" s="51" t="str">
        <f>IFERROR(VLOOKUP($B226,'Tabelas auxiliares'!$A$65:$C$102,3,FALSE),"")</f>
        <v/>
      </c>
      <c r="P226" s="51" t="str">
        <f t="shared" si="4"/>
        <v/>
      </c>
      <c r="Q226" s="51" t="str">
        <f>IFERROR(VLOOKUP(O226,'Tabelas auxiliares'!$A$224:$E$233,5,FALSE),"")</f>
        <v/>
      </c>
      <c r="R226" s="51" t="str">
        <f>IF(Q226&lt;&gt;"",Q226,IF(P226='Tabelas auxiliares'!$A$237,"CUSTEIO",IF(P226='Tabelas auxiliares'!$A$236,"INVESTIMENTO","")))</f>
        <v/>
      </c>
    </row>
    <row r="227" spans="6:18" x14ac:dyDescent="0.25">
      <c r="F227" s="51" t="str">
        <f>IF(D227="","",IFERROR(VLOOKUP(D227,'Tabelas auxiliares'!$A$3:$B$61,2,FALSE),"DESCENTRALIZAÇÃO"))</f>
        <v/>
      </c>
      <c r="G227" s="51" t="str">
        <f>IFERROR(VLOOKUP($B227,'Tabelas auxiliares'!$A$65:$C$102,2,FALSE),"")</f>
        <v/>
      </c>
      <c r="H227" s="51" t="str">
        <f>IFERROR(VLOOKUP($B227,'Tabelas auxiliares'!$A$65:$C$102,3,FALSE),"")</f>
        <v/>
      </c>
      <c r="P227" s="51" t="str">
        <f t="shared" si="4"/>
        <v/>
      </c>
      <c r="Q227" s="51" t="str">
        <f>IFERROR(VLOOKUP(O227,'Tabelas auxiliares'!$A$224:$E$233,5,FALSE),"")</f>
        <v/>
      </c>
      <c r="R227" s="51" t="str">
        <f>IF(Q227&lt;&gt;"",Q227,IF(P227='Tabelas auxiliares'!$A$237,"CUSTEIO",IF(P227='Tabelas auxiliares'!$A$236,"INVESTIMENTO","")))</f>
        <v/>
      </c>
    </row>
    <row r="228" spans="6:18" x14ac:dyDescent="0.25">
      <c r="F228" s="51" t="str">
        <f>IF(D228="","",IFERROR(VLOOKUP(D228,'Tabelas auxiliares'!$A$3:$B$61,2,FALSE),"DESCENTRALIZAÇÃO"))</f>
        <v/>
      </c>
      <c r="G228" s="51" t="str">
        <f>IFERROR(VLOOKUP($B228,'Tabelas auxiliares'!$A$65:$C$102,2,FALSE),"")</f>
        <v/>
      </c>
      <c r="H228" s="51" t="str">
        <f>IFERROR(VLOOKUP($B228,'Tabelas auxiliares'!$A$65:$C$102,3,FALSE),"")</f>
        <v/>
      </c>
      <c r="P228" s="51" t="str">
        <f t="shared" si="4"/>
        <v/>
      </c>
      <c r="Q228" s="51" t="str">
        <f>IFERROR(VLOOKUP(O228,'Tabelas auxiliares'!$A$224:$E$233,5,FALSE),"")</f>
        <v/>
      </c>
      <c r="R228" s="51" t="str">
        <f>IF(Q228&lt;&gt;"",Q228,IF(P228='Tabelas auxiliares'!$A$237,"CUSTEIO",IF(P228='Tabelas auxiliares'!$A$236,"INVESTIMENTO","")))</f>
        <v/>
      </c>
    </row>
    <row r="229" spans="6:18" x14ac:dyDescent="0.25">
      <c r="F229" s="51" t="str">
        <f>IF(D229="","",IFERROR(VLOOKUP(D229,'Tabelas auxiliares'!$A$3:$B$61,2,FALSE),"DESCENTRALIZAÇÃO"))</f>
        <v/>
      </c>
      <c r="G229" s="51" t="str">
        <f>IFERROR(VLOOKUP($B229,'Tabelas auxiliares'!$A$65:$C$102,2,FALSE),"")</f>
        <v/>
      </c>
      <c r="H229" s="51" t="str">
        <f>IFERROR(VLOOKUP($B229,'Tabelas auxiliares'!$A$65:$C$102,3,FALSE),"")</f>
        <v/>
      </c>
      <c r="P229" s="51" t="str">
        <f t="shared" si="4"/>
        <v/>
      </c>
      <c r="Q229" s="51" t="str">
        <f>IFERROR(VLOOKUP(O229,'Tabelas auxiliares'!$A$224:$E$233,5,FALSE),"")</f>
        <v/>
      </c>
      <c r="R229" s="51" t="str">
        <f>IF(Q229&lt;&gt;"",Q229,IF(P229='Tabelas auxiliares'!$A$237,"CUSTEIO",IF(P229='Tabelas auxiliares'!$A$236,"INVESTIMENTO","")))</f>
        <v/>
      </c>
    </row>
    <row r="230" spans="6:18" x14ac:dyDescent="0.25">
      <c r="F230" s="51" t="str">
        <f>IF(D230="","",IFERROR(VLOOKUP(D230,'Tabelas auxiliares'!$A$3:$B$61,2,FALSE),"DESCENTRALIZAÇÃO"))</f>
        <v/>
      </c>
      <c r="G230" s="51" t="str">
        <f>IFERROR(VLOOKUP($B230,'Tabelas auxiliares'!$A$65:$C$102,2,FALSE),"")</f>
        <v/>
      </c>
      <c r="H230" s="51" t="str">
        <f>IFERROR(VLOOKUP($B230,'Tabelas auxiliares'!$A$65:$C$102,3,FALSE),"")</f>
        <v/>
      </c>
      <c r="P230" s="51" t="str">
        <f t="shared" si="4"/>
        <v/>
      </c>
      <c r="Q230" s="51" t="str">
        <f>IFERROR(VLOOKUP(O230,'Tabelas auxiliares'!$A$224:$E$233,5,FALSE),"")</f>
        <v/>
      </c>
      <c r="R230" s="51" t="str">
        <f>IF(Q230&lt;&gt;"",Q230,IF(P230='Tabelas auxiliares'!$A$237,"CUSTEIO",IF(P230='Tabelas auxiliares'!$A$236,"INVESTIMENTO","")))</f>
        <v/>
      </c>
    </row>
    <row r="231" spans="6:18" x14ac:dyDescent="0.25">
      <c r="F231" s="51" t="str">
        <f>IF(D231="","",IFERROR(VLOOKUP(D231,'Tabelas auxiliares'!$A$3:$B$61,2,FALSE),"DESCENTRALIZAÇÃO"))</f>
        <v/>
      </c>
      <c r="G231" s="51" t="str">
        <f>IFERROR(VLOOKUP($B231,'Tabelas auxiliares'!$A$65:$C$102,2,FALSE),"")</f>
        <v/>
      </c>
      <c r="H231" s="51" t="str">
        <f>IFERROR(VLOOKUP($B231,'Tabelas auxiliares'!$A$65:$C$102,3,FALSE),"")</f>
        <v/>
      </c>
      <c r="P231" s="51" t="str">
        <f t="shared" si="4"/>
        <v/>
      </c>
      <c r="Q231" s="51" t="str">
        <f>IFERROR(VLOOKUP(O231,'Tabelas auxiliares'!$A$224:$E$233,5,FALSE),"")</f>
        <v/>
      </c>
      <c r="R231" s="51" t="str">
        <f>IF(Q231&lt;&gt;"",Q231,IF(P231='Tabelas auxiliares'!$A$237,"CUSTEIO",IF(P231='Tabelas auxiliares'!$A$236,"INVESTIMENTO","")))</f>
        <v/>
      </c>
    </row>
    <row r="232" spans="6:18" x14ac:dyDescent="0.25">
      <c r="F232" s="51" t="str">
        <f>IF(D232="","",IFERROR(VLOOKUP(D232,'Tabelas auxiliares'!$A$3:$B$61,2,FALSE),"DESCENTRALIZAÇÃO"))</f>
        <v/>
      </c>
      <c r="G232" s="51" t="str">
        <f>IFERROR(VLOOKUP($B232,'Tabelas auxiliares'!$A$65:$C$102,2,FALSE),"")</f>
        <v/>
      </c>
      <c r="H232" s="51" t="str">
        <f>IFERROR(VLOOKUP($B232,'Tabelas auxiliares'!$A$65:$C$102,3,FALSE),"")</f>
        <v/>
      </c>
      <c r="P232" s="51" t="str">
        <f t="shared" si="4"/>
        <v/>
      </c>
      <c r="Q232" s="51" t="str">
        <f>IFERROR(VLOOKUP(O232,'Tabelas auxiliares'!$A$224:$E$233,5,FALSE),"")</f>
        <v/>
      </c>
      <c r="R232" s="51" t="str">
        <f>IF(Q232&lt;&gt;"",Q232,IF(P232='Tabelas auxiliares'!$A$237,"CUSTEIO",IF(P232='Tabelas auxiliares'!$A$236,"INVESTIMENTO","")))</f>
        <v/>
      </c>
    </row>
    <row r="233" spans="6:18" x14ac:dyDescent="0.25">
      <c r="F233" s="51" t="str">
        <f>IF(D233="","",IFERROR(VLOOKUP(D233,'Tabelas auxiliares'!$A$3:$B$61,2,FALSE),"DESCENTRALIZAÇÃO"))</f>
        <v/>
      </c>
      <c r="G233" s="51" t="str">
        <f>IFERROR(VLOOKUP($B233,'Tabelas auxiliares'!$A$65:$C$102,2,FALSE),"")</f>
        <v/>
      </c>
      <c r="H233" s="51" t="str">
        <f>IFERROR(VLOOKUP($B233,'Tabelas auxiliares'!$A$65:$C$102,3,FALSE),"")</f>
        <v/>
      </c>
      <c r="P233" s="51" t="str">
        <f t="shared" si="4"/>
        <v/>
      </c>
      <c r="Q233" s="51" t="str">
        <f>IFERROR(VLOOKUP(O233,'Tabelas auxiliares'!$A$224:$E$233,5,FALSE),"")</f>
        <v/>
      </c>
      <c r="R233" s="51" t="str">
        <f>IF(Q233&lt;&gt;"",Q233,IF(P233='Tabelas auxiliares'!$A$237,"CUSTEIO",IF(P233='Tabelas auxiliares'!$A$236,"INVESTIMENTO","")))</f>
        <v/>
      </c>
    </row>
    <row r="234" spans="6:18" x14ac:dyDescent="0.25">
      <c r="F234" s="51" t="str">
        <f>IF(D234="","",IFERROR(VLOOKUP(D234,'Tabelas auxiliares'!$A$3:$B$61,2,FALSE),"DESCENTRALIZAÇÃO"))</f>
        <v/>
      </c>
      <c r="G234" s="51" t="str">
        <f>IFERROR(VLOOKUP($B234,'Tabelas auxiliares'!$A$65:$C$102,2,FALSE),"")</f>
        <v/>
      </c>
      <c r="H234" s="51" t="str">
        <f>IFERROR(VLOOKUP($B234,'Tabelas auxiliares'!$A$65:$C$102,3,FALSE),"")</f>
        <v/>
      </c>
      <c r="P234" s="51" t="str">
        <f t="shared" si="4"/>
        <v/>
      </c>
      <c r="Q234" s="51" t="str">
        <f>IFERROR(VLOOKUP(O234,'Tabelas auxiliares'!$A$224:$E$233,5,FALSE),"")</f>
        <v/>
      </c>
      <c r="R234" s="51" t="str">
        <f>IF(Q234&lt;&gt;"",Q234,IF(P234='Tabelas auxiliares'!$A$237,"CUSTEIO",IF(P234='Tabelas auxiliares'!$A$236,"INVESTIMENTO","")))</f>
        <v/>
      </c>
    </row>
    <row r="235" spans="6:18" x14ac:dyDescent="0.25">
      <c r="F235" s="51" t="str">
        <f>IF(D235="","",IFERROR(VLOOKUP(D235,'Tabelas auxiliares'!$A$3:$B$61,2,FALSE),"DESCENTRALIZAÇÃO"))</f>
        <v/>
      </c>
      <c r="G235" s="51" t="str">
        <f>IFERROR(VLOOKUP($B235,'Tabelas auxiliares'!$A$65:$C$102,2,FALSE),"")</f>
        <v/>
      </c>
      <c r="H235" s="51" t="str">
        <f>IFERROR(VLOOKUP($B235,'Tabelas auxiliares'!$A$65:$C$102,3,FALSE),"")</f>
        <v/>
      </c>
      <c r="P235" s="51" t="str">
        <f t="shared" si="4"/>
        <v/>
      </c>
      <c r="Q235" s="51" t="str">
        <f>IFERROR(VLOOKUP(O235,'Tabelas auxiliares'!$A$224:$E$233,5,FALSE),"")</f>
        <v/>
      </c>
      <c r="R235" s="51" t="str">
        <f>IF(Q235&lt;&gt;"",Q235,IF(P235='Tabelas auxiliares'!$A$237,"CUSTEIO",IF(P235='Tabelas auxiliares'!$A$236,"INVESTIMENTO","")))</f>
        <v/>
      </c>
    </row>
    <row r="236" spans="6:18" x14ac:dyDescent="0.25">
      <c r="F236" s="51" t="str">
        <f>IF(D236="","",IFERROR(VLOOKUP(D236,'Tabelas auxiliares'!$A$3:$B$61,2,FALSE),"DESCENTRALIZAÇÃO"))</f>
        <v/>
      </c>
      <c r="G236" s="51" t="str">
        <f>IFERROR(VLOOKUP($B236,'Tabelas auxiliares'!$A$65:$C$102,2,FALSE),"")</f>
        <v/>
      </c>
      <c r="H236" s="51" t="str">
        <f>IFERROR(VLOOKUP($B236,'Tabelas auxiliares'!$A$65:$C$102,3,FALSE),"")</f>
        <v/>
      </c>
      <c r="P236" s="51" t="str">
        <f t="shared" si="4"/>
        <v/>
      </c>
      <c r="Q236" s="51" t="str">
        <f>IFERROR(VLOOKUP(O236,'Tabelas auxiliares'!$A$224:$E$233,5,FALSE),"")</f>
        <v/>
      </c>
      <c r="R236" s="51" t="str">
        <f>IF(Q236&lt;&gt;"",Q236,IF(P236='Tabelas auxiliares'!$A$237,"CUSTEIO",IF(P236='Tabelas auxiliares'!$A$236,"INVESTIMENTO","")))</f>
        <v/>
      </c>
    </row>
    <row r="237" spans="6:18" x14ac:dyDescent="0.25">
      <c r="F237" s="51" t="str">
        <f>IF(D237="","",IFERROR(VLOOKUP(D237,'Tabelas auxiliares'!$A$3:$B$61,2,FALSE),"DESCENTRALIZAÇÃO"))</f>
        <v/>
      </c>
      <c r="G237" s="51" t="str">
        <f>IFERROR(VLOOKUP($B237,'Tabelas auxiliares'!$A$65:$C$102,2,FALSE),"")</f>
        <v/>
      </c>
      <c r="H237" s="51" t="str">
        <f>IFERROR(VLOOKUP($B237,'Tabelas auxiliares'!$A$65:$C$102,3,FALSE),"")</f>
        <v/>
      </c>
      <c r="P237" s="51" t="str">
        <f t="shared" si="4"/>
        <v/>
      </c>
      <c r="Q237" s="51" t="str">
        <f>IFERROR(VLOOKUP(O237,'Tabelas auxiliares'!$A$224:$E$233,5,FALSE),"")</f>
        <v/>
      </c>
      <c r="R237" s="51" t="str">
        <f>IF(Q237&lt;&gt;"",Q237,IF(P237='Tabelas auxiliares'!$A$237,"CUSTEIO",IF(P237='Tabelas auxiliares'!$A$236,"INVESTIMENTO","")))</f>
        <v/>
      </c>
    </row>
    <row r="238" spans="6:18" x14ac:dyDescent="0.25">
      <c r="F238" s="51" t="str">
        <f>IF(D238="","",IFERROR(VLOOKUP(D238,'Tabelas auxiliares'!$A$3:$B$61,2,FALSE),"DESCENTRALIZAÇÃO"))</f>
        <v/>
      </c>
      <c r="G238" s="51" t="str">
        <f>IFERROR(VLOOKUP($B238,'Tabelas auxiliares'!$A$65:$C$102,2,FALSE),"")</f>
        <v/>
      </c>
      <c r="H238" s="51" t="str">
        <f>IFERROR(VLOOKUP($B238,'Tabelas auxiliares'!$A$65:$C$102,3,FALSE),"")</f>
        <v/>
      </c>
      <c r="P238" s="51" t="str">
        <f t="shared" si="4"/>
        <v/>
      </c>
      <c r="Q238" s="51" t="str">
        <f>IFERROR(VLOOKUP(O238,'Tabelas auxiliares'!$A$224:$E$233,5,FALSE),"")</f>
        <v/>
      </c>
      <c r="R238" s="51" t="str">
        <f>IF(Q238&lt;&gt;"",Q238,IF(P238='Tabelas auxiliares'!$A$237,"CUSTEIO",IF(P238='Tabelas auxiliares'!$A$236,"INVESTIMENTO","")))</f>
        <v/>
      </c>
    </row>
    <row r="239" spans="6:18" x14ac:dyDescent="0.25">
      <c r="F239" s="51" t="str">
        <f>IF(D239="","",IFERROR(VLOOKUP(D239,'Tabelas auxiliares'!$A$3:$B$61,2,FALSE),"DESCENTRALIZAÇÃO"))</f>
        <v/>
      </c>
      <c r="G239" s="51" t="str">
        <f>IFERROR(VLOOKUP($B239,'Tabelas auxiliares'!$A$65:$C$102,2,FALSE),"")</f>
        <v/>
      </c>
      <c r="H239" s="51" t="str">
        <f>IFERROR(VLOOKUP($B239,'Tabelas auxiliares'!$A$65:$C$102,3,FALSE),"")</f>
        <v/>
      </c>
      <c r="P239" s="51" t="str">
        <f t="shared" si="4"/>
        <v/>
      </c>
      <c r="Q239" s="51" t="str">
        <f>IFERROR(VLOOKUP(O239,'Tabelas auxiliares'!$A$224:$E$233,5,FALSE),"")</f>
        <v/>
      </c>
      <c r="R239" s="51" t="str">
        <f>IF(Q239&lt;&gt;"",Q239,IF(P239='Tabelas auxiliares'!$A$237,"CUSTEIO",IF(P239='Tabelas auxiliares'!$A$236,"INVESTIMENTO","")))</f>
        <v/>
      </c>
    </row>
    <row r="240" spans="6:18" x14ac:dyDescent="0.25">
      <c r="F240" s="51" t="str">
        <f>IF(D240="","",IFERROR(VLOOKUP(D240,'Tabelas auxiliares'!$A$3:$B$61,2,FALSE),"DESCENTRALIZAÇÃO"))</f>
        <v/>
      </c>
      <c r="G240" s="51" t="str">
        <f>IFERROR(VLOOKUP($B240,'Tabelas auxiliares'!$A$65:$C$102,2,FALSE),"")</f>
        <v/>
      </c>
      <c r="H240" s="51" t="str">
        <f>IFERROR(VLOOKUP($B240,'Tabelas auxiliares'!$A$65:$C$102,3,FALSE),"")</f>
        <v/>
      </c>
      <c r="P240" s="51" t="str">
        <f t="shared" si="4"/>
        <v/>
      </c>
      <c r="Q240" s="51" t="str">
        <f>IFERROR(VLOOKUP(O240,'Tabelas auxiliares'!$A$224:$E$233,5,FALSE),"")</f>
        <v/>
      </c>
      <c r="R240" s="51" t="str">
        <f>IF(Q240&lt;&gt;"",Q240,IF(P240='Tabelas auxiliares'!$A$237,"CUSTEIO",IF(P240='Tabelas auxiliares'!$A$236,"INVESTIMENTO","")))</f>
        <v/>
      </c>
    </row>
    <row r="241" spans="6:18" x14ac:dyDescent="0.25">
      <c r="F241" s="51" t="str">
        <f>IF(D241="","",IFERROR(VLOOKUP(D241,'Tabelas auxiliares'!$A$3:$B$61,2,FALSE),"DESCENTRALIZAÇÃO"))</f>
        <v/>
      </c>
      <c r="G241" s="51" t="str">
        <f>IFERROR(VLOOKUP($B241,'Tabelas auxiliares'!$A$65:$C$102,2,FALSE),"")</f>
        <v/>
      </c>
      <c r="H241" s="51" t="str">
        <f>IFERROR(VLOOKUP($B241,'Tabelas auxiliares'!$A$65:$C$102,3,FALSE),"")</f>
        <v/>
      </c>
      <c r="P241" s="51" t="str">
        <f t="shared" si="4"/>
        <v/>
      </c>
      <c r="Q241" s="51" t="str">
        <f>IFERROR(VLOOKUP(O241,'Tabelas auxiliares'!$A$224:$E$233,5,FALSE),"")</f>
        <v/>
      </c>
      <c r="R241" s="51" t="str">
        <f>IF(Q241&lt;&gt;"",Q241,IF(P241='Tabelas auxiliares'!$A$237,"CUSTEIO",IF(P241='Tabelas auxiliares'!$A$236,"INVESTIMENTO","")))</f>
        <v/>
      </c>
    </row>
    <row r="242" spans="6:18" x14ac:dyDescent="0.25">
      <c r="F242" s="51" t="str">
        <f>IF(D242="","",IFERROR(VLOOKUP(D242,'Tabelas auxiliares'!$A$3:$B$61,2,FALSE),"DESCENTRALIZAÇÃO"))</f>
        <v/>
      </c>
      <c r="G242" s="51" t="str">
        <f>IFERROR(VLOOKUP($B242,'Tabelas auxiliares'!$A$65:$C$102,2,FALSE),"")</f>
        <v/>
      </c>
      <c r="H242" s="51" t="str">
        <f>IFERROR(VLOOKUP($B242,'Tabelas auxiliares'!$A$65:$C$102,3,FALSE),"")</f>
        <v/>
      </c>
      <c r="P242" s="51" t="str">
        <f t="shared" si="4"/>
        <v/>
      </c>
      <c r="Q242" s="51" t="str">
        <f>IFERROR(VLOOKUP(O242,'Tabelas auxiliares'!$A$224:$E$233,5,FALSE),"")</f>
        <v/>
      </c>
      <c r="R242" s="51" t="str">
        <f>IF(Q242&lt;&gt;"",Q242,IF(P242='Tabelas auxiliares'!$A$237,"CUSTEIO",IF(P242='Tabelas auxiliares'!$A$236,"INVESTIMENTO","")))</f>
        <v/>
      </c>
    </row>
    <row r="243" spans="6:18" x14ac:dyDescent="0.25">
      <c r="F243" s="51" t="str">
        <f>IF(D243="","",IFERROR(VLOOKUP(D243,'Tabelas auxiliares'!$A$3:$B$61,2,FALSE),"DESCENTRALIZAÇÃO"))</f>
        <v/>
      </c>
      <c r="G243" s="51" t="str">
        <f>IFERROR(VLOOKUP($B243,'Tabelas auxiliares'!$A$65:$C$102,2,FALSE),"")</f>
        <v/>
      </c>
      <c r="H243" s="51" t="str">
        <f>IFERROR(VLOOKUP($B243,'Tabelas auxiliares'!$A$65:$C$102,3,FALSE),"")</f>
        <v/>
      </c>
      <c r="P243" s="51" t="str">
        <f t="shared" si="4"/>
        <v/>
      </c>
      <c r="Q243" s="51" t="str">
        <f>IFERROR(VLOOKUP(O243,'Tabelas auxiliares'!$A$224:$E$233,5,FALSE),"")</f>
        <v/>
      </c>
      <c r="R243" s="51" t="str">
        <f>IF(Q243&lt;&gt;"",Q243,IF(P243='Tabelas auxiliares'!$A$237,"CUSTEIO",IF(P243='Tabelas auxiliares'!$A$236,"INVESTIMENTO","")))</f>
        <v/>
      </c>
    </row>
    <row r="244" spans="6:18" x14ac:dyDescent="0.25">
      <c r="F244" s="51" t="str">
        <f>IF(D244="","",IFERROR(VLOOKUP(D244,'Tabelas auxiliares'!$A$3:$B$61,2,FALSE),"DESCENTRALIZAÇÃO"))</f>
        <v/>
      </c>
      <c r="G244" s="51" t="str">
        <f>IFERROR(VLOOKUP($B244,'Tabelas auxiliares'!$A$65:$C$102,2,FALSE),"")</f>
        <v/>
      </c>
      <c r="H244" s="51" t="str">
        <f>IFERROR(VLOOKUP($B244,'Tabelas auxiliares'!$A$65:$C$102,3,FALSE),"")</f>
        <v/>
      </c>
      <c r="P244" s="51" t="str">
        <f t="shared" si="4"/>
        <v/>
      </c>
      <c r="Q244" s="51" t="str">
        <f>IFERROR(VLOOKUP(O244,'Tabelas auxiliares'!$A$224:$E$233,5,FALSE),"")</f>
        <v/>
      </c>
      <c r="R244" s="51" t="str">
        <f>IF(Q244&lt;&gt;"",Q244,IF(P244='Tabelas auxiliares'!$A$237,"CUSTEIO",IF(P244='Tabelas auxiliares'!$A$236,"INVESTIMENTO","")))</f>
        <v/>
      </c>
    </row>
    <row r="245" spans="6:18" x14ac:dyDescent="0.25">
      <c r="F245" s="51" t="str">
        <f>IF(D245="","",IFERROR(VLOOKUP(D245,'Tabelas auxiliares'!$A$3:$B$61,2,FALSE),"DESCENTRALIZAÇÃO"))</f>
        <v/>
      </c>
      <c r="G245" s="51" t="str">
        <f>IFERROR(VLOOKUP($B245,'Tabelas auxiliares'!$A$65:$C$102,2,FALSE),"")</f>
        <v/>
      </c>
      <c r="H245" s="51" t="str">
        <f>IFERROR(VLOOKUP($B245,'Tabelas auxiliares'!$A$65:$C$102,3,FALSE),"")</f>
        <v/>
      </c>
      <c r="P245" s="51" t="str">
        <f t="shared" si="4"/>
        <v/>
      </c>
      <c r="Q245" s="51" t="str">
        <f>IFERROR(VLOOKUP(O245,'Tabelas auxiliares'!$A$224:$E$233,5,FALSE),"")</f>
        <v/>
      </c>
      <c r="R245" s="51" t="str">
        <f>IF(Q245&lt;&gt;"",Q245,IF(P245='Tabelas auxiliares'!$A$237,"CUSTEIO",IF(P245='Tabelas auxiliares'!$A$236,"INVESTIMENTO","")))</f>
        <v/>
      </c>
    </row>
    <row r="246" spans="6:18" x14ac:dyDescent="0.25">
      <c r="F246" s="51" t="str">
        <f>IF(D246="","",IFERROR(VLOOKUP(D246,'Tabelas auxiliares'!$A$3:$B$61,2,FALSE),"DESCENTRALIZAÇÃO"))</f>
        <v/>
      </c>
      <c r="G246" s="51" t="str">
        <f>IFERROR(VLOOKUP($B246,'Tabelas auxiliares'!$A$65:$C$102,2,FALSE),"")</f>
        <v/>
      </c>
      <c r="H246" s="51" t="str">
        <f>IFERROR(VLOOKUP($B246,'Tabelas auxiliares'!$A$65:$C$102,3,FALSE),"")</f>
        <v/>
      </c>
      <c r="P246" s="51" t="str">
        <f t="shared" si="4"/>
        <v/>
      </c>
      <c r="Q246" s="51" t="str">
        <f>IFERROR(VLOOKUP(O246,'Tabelas auxiliares'!$A$224:$E$233,5,FALSE),"")</f>
        <v/>
      </c>
      <c r="R246" s="51" t="str">
        <f>IF(Q246&lt;&gt;"",Q246,IF(P246='Tabelas auxiliares'!$A$237,"CUSTEIO",IF(P246='Tabelas auxiliares'!$A$236,"INVESTIMENTO","")))</f>
        <v/>
      </c>
    </row>
    <row r="247" spans="6:18" x14ac:dyDescent="0.25">
      <c r="F247" s="51" t="str">
        <f>IF(D247="","",IFERROR(VLOOKUP(D247,'Tabelas auxiliares'!$A$3:$B$61,2,FALSE),"DESCENTRALIZAÇÃO"))</f>
        <v/>
      </c>
      <c r="G247" s="51" t="str">
        <f>IFERROR(VLOOKUP($B247,'Tabelas auxiliares'!$A$65:$C$102,2,FALSE),"")</f>
        <v/>
      </c>
      <c r="H247" s="51" t="str">
        <f>IFERROR(VLOOKUP($B247,'Tabelas auxiliares'!$A$65:$C$102,3,FALSE),"")</f>
        <v/>
      </c>
      <c r="P247" s="51" t="str">
        <f t="shared" si="4"/>
        <v/>
      </c>
      <c r="Q247" s="51" t="str">
        <f>IFERROR(VLOOKUP(O247,'Tabelas auxiliares'!$A$224:$E$233,5,FALSE),"")</f>
        <v/>
      </c>
      <c r="R247" s="51" t="str">
        <f>IF(Q247&lt;&gt;"",Q247,IF(P247='Tabelas auxiliares'!$A$237,"CUSTEIO",IF(P247='Tabelas auxiliares'!$A$236,"INVESTIMENTO","")))</f>
        <v/>
      </c>
    </row>
    <row r="248" spans="6:18" x14ac:dyDescent="0.25">
      <c r="F248" s="51" t="str">
        <f>IF(D248="","",IFERROR(VLOOKUP(D248,'Tabelas auxiliares'!$A$3:$B$61,2,FALSE),"DESCENTRALIZAÇÃO"))</f>
        <v/>
      </c>
      <c r="G248" s="51" t="str">
        <f>IFERROR(VLOOKUP($B248,'Tabelas auxiliares'!$A$65:$C$102,2,FALSE),"")</f>
        <v/>
      </c>
      <c r="H248" s="51" t="str">
        <f>IFERROR(VLOOKUP($B248,'Tabelas auxiliares'!$A$65:$C$102,3,FALSE),"")</f>
        <v/>
      </c>
      <c r="P248" s="51" t="str">
        <f t="shared" si="4"/>
        <v/>
      </c>
      <c r="Q248" s="51" t="str">
        <f>IFERROR(VLOOKUP(O248,'Tabelas auxiliares'!$A$224:$E$233,5,FALSE),"")</f>
        <v/>
      </c>
      <c r="R248" s="51" t="str">
        <f>IF(Q248&lt;&gt;"",Q248,IF(P248='Tabelas auxiliares'!$A$237,"CUSTEIO",IF(P248='Tabelas auxiliares'!$A$236,"INVESTIMENTO","")))</f>
        <v/>
      </c>
    </row>
    <row r="249" spans="6:18" x14ac:dyDescent="0.25">
      <c r="F249" s="51" t="str">
        <f>IF(D249="","",IFERROR(VLOOKUP(D249,'Tabelas auxiliares'!$A$3:$B$61,2,FALSE),"DESCENTRALIZAÇÃO"))</f>
        <v/>
      </c>
      <c r="G249" s="51" t="str">
        <f>IFERROR(VLOOKUP($B249,'Tabelas auxiliares'!$A$65:$C$102,2,FALSE),"")</f>
        <v/>
      </c>
      <c r="H249" s="51" t="str">
        <f>IFERROR(VLOOKUP($B249,'Tabelas auxiliares'!$A$65:$C$102,3,FALSE),"")</f>
        <v/>
      </c>
      <c r="P249" s="51" t="str">
        <f t="shared" si="4"/>
        <v/>
      </c>
      <c r="Q249" s="51" t="str">
        <f>IFERROR(VLOOKUP(O249,'Tabelas auxiliares'!$A$224:$E$233,5,FALSE),"")</f>
        <v/>
      </c>
      <c r="R249" s="51" t="str">
        <f>IF(Q249&lt;&gt;"",Q249,IF(P249='Tabelas auxiliares'!$A$237,"CUSTEIO",IF(P249='Tabelas auxiliares'!$A$236,"INVESTIMENTO","")))</f>
        <v/>
      </c>
    </row>
    <row r="250" spans="6:18" x14ac:dyDescent="0.25">
      <c r="F250" s="51" t="str">
        <f>IF(D250="","",IFERROR(VLOOKUP(D250,'Tabelas auxiliares'!$A$3:$B$61,2,FALSE),"DESCENTRALIZAÇÃO"))</f>
        <v/>
      </c>
      <c r="G250" s="51" t="str">
        <f>IFERROR(VLOOKUP($B250,'Tabelas auxiliares'!$A$65:$C$102,2,FALSE),"")</f>
        <v/>
      </c>
      <c r="H250" s="51" t="str">
        <f>IFERROR(VLOOKUP($B250,'Tabelas auxiliares'!$A$65:$C$102,3,FALSE),"")</f>
        <v/>
      </c>
      <c r="P250" s="51" t="str">
        <f t="shared" si="4"/>
        <v/>
      </c>
      <c r="Q250" s="51" t="str">
        <f>IFERROR(VLOOKUP(O250,'Tabelas auxiliares'!$A$224:$E$233,5,FALSE),"")</f>
        <v/>
      </c>
      <c r="R250" s="51" t="str">
        <f>IF(Q250&lt;&gt;"",Q250,IF(P250='Tabelas auxiliares'!$A$237,"CUSTEIO",IF(P250='Tabelas auxiliares'!$A$236,"INVESTIMENTO","")))</f>
        <v/>
      </c>
    </row>
    <row r="251" spans="6:18" x14ac:dyDescent="0.25">
      <c r="F251" s="51" t="str">
        <f>IF(D251="","",IFERROR(VLOOKUP(D251,'Tabelas auxiliares'!$A$3:$B$61,2,FALSE),"DESCENTRALIZAÇÃO"))</f>
        <v/>
      </c>
      <c r="G251" s="51" t="str">
        <f>IFERROR(VLOOKUP($B251,'Tabelas auxiliares'!$A$65:$C$102,2,FALSE),"")</f>
        <v/>
      </c>
      <c r="H251" s="51" t="str">
        <f>IFERROR(VLOOKUP($B251,'Tabelas auxiliares'!$A$65:$C$102,3,FALSE),"")</f>
        <v/>
      </c>
      <c r="P251" s="51" t="str">
        <f t="shared" si="4"/>
        <v/>
      </c>
      <c r="Q251" s="51" t="str">
        <f>IFERROR(VLOOKUP(O251,'Tabelas auxiliares'!$A$224:$E$233,5,FALSE),"")</f>
        <v/>
      </c>
      <c r="R251" s="51" t="str">
        <f>IF(Q251&lt;&gt;"",Q251,IF(P251='Tabelas auxiliares'!$A$237,"CUSTEIO",IF(P251='Tabelas auxiliares'!$A$236,"INVESTIMENTO","")))</f>
        <v/>
      </c>
    </row>
    <row r="252" spans="6:18" x14ac:dyDescent="0.25">
      <c r="F252" s="51" t="str">
        <f>IF(D252="","",IFERROR(VLOOKUP(D252,'Tabelas auxiliares'!$A$3:$B$61,2,FALSE),"DESCENTRALIZAÇÃO"))</f>
        <v/>
      </c>
      <c r="G252" s="51" t="str">
        <f>IFERROR(VLOOKUP($B252,'Tabelas auxiliares'!$A$65:$C$102,2,FALSE),"")</f>
        <v/>
      </c>
      <c r="H252" s="51" t="str">
        <f>IFERROR(VLOOKUP($B252,'Tabelas auxiliares'!$A$65:$C$102,3,FALSE),"")</f>
        <v/>
      </c>
      <c r="P252" s="51" t="str">
        <f t="shared" si="4"/>
        <v/>
      </c>
      <c r="Q252" s="51" t="str">
        <f>IFERROR(VLOOKUP(O252,'Tabelas auxiliares'!$A$224:$E$233,5,FALSE),"")</f>
        <v/>
      </c>
      <c r="R252" s="51" t="str">
        <f>IF(Q252&lt;&gt;"",Q252,IF(P252='Tabelas auxiliares'!$A$237,"CUSTEIO",IF(P252='Tabelas auxiliares'!$A$236,"INVESTIMENTO","")))</f>
        <v/>
      </c>
    </row>
    <row r="253" spans="6:18" x14ac:dyDescent="0.25">
      <c r="F253" s="51" t="str">
        <f>IF(D253="","",IFERROR(VLOOKUP(D253,'Tabelas auxiliares'!$A$3:$B$61,2,FALSE),"DESCENTRALIZAÇÃO"))</f>
        <v/>
      </c>
      <c r="G253" s="51" t="str">
        <f>IFERROR(VLOOKUP($B253,'Tabelas auxiliares'!$A$65:$C$102,2,FALSE),"")</f>
        <v/>
      </c>
      <c r="H253" s="51" t="str">
        <f>IFERROR(VLOOKUP($B253,'Tabelas auxiliares'!$A$65:$C$102,3,FALSE),"")</f>
        <v/>
      </c>
      <c r="P253" s="51" t="str">
        <f t="shared" si="4"/>
        <v/>
      </c>
      <c r="Q253" s="51" t="str">
        <f>IFERROR(VLOOKUP(O253,'Tabelas auxiliares'!$A$224:$E$233,5,FALSE),"")</f>
        <v/>
      </c>
      <c r="R253" s="51" t="str">
        <f>IF(Q253&lt;&gt;"",Q253,IF(P253='Tabelas auxiliares'!$A$237,"CUSTEIO",IF(P253='Tabelas auxiliares'!$A$236,"INVESTIMENTO","")))</f>
        <v/>
      </c>
    </row>
    <row r="254" spans="6:18" x14ac:dyDescent="0.25">
      <c r="F254" s="51" t="str">
        <f>IF(D254="","",IFERROR(VLOOKUP(D254,'Tabelas auxiliares'!$A$3:$B$61,2,FALSE),"DESCENTRALIZAÇÃO"))</f>
        <v/>
      </c>
      <c r="G254" s="51" t="str">
        <f>IFERROR(VLOOKUP($B254,'Tabelas auxiliares'!$A$65:$C$102,2,FALSE),"")</f>
        <v/>
      </c>
      <c r="H254" s="51" t="str">
        <f>IFERROR(VLOOKUP($B254,'Tabelas auxiliares'!$A$65:$C$102,3,FALSE),"")</f>
        <v/>
      </c>
      <c r="P254" s="51" t="str">
        <f t="shared" si="4"/>
        <v/>
      </c>
      <c r="Q254" s="51" t="str">
        <f>IFERROR(VLOOKUP(O254,'Tabelas auxiliares'!$A$224:$E$233,5,FALSE),"")</f>
        <v/>
      </c>
      <c r="R254" s="51" t="str">
        <f>IF(Q254&lt;&gt;"",Q254,IF(P254='Tabelas auxiliares'!$A$237,"CUSTEIO",IF(P254='Tabelas auxiliares'!$A$236,"INVESTIMENTO","")))</f>
        <v/>
      </c>
    </row>
    <row r="255" spans="6:18" x14ac:dyDescent="0.25">
      <c r="F255" s="51" t="str">
        <f>IF(D255="","",IFERROR(VLOOKUP(D255,'Tabelas auxiliares'!$A$3:$B$61,2,FALSE),"DESCENTRALIZAÇÃO"))</f>
        <v/>
      </c>
      <c r="G255" s="51" t="str">
        <f>IFERROR(VLOOKUP($B255,'Tabelas auxiliares'!$A$65:$C$102,2,FALSE),"")</f>
        <v/>
      </c>
      <c r="H255" s="51" t="str">
        <f>IFERROR(VLOOKUP($B255,'Tabelas auxiliares'!$A$65:$C$102,3,FALSE),"")</f>
        <v/>
      </c>
      <c r="P255" s="51" t="str">
        <f t="shared" si="4"/>
        <v/>
      </c>
      <c r="Q255" s="51" t="str">
        <f>IFERROR(VLOOKUP(O255,'Tabelas auxiliares'!$A$224:$E$233,5,FALSE),"")</f>
        <v/>
      </c>
      <c r="R255" s="51" t="str">
        <f>IF(Q255&lt;&gt;"",Q255,IF(P255='Tabelas auxiliares'!$A$237,"CUSTEIO",IF(P255='Tabelas auxiliares'!$A$236,"INVESTIMENTO","")))</f>
        <v/>
      </c>
    </row>
    <row r="256" spans="6:18" x14ac:dyDescent="0.25">
      <c r="F256" s="51" t="str">
        <f>IF(D256="","",IFERROR(VLOOKUP(D256,'Tabelas auxiliares'!$A$3:$B$61,2,FALSE),"DESCENTRALIZAÇÃO"))</f>
        <v/>
      </c>
      <c r="G256" s="51" t="str">
        <f>IFERROR(VLOOKUP($B256,'Tabelas auxiliares'!$A$65:$C$102,2,FALSE),"")</f>
        <v/>
      </c>
      <c r="H256" s="51" t="str">
        <f>IFERROR(VLOOKUP($B256,'Tabelas auxiliares'!$A$65:$C$102,3,FALSE),"")</f>
        <v/>
      </c>
      <c r="P256" s="51" t="str">
        <f t="shared" si="4"/>
        <v/>
      </c>
      <c r="Q256" s="51" t="str">
        <f>IFERROR(VLOOKUP(O256,'Tabelas auxiliares'!$A$224:$E$233,5,FALSE),"")</f>
        <v/>
      </c>
      <c r="R256" s="51" t="str">
        <f>IF(Q256&lt;&gt;"",Q256,IF(P256='Tabelas auxiliares'!$A$237,"CUSTEIO",IF(P256='Tabelas auxiliares'!$A$236,"INVESTIMENTO","")))</f>
        <v/>
      </c>
    </row>
    <row r="257" spans="6:18" x14ac:dyDescent="0.25">
      <c r="F257" s="51" t="str">
        <f>IF(D257="","",IFERROR(VLOOKUP(D257,'Tabelas auxiliares'!$A$3:$B$61,2,FALSE),"DESCENTRALIZAÇÃO"))</f>
        <v/>
      </c>
      <c r="G257" s="51" t="str">
        <f>IFERROR(VLOOKUP($B257,'Tabelas auxiliares'!$A$65:$C$102,2,FALSE),"")</f>
        <v/>
      </c>
      <c r="H257" s="51" t="str">
        <f>IFERROR(VLOOKUP($B257,'Tabelas auxiliares'!$A$65:$C$102,3,FALSE),"")</f>
        <v/>
      </c>
      <c r="P257" s="51" t="str">
        <f t="shared" si="4"/>
        <v/>
      </c>
      <c r="Q257" s="51" t="str">
        <f>IFERROR(VLOOKUP(O257,'Tabelas auxiliares'!$A$224:$E$233,5,FALSE),"")</f>
        <v/>
      </c>
      <c r="R257" s="51" t="str">
        <f>IF(Q257&lt;&gt;"",Q257,IF(P257='Tabelas auxiliares'!$A$237,"CUSTEIO",IF(P257='Tabelas auxiliares'!$A$236,"INVESTIMENTO","")))</f>
        <v/>
      </c>
    </row>
    <row r="258" spans="6:18" x14ac:dyDescent="0.25">
      <c r="F258" s="51" t="str">
        <f>IF(D258="","",IFERROR(VLOOKUP(D258,'Tabelas auxiliares'!$A$3:$B$61,2,FALSE),"DESCENTRALIZAÇÃO"))</f>
        <v/>
      </c>
      <c r="G258" s="51" t="str">
        <f>IFERROR(VLOOKUP($B258,'Tabelas auxiliares'!$A$65:$C$102,2,FALSE),"")</f>
        <v/>
      </c>
      <c r="H258" s="51" t="str">
        <f>IFERROR(VLOOKUP($B258,'Tabelas auxiliares'!$A$65:$C$102,3,FALSE),"")</f>
        <v/>
      </c>
      <c r="P258" s="51" t="str">
        <f t="shared" si="4"/>
        <v/>
      </c>
      <c r="Q258" s="51" t="str">
        <f>IFERROR(VLOOKUP(O258,'Tabelas auxiliares'!$A$224:$E$233,5,FALSE),"")</f>
        <v/>
      </c>
      <c r="R258" s="51" t="str">
        <f>IF(Q258&lt;&gt;"",Q258,IF(P258='Tabelas auxiliares'!$A$237,"CUSTEIO",IF(P258='Tabelas auxiliares'!$A$236,"INVESTIMENTO","")))</f>
        <v/>
      </c>
    </row>
    <row r="259" spans="6:18" x14ac:dyDescent="0.25">
      <c r="F259" s="51" t="str">
        <f>IF(D259="","",IFERROR(VLOOKUP(D259,'Tabelas auxiliares'!$A$3:$B$61,2,FALSE),"DESCENTRALIZAÇÃO"))</f>
        <v/>
      </c>
      <c r="G259" s="51" t="str">
        <f>IFERROR(VLOOKUP($B259,'Tabelas auxiliares'!$A$65:$C$102,2,FALSE),"")</f>
        <v/>
      </c>
      <c r="H259" s="51" t="str">
        <f>IFERROR(VLOOKUP($B259,'Tabelas auxiliares'!$A$65:$C$102,3,FALSE),"")</f>
        <v/>
      </c>
      <c r="P259" s="51" t="str">
        <f t="shared" si="4"/>
        <v/>
      </c>
      <c r="Q259" s="51" t="str">
        <f>IFERROR(VLOOKUP(O259,'Tabelas auxiliares'!$A$224:$E$233,5,FALSE),"")</f>
        <v/>
      </c>
      <c r="R259" s="51" t="str">
        <f>IF(Q259&lt;&gt;"",Q259,IF(P259='Tabelas auxiliares'!$A$237,"CUSTEIO",IF(P259='Tabelas auxiliares'!$A$236,"INVESTIMENTO","")))</f>
        <v/>
      </c>
    </row>
    <row r="260" spans="6:18" x14ac:dyDescent="0.25">
      <c r="F260" s="51" t="str">
        <f>IF(D260="","",IFERROR(VLOOKUP(D260,'Tabelas auxiliares'!$A$3:$B$61,2,FALSE),"DESCENTRALIZAÇÃO"))</f>
        <v/>
      </c>
      <c r="G260" s="51" t="str">
        <f>IFERROR(VLOOKUP($B260,'Tabelas auxiliares'!$A$65:$C$102,2,FALSE),"")</f>
        <v/>
      </c>
      <c r="H260" s="51" t="str">
        <f>IFERROR(VLOOKUP($B260,'Tabelas auxiliares'!$A$65:$C$102,3,FALSE),"")</f>
        <v/>
      </c>
      <c r="P260" s="51" t="str">
        <f t="shared" si="4"/>
        <v/>
      </c>
      <c r="Q260" s="51" t="str">
        <f>IFERROR(VLOOKUP(O260,'Tabelas auxiliares'!$A$224:$E$233,5,FALSE),"")</f>
        <v/>
      </c>
      <c r="R260" s="51" t="str">
        <f>IF(Q260&lt;&gt;"",Q260,IF(P260='Tabelas auxiliares'!$A$237,"CUSTEIO",IF(P260='Tabelas auxiliares'!$A$236,"INVESTIMENTO","")))</f>
        <v/>
      </c>
    </row>
    <row r="261" spans="6:18" x14ac:dyDescent="0.25">
      <c r="F261" s="51" t="str">
        <f>IF(D261="","",IFERROR(VLOOKUP(D261,'Tabelas auxiliares'!$A$3:$B$61,2,FALSE),"DESCENTRALIZAÇÃO"))</f>
        <v/>
      </c>
      <c r="G261" s="51" t="str">
        <f>IFERROR(VLOOKUP($B261,'Tabelas auxiliares'!$A$65:$C$102,2,FALSE),"")</f>
        <v/>
      </c>
      <c r="H261" s="51" t="str">
        <f>IFERROR(VLOOKUP($B261,'Tabelas auxiliares'!$A$65:$C$102,3,FALSE),"")</f>
        <v/>
      </c>
      <c r="P261" s="51" t="str">
        <f t="shared" ref="P261:P320" si="5">LEFT(N261,1)</f>
        <v/>
      </c>
      <c r="Q261" s="51" t="str">
        <f>IFERROR(VLOOKUP(O261,'Tabelas auxiliares'!$A$224:$E$233,5,FALSE),"")</f>
        <v/>
      </c>
      <c r="R261" s="51" t="str">
        <f>IF(Q261&lt;&gt;"",Q261,IF(P261='Tabelas auxiliares'!$A$237,"CUSTEIO",IF(P261='Tabelas auxiliares'!$A$236,"INVESTIMENTO","")))</f>
        <v/>
      </c>
    </row>
    <row r="262" spans="6:18" x14ac:dyDescent="0.25">
      <c r="F262" s="51" t="str">
        <f>IF(D262="","",IFERROR(VLOOKUP(D262,'Tabelas auxiliares'!$A$3:$B$61,2,FALSE),"DESCENTRALIZAÇÃO"))</f>
        <v/>
      </c>
      <c r="G262" s="51" t="str">
        <f>IFERROR(VLOOKUP($B262,'Tabelas auxiliares'!$A$65:$C$102,2,FALSE),"")</f>
        <v/>
      </c>
      <c r="H262" s="51" t="str">
        <f>IFERROR(VLOOKUP($B262,'Tabelas auxiliares'!$A$65:$C$102,3,FALSE),"")</f>
        <v/>
      </c>
      <c r="P262" s="51" t="str">
        <f t="shared" si="5"/>
        <v/>
      </c>
      <c r="Q262" s="51" t="str">
        <f>IFERROR(VLOOKUP(O262,'Tabelas auxiliares'!$A$224:$E$233,5,FALSE),"")</f>
        <v/>
      </c>
      <c r="R262" s="51" t="str">
        <f>IF(Q262&lt;&gt;"",Q262,IF(P262='Tabelas auxiliares'!$A$237,"CUSTEIO",IF(P262='Tabelas auxiliares'!$A$236,"INVESTIMENTO","")))</f>
        <v/>
      </c>
    </row>
    <row r="263" spans="6:18" x14ac:dyDescent="0.25">
      <c r="F263" s="51" t="str">
        <f>IF(D263="","",IFERROR(VLOOKUP(D263,'Tabelas auxiliares'!$A$3:$B$61,2,FALSE),"DESCENTRALIZAÇÃO"))</f>
        <v/>
      </c>
      <c r="G263" s="51" t="str">
        <f>IFERROR(VLOOKUP($B263,'Tabelas auxiliares'!$A$65:$C$102,2,FALSE),"")</f>
        <v/>
      </c>
      <c r="H263" s="51" t="str">
        <f>IFERROR(VLOOKUP($B263,'Tabelas auxiliares'!$A$65:$C$102,3,FALSE),"")</f>
        <v/>
      </c>
      <c r="P263" s="51" t="str">
        <f t="shared" si="5"/>
        <v/>
      </c>
      <c r="Q263" s="51" t="str">
        <f>IFERROR(VLOOKUP(O263,'Tabelas auxiliares'!$A$224:$E$233,5,FALSE),"")</f>
        <v/>
      </c>
      <c r="R263" s="51" t="str">
        <f>IF(Q263&lt;&gt;"",Q263,IF(P263='Tabelas auxiliares'!$A$237,"CUSTEIO",IF(P263='Tabelas auxiliares'!$A$236,"INVESTIMENTO","")))</f>
        <v/>
      </c>
    </row>
    <row r="264" spans="6:18" x14ac:dyDescent="0.25">
      <c r="F264" s="51" t="str">
        <f>IF(D264="","",IFERROR(VLOOKUP(D264,'Tabelas auxiliares'!$A$3:$B$61,2,FALSE),"DESCENTRALIZAÇÃO"))</f>
        <v/>
      </c>
      <c r="G264" s="51" t="str">
        <f>IFERROR(VLOOKUP($B264,'Tabelas auxiliares'!$A$65:$C$102,2,FALSE),"")</f>
        <v/>
      </c>
      <c r="H264" s="51" t="str">
        <f>IFERROR(VLOOKUP($B264,'Tabelas auxiliares'!$A$65:$C$102,3,FALSE),"")</f>
        <v/>
      </c>
      <c r="P264" s="51" t="str">
        <f t="shared" si="5"/>
        <v/>
      </c>
      <c r="Q264" s="51" t="str">
        <f>IFERROR(VLOOKUP(O264,'Tabelas auxiliares'!$A$224:$E$233,5,FALSE),"")</f>
        <v/>
      </c>
      <c r="R264" s="51" t="str">
        <f>IF(Q264&lt;&gt;"",Q264,IF(P264='Tabelas auxiliares'!$A$237,"CUSTEIO",IF(P264='Tabelas auxiliares'!$A$236,"INVESTIMENTO","")))</f>
        <v/>
      </c>
    </row>
    <row r="265" spans="6:18" x14ac:dyDescent="0.25">
      <c r="F265" s="51" t="str">
        <f>IF(D265="","",IFERROR(VLOOKUP(D265,'Tabelas auxiliares'!$A$3:$B$61,2,FALSE),"DESCENTRALIZAÇÃO"))</f>
        <v/>
      </c>
      <c r="G265" s="51" t="str">
        <f>IFERROR(VLOOKUP($B265,'Tabelas auxiliares'!$A$65:$C$102,2,FALSE),"")</f>
        <v/>
      </c>
      <c r="H265" s="51" t="str">
        <f>IFERROR(VLOOKUP($B265,'Tabelas auxiliares'!$A$65:$C$102,3,FALSE),"")</f>
        <v/>
      </c>
      <c r="P265" s="51" t="str">
        <f t="shared" si="5"/>
        <v/>
      </c>
      <c r="Q265" s="51" t="str">
        <f>IFERROR(VLOOKUP(O265,'Tabelas auxiliares'!$A$224:$E$233,5,FALSE),"")</f>
        <v/>
      </c>
      <c r="R265" s="51" t="str">
        <f>IF(Q265&lt;&gt;"",Q265,IF(P265='Tabelas auxiliares'!$A$237,"CUSTEIO",IF(P265='Tabelas auxiliares'!$A$236,"INVESTIMENTO","")))</f>
        <v/>
      </c>
    </row>
    <row r="266" spans="6:18" x14ac:dyDescent="0.25">
      <c r="F266" s="51" t="str">
        <f>IF(D266="","",IFERROR(VLOOKUP(D266,'Tabelas auxiliares'!$A$3:$B$61,2,FALSE),"DESCENTRALIZAÇÃO"))</f>
        <v/>
      </c>
      <c r="G266" s="51" t="str">
        <f>IFERROR(VLOOKUP($B266,'Tabelas auxiliares'!$A$65:$C$102,2,FALSE),"")</f>
        <v/>
      </c>
      <c r="H266" s="51" t="str">
        <f>IFERROR(VLOOKUP($B266,'Tabelas auxiliares'!$A$65:$C$102,3,FALSE),"")</f>
        <v/>
      </c>
      <c r="P266" s="51" t="str">
        <f t="shared" si="5"/>
        <v/>
      </c>
      <c r="Q266" s="51" t="str">
        <f>IFERROR(VLOOKUP(O266,'Tabelas auxiliares'!$A$224:$E$233,5,FALSE),"")</f>
        <v/>
      </c>
      <c r="R266" s="51" t="str">
        <f>IF(Q266&lt;&gt;"",Q266,IF(P266='Tabelas auxiliares'!$A$237,"CUSTEIO",IF(P266='Tabelas auxiliares'!$A$236,"INVESTIMENTO","")))</f>
        <v/>
      </c>
    </row>
    <row r="267" spans="6:18" x14ac:dyDescent="0.25">
      <c r="F267" s="51" t="str">
        <f>IF(D267="","",IFERROR(VLOOKUP(D267,'Tabelas auxiliares'!$A$3:$B$61,2,FALSE),"DESCENTRALIZAÇÃO"))</f>
        <v/>
      </c>
      <c r="G267" s="51" t="str">
        <f>IFERROR(VLOOKUP($B267,'Tabelas auxiliares'!$A$65:$C$102,2,FALSE),"")</f>
        <v/>
      </c>
      <c r="H267" s="51" t="str">
        <f>IFERROR(VLOOKUP($B267,'Tabelas auxiliares'!$A$65:$C$102,3,FALSE),"")</f>
        <v/>
      </c>
      <c r="P267" s="51" t="str">
        <f t="shared" si="5"/>
        <v/>
      </c>
      <c r="Q267" s="51" t="str">
        <f>IFERROR(VLOOKUP(O267,'Tabelas auxiliares'!$A$224:$E$233,5,FALSE),"")</f>
        <v/>
      </c>
      <c r="R267" s="51" t="str">
        <f>IF(Q267&lt;&gt;"",Q267,IF(P267='Tabelas auxiliares'!$A$237,"CUSTEIO",IF(P267='Tabelas auxiliares'!$A$236,"INVESTIMENTO","")))</f>
        <v/>
      </c>
    </row>
    <row r="268" spans="6:18" x14ac:dyDescent="0.25">
      <c r="F268" s="51" t="str">
        <f>IF(D268="","",IFERROR(VLOOKUP(D268,'Tabelas auxiliares'!$A$3:$B$61,2,FALSE),"DESCENTRALIZAÇÃO"))</f>
        <v/>
      </c>
      <c r="G268" s="51" t="str">
        <f>IFERROR(VLOOKUP($B268,'Tabelas auxiliares'!$A$65:$C$102,2,FALSE),"")</f>
        <v/>
      </c>
      <c r="H268" s="51" t="str">
        <f>IFERROR(VLOOKUP($B268,'Tabelas auxiliares'!$A$65:$C$102,3,FALSE),"")</f>
        <v/>
      </c>
      <c r="P268" s="51" t="str">
        <f t="shared" si="5"/>
        <v/>
      </c>
      <c r="Q268" s="51" t="str">
        <f>IFERROR(VLOOKUP(O268,'Tabelas auxiliares'!$A$224:$E$233,5,FALSE),"")</f>
        <v/>
      </c>
      <c r="R268" s="51" t="str">
        <f>IF(Q268&lt;&gt;"",Q268,IF(P268='Tabelas auxiliares'!$A$237,"CUSTEIO",IF(P268='Tabelas auxiliares'!$A$236,"INVESTIMENTO","")))</f>
        <v/>
      </c>
    </row>
    <row r="269" spans="6:18" x14ac:dyDescent="0.25">
      <c r="F269" s="51" t="str">
        <f>IF(D269="","",IFERROR(VLOOKUP(D269,'Tabelas auxiliares'!$A$3:$B$61,2,FALSE),"DESCENTRALIZAÇÃO"))</f>
        <v/>
      </c>
      <c r="G269" s="51" t="str">
        <f>IFERROR(VLOOKUP($B269,'Tabelas auxiliares'!$A$65:$C$102,2,FALSE),"")</f>
        <v/>
      </c>
      <c r="H269" s="51" t="str">
        <f>IFERROR(VLOOKUP($B269,'Tabelas auxiliares'!$A$65:$C$102,3,FALSE),"")</f>
        <v/>
      </c>
      <c r="P269" s="51" t="str">
        <f t="shared" si="5"/>
        <v/>
      </c>
      <c r="Q269" s="51" t="str">
        <f>IFERROR(VLOOKUP(O269,'Tabelas auxiliares'!$A$224:$E$233,5,FALSE),"")</f>
        <v/>
      </c>
      <c r="R269" s="51" t="str">
        <f>IF(Q269&lt;&gt;"",Q269,IF(P269='Tabelas auxiliares'!$A$237,"CUSTEIO",IF(P269='Tabelas auxiliares'!$A$236,"INVESTIMENTO","")))</f>
        <v/>
      </c>
    </row>
    <row r="270" spans="6:18" x14ac:dyDescent="0.25">
      <c r="F270" s="51" t="str">
        <f>IF(D270="","",IFERROR(VLOOKUP(D270,'Tabelas auxiliares'!$A$3:$B$61,2,FALSE),"DESCENTRALIZAÇÃO"))</f>
        <v/>
      </c>
      <c r="G270" s="51" t="str">
        <f>IFERROR(VLOOKUP($B270,'Tabelas auxiliares'!$A$65:$C$102,2,FALSE),"")</f>
        <v/>
      </c>
      <c r="H270" s="51" t="str">
        <f>IFERROR(VLOOKUP($B270,'Tabelas auxiliares'!$A$65:$C$102,3,FALSE),"")</f>
        <v/>
      </c>
      <c r="P270" s="51" t="str">
        <f t="shared" si="5"/>
        <v/>
      </c>
      <c r="Q270" s="51" t="str">
        <f>IFERROR(VLOOKUP(O270,'Tabelas auxiliares'!$A$224:$E$233,5,FALSE),"")</f>
        <v/>
      </c>
      <c r="R270" s="51" t="str">
        <f>IF(Q270&lt;&gt;"",Q270,IF(P270='Tabelas auxiliares'!$A$237,"CUSTEIO",IF(P270='Tabelas auxiliares'!$A$236,"INVESTIMENTO","")))</f>
        <v/>
      </c>
    </row>
    <row r="271" spans="6:18" x14ac:dyDescent="0.25">
      <c r="F271" s="51" t="str">
        <f>IF(D271="","",IFERROR(VLOOKUP(D271,'Tabelas auxiliares'!$A$3:$B$61,2,FALSE),"DESCENTRALIZAÇÃO"))</f>
        <v/>
      </c>
      <c r="G271" s="51" t="str">
        <f>IFERROR(VLOOKUP($B271,'Tabelas auxiliares'!$A$65:$C$102,2,FALSE),"")</f>
        <v/>
      </c>
      <c r="H271" s="51" t="str">
        <f>IFERROR(VLOOKUP($B271,'Tabelas auxiliares'!$A$65:$C$102,3,FALSE),"")</f>
        <v/>
      </c>
      <c r="P271" s="51" t="str">
        <f t="shared" si="5"/>
        <v/>
      </c>
      <c r="Q271" s="51" t="str">
        <f>IFERROR(VLOOKUP(O271,'Tabelas auxiliares'!$A$224:$E$233,5,FALSE),"")</f>
        <v/>
      </c>
      <c r="R271" s="51" t="str">
        <f>IF(Q271&lt;&gt;"",Q271,IF(P271='Tabelas auxiliares'!$A$237,"CUSTEIO",IF(P271='Tabelas auxiliares'!$A$236,"INVESTIMENTO","")))</f>
        <v/>
      </c>
    </row>
    <row r="272" spans="6:18" x14ac:dyDescent="0.25">
      <c r="F272" s="51" t="str">
        <f>IF(D272="","",IFERROR(VLOOKUP(D272,'Tabelas auxiliares'!$A$3:$B$61,2,FALSE),"DESCENTRALIZAÇÃO"))</f>
        <v/>
      </c>
      <c r="G272" s="51" t="str">
        <f>IFERROR(VLOOKUP($B272,'Tabelas auxiliares'!$A$65:$C$102,2,FALSE),"")</f>
        <v/>
      </c>
      <c r="H272" s="51" t="str">
        <f>IFERROR(VLOOKUP($B272,'Tabelas auxiliares'!$A$65:$C$102,3,FALSE),"")</f>
        <v/>
      </c>
      <c r="P272" s="51" t="str">
        <f t="shared" si="5"/>
        <v/>
      </c>
      <c r="Q272" s="51" t="str">
        <f>IFERROR(VLOOKUP(O272,'Tabelas auxiliares'!$A$224:$E$233,5,FALSE),"")</f>
        <v/>
      </c>
      <c r="R272" s="51" t="str">
        <f>IF(Q272&lt;&gt;"",Q272,IF(P272='Tabelas auxiliares'!$A$237,"CUSTEIO",IF(P272='Tabelas auxiliares'!$A$236,"INVESTIMENTO","")))</f>
        <v/>
      </c>
    </row>
    <row r="273" spans="6:18" x14ac:dyDescent="0.25">
      <c r="F273" s="51" t="str">
        <f>IF(D273="","",IFERROR(VLOOKUP(D273,'Tabelas auxiliares'!$A$3:$B$61,2,FALSE),"DESCENTRALIZAÇÃO"))</f>
        <v/>
      </c>
      <c r="G273" s="51" t="str">
        <f>IFERROR(VLOOKUP($B273,'Tabelas auxiliares'!$A$65:$C$102,2,FALSE),"")</f>
        <v/>
      </c>
      <c r="H273" s="51" t="str">
        <f>IFERROR(VLOOKUP($B273,'Tabelas auxiliares'!$A$65:$C$102,3,FALSE),"")</f>
        <v/>
      </c>
      <c r="P273" s="51" t="str">
        <f t="shared" si="5"/>
        <v/>
      </c>
      <c r="Q273" s="51" t="str">
        <f>IFERROR(VLOOKUP(O273,'Tabelas auxiliares'!$A$224:$E$233,5,FALSE),"")</f>
        <v/>
      </c>
      <c r="R273" s="51" t="str">
        <f>IF(Q273&lt;&gt;"",Q273,IF(P273='Tabelas auxiliares'!$A$237,"CUSTEIO",IF(P273='Tabelas auxiliares'!$A$236,"INVESTIMENTO","")))</f>
        <v/>
      </c>
    </row>
    <row r="274" spans="6:18" x14ac:dyDescent="0.25">
      <c r="F274" s="51" t="str">
        <f>IF(D274="","",IFERROR(VLOOKUP(D274,'Tabelas auxiliares'!$A$3:$B$61,2,FALSE),"DESCENTRALIZAÇÃO"))</f>
        <v/>
      </c>
      <c r="G274" s="51" t="str">
        <f>IFERROR(VLOOKUP($B274,'Tabelas auxiliares'!$A$65:$C$102,2,FALSE),"")</f>
        <v/>
      </c>
      <c r="H274" s="51" t="str">
        <f>IFERROR(VLOOKUP($B274,'Tabelas auxiliares'!$A$65:$C$102,3,FALSE),"")</f>
        <v/>
      </c>
      <c r="P274" s="51" t="str">
        <f t="shared" si="5"/>
        <v/>
      </c>
      <c r="Q274" s="51" t="str">
        <f>IFERROR(VLOOKUP(O274,'Tabelas auxiliares'!$A$224:$E$233,5,FALSE),"")</f>
        <v/>
      </c>
      <c r="R274" s="51" t="str">
        <f>IF(Q274&lt;&gt;"",Q274,IF(P274='Tabelas auxiliares'!$A$237,"CUSTEIO",IF(P274='Tabelas auxiliares'!$A$236,"INVESTIMENTO","")))</f>
        <v/>
      </c>
    </row>
    <row r="275" spans="6:18" x14ac:dyDescent="0.25">
      <c r="F275" s="51" t="str">
        <f>IF(D275="","",IFERROR(VLOOKUP(D275,'Tabelas auxiliares'!$A$3:$B$61,2,FALSE),"DESCENTRALIZAÇÃO"))</f>
        <v/>
      </c>
      <c r="G275" s="51" t="str">
        <f>IFERROR(VLOOKUP($B275,'Tabelas auxiliares'!$A$65:$C$102,2,FALSE),"")</f>
        <v/>
      </c>
      <c r="H275" s="51" t="str">
        <f>IFERROR(VLOOKUP($B275,'Tabelas auxiliares'!$A$65:$C$102,3,FALSE),"")</f>
        <v/>
      </c>
      <c r="P275" s="51" t="str">
        <f t="shared" si="5"/>
        <v/>
      </c>
      <c r="Q275" s="51" t="str">
        <f>IFERROR(VLOOKUP(O275,'Tabelas auxiliares'!$A$224:$E$233,5,FALSE),"")</f>
        <v/>
      </c>
      <c r="R275" s="51" t="str">
        <f>IF(Q275&lt;&gt;"",Q275,IF(P275='Tabelas auxiliares'!$A$237,"CUSTEIO",IF(P275='Tabelas auxiliares'!$A$236,"INVESTIMENTO","")))</f>
        <v/>
      </c>
    </row>
    <row r="276" spans="6:18" x14ac:dyDescent="0.25">
      <c r="F276" s="51" t="str">
        <f>IF(D276="","",IFERROR(VLOOKUP(D276,'Tabelas auxiliares'!$A$3:$B$61,2,FALSE),"DESCENTRALIZAÇÃO"))</f>
        <v/>
      </c>
      <c r="G276" s="51" t="str">
        <f>IFERROR(VLOOKUP($B276,'Tabelas auxiliares'!$A$65:$C$102,2,FALSE),"")</f>
        <v/>
      </c>
      <c r="H276" s="51" t="str">
        <f>IFERROR(VLOOKUP($B276,'Tabelas auxiliares'!$A$65:$C$102,3,FALSE),"")</f>
        <v/>
      </c>
      <c r="P276" s="51" t="str">
        <f t="shared" si="5"/>
        <v/>
      </c>
      <c r="Q276" s="51" t="str">
        <f>IFERROR(VLOOKUP(O276,'Tabelas auxiliares'!$A$224:$E$233,5,FALSE),"")</f>
        <v/>
      </c>
      <c r="R276" s="51" t="str">
        <f>IF(Q276&lt;&gt;"",Q276,IF(P276='Tabelas auxiliares'!$A$237,"CUSTEIO",IF(P276='Tabelas auxiliares'!$A$236,"INVESTIMENTO","")))</f>
        <v/>
      </c>
    </row>
    <row r="277" spans="6:18" x14ac:dyDescent="0.25">
      <c r="F277" s="51" t="str">
        <f>IF(D277="","",IFERROR(VLOOKUP(D277,'Tabelas auxiliares'!$A$3:$B$61,2,FALSE),"DESCENTRALIZAÇÃO"))</f>
        <v/>
      </c>
      <c r="G277" s="51" t="str">
        <f>IFERROR(VLOOKUP($B277,'Tabelas auxiliares'!$A$65:$C$102,2,FALSE),"")</f>
        <v/>
      </c>
      <c r="H277" s="51" t="str">
        <f>IFERROR(VLOOKUP($B277,'Tabelas auxiliares'!$A$65:$C$102,3,FALSE),"")</f>
        <v/>
      </c>
      <c r="P277" s="51" t="str">
        <f t="shared" si="5"/>
        <v/>
      </c>
      <c r="Q277" s="51" t="str">
        <f>IFERROR(VLOOKUP(O277,'Tabelas auxiliares'!$A$224:$E$233,5,FALSE),"")</f>
        <v/>
      </c>
      <c r="R277" s="51" t="str">
        <f>IF(Q277&lt;&gt;"",Q277,IF(P277='Tabelas auxiliares'!$A$237,"CUSTEIO",IF(P277='Tabelas auxiliares'!$A$236,"INVESTIMENTO","")))</f>
        <v/>
      </c>
    </row>
    <row r="278" spans="6:18" x14ac:dyDescent="0.25">
      <c r="F278" s="51" t="str">
        <f>IF(D278="","",IFERROR(VLOOKUP(D278,'Tabelas auxiliares'!$A$3:$B$61,2,FALSE),"DESCENTRALIZAÇÃO"))</f>
        <v/>
      </c>
      <c r="G278" s="51" t="str">
        <f>IFERROR(VLOOKUP($B278,'Tabelas auxiliares'!$A$65:$C$102,2,FALSE),"")</f>
        <v/>
      </c>
      <c r="H278" s="51" t="str">
        <f>IFERROR(VLOOKUP($B278,'Tabelas auxiliares'!$A$65:$C$102,3,FALSE),"")</f>
        <v/>
      </c>
      <c r="P278" s="51" t="str">
        <f t="shared" si="5"/>
        <v/>
      </c>
      <c r="Q278" s="51" t="str">
        <f>IFERROR(VLOOKUP(O278,'Tabelas auxiliares'!$A$224:$E$233,5,FALSE),"")</f>
        <v/>
      </c>
      <c r="R278" s="51" t="str">
        <f>IF(Q278&lt;&gt;"",Q278,IF(P278='Tabelas auxiliares'!$A$237,"CUSTEIO",IF(P278='Tabelas auxiliares'!$A$236,"INVESTIMENTO","")))</f>
        <v/>
      </c>
    </row>
    <row r="279" spans="6:18" x14ac:dyDescent="0.25">
      <c r="F279" s="51" t="str">
        <f>IF(D279="","",IFERROR(VLOOKUP(D279,'Tabelas auxiliares'!$A$3:$B$61,2,FALSE),"DESCENTRALIZAÇÃO"))</f>
        <v/>
      </c>
      <c r="G279" s="51" t="str">
        <f>IFERROR(VLOOKUP($B279,'Tabelas auxiliares'!$A$65:$C$102,2,FALSE),"")</f>
        <v/>
      </c>
      <c r="H279" s="51" t="str">
        <f>IFERROR(VLOOKUP($B279,'Tabelas auxiliares'!$A$65:$C$102,3,FALSE),"")</f>
        <v/>
      </c>
      <c r="P279" s="51" t="str">
        <f t="shared" si="5"/>
        <v/>
      </c>
      <c r="Q279" s="51" t="str">
        <f>IFERROR(VLOOKUP(O279,'Tabelas auxiliares'!$A$224:$E$233,5,FALSE),"")</f>
        <v/>
      </c>
      <c r="R279" s="51" t="str">
        <f>IF(Q279&lt;&gt;"",Q279,IF(P279='Tabelas auxiliares'!$A$237,"CUSTEIO",IF(P279='Tabelas auxiliares'!$A$236,"INVESTIMENTO","")))</f>
        <v/>
      </c>
    </row>
    <row r="280" spans="6:18" x14ac:dyDescent="0.25">
      <c r="F280" s="51" t="str">
        <f>IF(D280="","",IFERROR(VLOOKUP(D280,'Tabelas auxiliares'!$A$3:$B$61,2,FALSE),"DESCENTRALIZAÇÃO"))</f>
        <v/>
      </c>
      <c r="G280" s="51" t="str">
        <f>IFERROR(VLOOKUP($B280,'Tabelas auxiliares'!$A$65:$C$102,2,FALSE),"")</f>
        <v/>
      </c>
      <c r="H280" s="51" t="str">
        <f>IFERROR(VLOOKUP($B280,'Tabelas auxiliares'!$A$65:$C$102,3,FALSE),"")</f>
        <v/>
      </c>
      <c r="P280" s="51" t="str">
        <f t="shared" si="5"/>
        <v/>
      </c>
      <c r="Q280" s="51" t="str">
        <f>IFERROR(VLOOKUP(O280,'Tabelas auxiliares'!$A$224:$E$233,5,FALSE),"")</f>
        <v/>
      </c>
      <c r="R280" s="51" t="str">
        <f>IF(Q280&lt;&gt;"",Q280,IF(P280='Tabelas auxiliares'!$A$237,"CUSTEIO",IF(P280='Tabelas auxiliares'!$A$236,"INVESTIMENTO","")))</f>
        <v/>
      </c>
    </row>
    <row r="281" spans="6:18" x14ac:dyDescent="0.25">
      <c r="F281" s="51" t="str">
        <f>IF(D281="","",IFERROR(VLOOKUP(D281,'Tabelas auxiliares'!$A$3:$B$61,2,FALSE),"DESCENTRALIZAÇÃO"))</f>
        <v/>
      </c>
      <c r="G281" s="51" t="str">
        <f>IFERROR(VLOOKUP($B281,'Tabelas auxiliares'!$A$65:$C$102,2,FALSE),"")</f>
        <v/>
      </c>
      <c r="H281" s="51" t="str">
        <f>IFERROR(VLOOKUP($B281,'Tabelas auxiliares'!$A$65:$C$102,3,FALSE),"")</f>
        <v/>
      </c>
      <c r="P281" s="51" t="str">
        <f t="shared" si="5"/>
        <v/>
      </c>
      <c r="Q281" s="51" t="str">
        <f>IFERROR(VLOOKUP(O281,'Tabelas auxiliares'!$A$224:$E$233,5,FALSE),"")</f>
        <v/>
      </c>
      <c r="R281" s="51" t="str">
        <f>IF(Q281&lt;&gt;"",Q281,IF(P281='Tabelas auxiliares'!$A$237,"CUSTEIO",IF(P281='Tabelas auxiliares'!$A$236,"INVESTIMENTO","")))</f>
        <v/>
      </c>
    </row>
    <row r="282" spans="6:18" x14ac:dyDescent="0.25">
      <c r="F282" s="51" t="str">
        <f>IF(D282="","",IFERROR(VLOOKUP(D282,'Tabelas auxiliares'!$A$3:$B$61,2,FALSE),"DESCENTRALIZAÇÃO"))</f>
        <v/>
      </c>
      <c r="G282" s="51" t="str">
        <f>IFERROR(VLOOKUP($B282,'Tabelas auxiliares'!$A$65:$C$102,2,FALSE),"")</f>
        <v/>
      </c>
      <c r="H282" s="51" t="str">
        <f>IFERROR(VLOOKUP($B282,'Tabelas auxiliares'!$A$65:$C$102,3,FALSE),"")</f>
        <v/>
      </c>
      <c r="P282" s="51" t="str">
        <f t="shared" si="5"/>
        <v/>
      </c>
      <c r="Q282" s="51" t="str">
        <f>IFERROR(VLOOKUP(O282,'Tabelas auxiliares'!$A$224:$E$233,5,FALSE),"")</f>
        <v/>
      </c>
      <c r="R282" s="51" t="str">
        <f>IF(Q282&lt;&gt;"",Q282,IF(P282='Tabelas auxiliares'!$A$237,"CUSTEIO",IF(P282='Tabelas auxiliares'!$A$236,"INVESTIMENTO","")))</f>
        <v/>
      </c>
    </row>
    <row r="283" spans="6:18" x14ac:dyDescent="0.25">
      <c r="F283" s="51" t="str">
        <f>IF(D283="","",IFERROR(VLOOKUP(D283,'Tabelas auxiliares'!$A$3:$B$61,2,FALSE),"DESCENTRALIZAÇÃO"))</f>
        <v/>
      </c>
      <c r="G283" s="51" t="str">
        <f>IFERROR(VLOOKUP($B283,'Tabelas auxiliares'!$A$65:$C$102,2,FALSE),"")</f>
        <v/>
      </c>
      <c r="H283" s="51" t="str">
        <f>IFERROR(VLOOKUP($B283,'Tabelas auxiliares'!$A$65:$C$102,3,FALSE),"")</f>
        <v/>
      </c>
      <c r="P283" s="51" t="str">
        <f t="shared" si="5"/>
        <v/>
      </c>
      <c r="Q283" s="51" t="str">
        <f>IFERROR(VLOOKUP(O283,'Tabelas auxiliares'!$A$224:$E$233,5,FALSE),"")</f>
        <v/>
      </c>
      <c r="R283" s="51" t="str">
        <f>IF(Q283&lt;&gt;"",Q283,IF(P283='Tabelas auxiliares'!$A$237,"CUSTEIO",IF(P283='Tabelas auxiliares'!$A$236,"INVESTIMENTO","")))</f>
        <v/>
      </c>
    </row>
    <row r="284" spans="6:18" x14ac:dyDescent="0.25">
      <c r="F284" s="51" t="str">
        <f>IF(D284="","",IFERROR(VLOOKUP(D284,'Tabelas auxiliares'!$A$3:$B$61,2,FALSE),"DESCENTRALIZAÇÃO"))</f>
        <v/>
      </c>
      <c r="G284" s="51" t="str">
        <f>IFERROR(VLOOKUP($B284,'Tabelas auxiliares'!$A$65:$C$102,2,FALSE),"")</f>
        <v/>
      </c>
      <c r="H284" s="51" t="str">
        <f>IFERROR(VLOOKUP($B284,'Tabelas auxiliares'!$A$65:$C$102,3,FALSE),"")</f>
        <v/>
      </c>
      <c r="P284" s="51" t="str">
        <f t="shared" si="5"/>
        <v/>
      </c>
      <c r="Q284" s="51" t="str">
        <f>IFERROR(VLOOKUP(O284,'Tabelas auxiliares'!$A$224:$E$233,5,FALSE),"")</f>
        <v/>
      </c>
      <c r="R284" s="51" t="str">
        <f>IF(Q284&lt;&gt;"",Q284,IF(P284='Tabelas auxiliares'!$A$237,"CUSTEIO",IF(P284='Tabelas auxiliares'!$A$236,"INVESTIMENTO","")))</f>
        <v/>
      </c>
    </row>
    <row r="285" spans="6:18" x14ac:dyDescent="0.25">
      <c r="F285" s="51" t="str">
        <f>IF(D285="","",IFERROR(VLOOKUP(D285,'Tabelas auxiliares'!$A$3:$B$61,2,FALSE),"DESCENTRALIZAÇÃO"))</f>
        <v/>
      </c>
      <c r="G285" s="51" t="str">
        <f>IFERROR(VLOOKUP($B285,'Tabelas auxiliares'!$A$65:$C$102,2,FALSE),"")</f>
        <v/>
      </c>
      <c r="H285" s="51" t="str">
        <f>IFERROR(VLOOKUP($B285,'Tabelas auxiliares'!$A$65:$C$102,3,FALSE),"")</f>
        <v/>
      </c>
      <c r="P285" s="51" t="str">
        <f t="shared" si="5"/>
        <v/>
      </c>
      <c r="Q285" s="51" t="str">
        <f>IFERROR(VLOOKUP(O285,'Tabelas auxiliares'!$A$224:$E$233,5,FALSE),"")</f>
        <v/>
      </c>
      <c r="R285" s="51" t="str">
        <f>IF(Q285&lt;&gt;"",Q285,IF(P285='Tabelas auxiliares'!$A$237,"CUSTEIO",IF(P285='Tabelas auxiliares'!$A$236,"INVESTIMENTO","")))</f>
        <v/>
      </c>
    </row>
    <row r="286" spans="6:18" x14ac:dyDescent="0.25">
      <c r="F286" s="51" t="str">
        <f>IF(D286="","",IFERROR(VLOOKUP(D286,'Tabelas auxiliares'!$A$3:$B$61,2,FALSE),"DESCENTRALIZAÇÃO"))</f>
        <v/>
      </c>
      <c r="G286" s="51" t="str">
        <f>IFERROR(VLOOKUP($B286,'Tabelas auxiliares'!$A$65:$C$102,2,FALSE),"")</f>
        <v/>
      </c>
      <c r="H286" s="51" t="str">
        <f>IFERROR(VLOOKUP($B286,'Tabelas auxiliares'!$A$65:$C$102,3,FALSE),"")</f>
        <v/>
      </c>
      <c r="P286" s="51" t="str">
        <f t="shared" si="5"/>
        <v/>
      </c>
      <c r="Q286" s="51" t="str">
        <f>IFERROR(VLOOKUP(O286,'Tabelas auxiliares'!$A$224:$E$233,5,FALSE),"")</f>
        <v/>
      </c>
      <c r="R286" s="51" t="str">
        <f>IF(Q286&lt;&gt;"",Q286,IF(P286='Tabelas auxiliares'!$A$237,"CUSTEIO",IF(P286='Tabelas auxiliares'!$A$236,"INVESTIMENTO","")))</f>
        <v/>
      </c>
    </row>
    <row r="287" spans="6:18" x14ac:dyDescent="0.25">
      <c r="F287" s="51" t="str">
        <f>IF(D287="","",IFERROR(VLOOKUP(D287,'Tabelas auxiliares'!$A$3:$B$61,2,FALSE),"DESCENTRALIZAÇÃO"))</f>
        <v/>
      </c>
      <c r="G287" s="51" t="str">
        <f>IFERROR(VLOOKUP($B287,'Tabelas auxiliares'!$A$65:$C$102,2,FALSE),"")</f>
        <v/>
      </c>
      <c r="H287" s="51" t="str">
        <f>IFERROR(VLOOKUP($B287,'Tabelas auxiliares'!$A$65:$C$102,3,FALSE),"")</f>
        <v/>
      </c>
      <c r="P287" s="51" t="str">
        <f t="shared" si="5"/>
        <v/>
      </c>
      <c r="Q287" s="51" t="str">
        <f>IFERROR(VLOOKUP(O287,'Tabelas auxiliares'!$A$224:$E$233,5,FALSE),"")</f>
        <v/>
      </c>
      <c r="R287" s="51" t="str">
        <f>IF(Q287&lt;&gt;"",Q287,IF(P287='Tabelas auxiliares'!$A$237,"CUSTEIO",IF(P287='Tabelas auxiliares'!$A$236,"INVESTIMENTO","")))</f>
        <v/>
      </c>
    </row>
    <row r="288" spans="6:18" x14ac:dyDescent="0.25">
      <c r="F288" s="51" t="str">
        <f>IF(D288="","",IFERROR(VLOOKUP(D288,'Tabelas auxiliares'!$A$3:$B$61,2,FALSE),"DESCENTRALIZAÇÃO"))</f>
        <v/>
      </c>
      <c r="G288" s="51" t="str">
        <f>IFERROR(VLOOKUP($B288,'Tabelas auxiliares'!$A$65:$C$102,2,FALSE),"")</f>
        <v/>
      </c>
      <c r="H288" s="51" t="str">
        <f>IFERROR(VLOOKUP($B288,'Tabelas auxiliares'!$A$65:$C$102,3,FALSE),"")</f>
        <v/>
      </c>
      <c r="P288" s="51" t="str">
        <f t="shared" si="5"/>
        <v/>
      </c>
      <c r="Q288" s="51" t="str">
        <f>IFERROR(VLOOKUP(O288,'Tabelas auxiliares'!$A$224:$E$233,5,FALSE),"")</f>
        <v/>
      </c>
      <c r="R288" s="51" t="str">
        <f>IF(Q288&lt;&gt;"",Q288,IF(P288='Tabelas auxiliares'!$A$237,"CUSTEIO",IF(P288='Tabelas auxiliares'!$A$236,"INVESTIMENTO","")))</f>
        <v/>
      </c>
    </row>
    <row r="289" spans="6:18" x14ac:dyDescent="0.25">
      <c r="F289" s="51" t="str">
        <f>IF(D289="","",IFERROR(VLOOKUP(D289,'Tabelas auxiliares'!$A$3:$B$61,2,FALSE),"DESCENTRALIZAÇÃO"))</f>
        <v/>
      </c>
      <c r="G289" s="51" t="str">
        <f>IFERROR(VLOOKUP($B289,'Tabelas auxiliares'!$A$65:$C$102,2,FALSE),"")</f>
        <v/>
      </c>
      <c r="H289" s="51" t="str">
        <f>IFERROR(VLOOKUP($B289,'Tabelas auxiliares'!$A$65:$C$102,3,FALSE),"")</f>
        <v/>
      </c>
      <c r="P289" s="51" t="str">
        <f t="shared" si="5"/>
        <v/>
      </c>
      <c r="Q289" s="51" t="str">
        <f>IFERROR(VLOOKUP(O289,'Tabelas auxiliares'!$A$224:$E$233,5,FALSE),"")</f>
        <v/>
      </c>
      <c r="R289" s="51" t="str">
        <f>IF(Q289&lt;&gt;"",Q289,IF(P289='Tabelas auxiliares'!$A$237,"CUSTEIO",IF(P289='Tabelas auxiliares'!$A$236,"INVESTIMENTO","")))</f>
        <v/>
      </c>
    </row>
    <row r="290" spans="6:18" x14ac:dyDescent="0.25">
      <c r="F290" s="51" t="str">
        <f>IF(D290="","",IFERROR(VLOOKUP(D290,'Tabelas auxiliares'!$A$3:$B$61,2,FALSE),"DESCENTRALIZAÇÃO"))</f>
        <v/>
      </c>
      <c r="G290" s="51" t="str">
        <f>IFERROR(VLOOKUP($B290,'Tabelas auxiliares'!$A$65:$C$102,2,FALSE),"")</f>
        <v/>
      </c>
      <c r="H290" s="51" t="str">
        <f>IFERROR(VLOOKUP($B290,'Tabelas auxiliares'!$A$65:$C$102,3,FALSE),"")</f>
        <v/>
      </c>
      <c r="P290" s="51" t="str">
        <f t="shared" si="5"/>
        <v/>
      </c>
      <c r="Q290" s="51" t="str">
        <f>IFERROR(VLOOKUP(O290,'Tabelas auxiliares'!$A$224:$E$233,5,FALSE),"")</f>
        <v/>
      </c>
      <c r="R290" s="51" t="str">
        <f>IF(Q290&lt;&gt;"",Q290,IF(P290='Tabelas auxiliares'!$A$237,"CUSTEIO",IF(P290='Tabelas auxiliares'!$A$236,"INVESTIMENTO","")))</f>
        <v/>
      </c>
    </row>
    <row r="291" spans="6:18" x14ac:dyDescent="0.25">
      <c r="F291" s="51" t="str">
        <f>IF(D291="","",IFERROR(VLOOKUP(D291,'Tabelas auxiliares'!$A$3:$B$61,2,FALSE),"DESCENTRALIZAÇÃO"))</f>
        <v/>
      </c>
      <c r="G291" s="51" t="str">
        <f>IFERROR(VLOOKUP($B291,'Tabelas auxiliares'!$A$65:$C$102,2,FALSE),"")</f>
        <v/>
      </c>
      <c r="H291" s="51" t="str">
        <f>IFERROR(VLOOKUP($B291,'Tabelas auxiliares'!$A$65:$C$102,3,FALSE),"")</f>
        <v/>
      </c>
      <c r="P291" s="51" t="str">
        <f t="shared" si="5"/>
        <v/>
      </c>
      <c r="Q291" s="51" t="str">
        <f>IFERROR(VLOOKUP(O291,'Tabelas auxiliares'!$A$224:$E$233,5,FALSE),"")</f>
        <v/>
      </c>
      <c r="R291" s="51" t="str">
        <f>IF(Q291&lt;&gt;"",Q291,IF(P291='Tabelas auxiliares'!$A$237,"CUSTEIO",IF(P291='Tabelas auxiliares'!$A$236,"INVESTIMENTO","")))</f>
        <v/>
      </c>
    </row>
    <row r="292" spans="6:18" x14ac:dyDescent="0.25">
      <c r="F292" s="51" t="str">
        <f>IF(D292="","",IFERROR(VLOOKUP(D292,'Tabelas auxiliares'!$A$3:$B$61,2,FALSE),"DESCENTRALIZAÇÃO"))</f>
        <v/>
      </c>
      <c r="G292" s="51" t="str">
        <f>IFERROR(VLOOKUP($B292,'Tabelas auxiliares'!$A$65:$C$102,2,FALSE),"")</f>
        <v/>
      </c>
      <c r="H292" s="51" t="str">
        <f>IFERROR(VLOOKUP($B292,'Tabelas auxiliares'!$A$65:$C$102,3,FALSE),"")</f>
        <v/>
      </c>
      <c r="P292" s="51" t="str">
        <f t="shared" si="5"/>
        <v/>
      </c>
      <c r="Q292" s="51" t="str">
        <f>IFERROR(VLOOKUP(O292,'Tabelas auxiliares'!$A$224:$E$233,5,FALSE),"")</f>
        <v/>
      </c>
      <c r="R292" s="51" t="str">
        <f>IF(Q292&lt;&gt;"",Q292,IF(P292='Tabelas auxiliares'!$A$237,"CUSTEIO",IF(P292='Tabelas auxiliares'!$A$236,"INVESTIMENTO","")))</f>
        <v/>
      </c>
    </row>
    <row r="293" spans="6:18" x14ac:dyDescent="0.25">
      <c r="F293" s="51" t="str">
        <f>IF(D293="","",IFERROR(VLOOKUP(D293,'Tabelas auxiliares'!$A$3:$B$61,2,FALSE),"DESCENTRALIZAÇÃO"))</f>
        <v/>
      </c>
      <c r="G293" s="51" t="str">
        <f>IFERROR(VLOOKUP($B293,'Tabelas auxiliares'!$A$65:$C$102,2,FALSE),"")</f>
        <v/>
      </c>
      <c r="H293" s="51" t="str">
        <f>IFERROR(VLOOKUP($B293,'Tabelas auxiliares'!$A$65:$C$102,3,FALSE),"")</f>
        <v/>
      </c>
      <c r="P293" s="51" t="str">
        <f t="shared" si="5"/>
        <v/>
      </c>
      <c r="Q293" s="51" t="str">
        <f>IFERROR(VLOOKUP(O293,'Tabelas auxiliares'!$A$224:$E$233,5,FALSE),"")</f>
        <v/>
      </c>
      <c r="R293" s="51" t="str">
        <f>IF(Q293&lt;&gt;"",Q293,IF(P293='Tabelas auxiliares'!$A$237,"CUSTEIO",IF(P293='Tabelas auxiliares'!$A$236,"INVESTIMENTO","")))</f>
        <v/>
      </c>
    </row>
    <row r="294" spans="6:18" x14ac:dyDescent="0.25">
      <c r="F294" s="51" t="str">
        <f>IF(D294="","",IFERROR(VLOOKUP(D294,'Tabelas auxiliares'!$A$3:$B$61,2,FALSE),"DESCENTRALIZAÇÃO"))</f>
        <v/>
      </c>
      <c r="G294" s="51" t="str">
        <f>IFERROR(VLOOKUP($B294,'Tabelas auxiliares'!$A$65:$C$102,2,FALSE),"")</f>
        <v/>
      </c>
      <c r="H294" s="51" t="str">
        <f>IFERROR(VLOOKUP($B294,'Tabelas auxiliares'!$A$65:$C$102,3,FALSE),"")</f>
        <v/>
      </c>
      <c r="P294" s="51" t="str">
        <f t="shared" si="5"/>
        <v/>
      </c>
      <c r="Q294" s="51" t="str">
        <f>IFERROR(VLOOKUP(O294,'Tabelas auxiliares'!$A$224:$E$233,5,FALSE),"")</f>
        <v/>
      </c>
      <c r="R294" s="51" t="str">
        <f>IF(Q294&lt;&gt;"",Q294,IF(P294='Tabelas auxiliares'!$A$237,"CUSTEIO",IF(P294='Tabelas auxiliares'!$A$236,"INVESTIMENTO","")))</f>
        <v/>
      </c>
    </row>
    <row r="295" spans="6:18" x14ac:dyDescent="0.25">
      <c r="F295" s="51" t="str">
        <f>IF(D295="","",IFERROR(VLOOKUP(D295,'Tabelas auxiliares'!$A$3:$B$61,2,FALSE),"DESCENTRALIZAÇÃO"))</f>
        <v/>
      </c>
      <c r="G295" s="51" t="str">
        <f>IFERROR(VLOOKUP($B295,'Tabelas auxiliares'!$A$65:$C$102,2,FALSE),"")</f>
        <v/>
      </c>
      <c r="H295" s="51" t="str">
        <f>IFERROR(VLOOKUP($B295,'Tabelas auxiliares'!$A$65:$C$102,3,FALSE),"")</f>
        <v/>
      </c>
      <c r="P295" s="51" t="str">
        <f t="shared" si="5"/>
        <v/>
      </c>
      <c r="Q295" s="51" t="str">
        <f>IFERROR(VLOOKUP(O295,'Tabelas auxiliares'!$A$224:$E$233,5,FALSE),"")</f>
        <v/>
      </c>
      <c r="R295" s="51" t="str">
        <f>IF(Q295&lt;&gt;"",Q295,IF(P295='Tabelas auxiliares'!$A$237,"CUSTEIO",IF(P295='Tabelas auxiliares'!$A$236,"INVESTIMENTO","")))</f>
        <v/>
      </c>
    </row>
    <row r="296" spans="6:18" x14ac:dyDescent="0.25">
      <c r="F296" s="51" t="str">
        <f>IF(D296="","",IFERROR(VLOOKUP(D296,'Tabelas auxiliares'!$A$3:$B$61,2,FALSE),"DESCENTRALIZAÇÃO"))</f>
        <v/>
      </c>
      <c r="G296" s="51" t="str">
        <f>IFERROR(VLOOKUP($B296,'Tabelas auxiliares'!$A$65:$C$102,2,FALSE),"")</f>
        <v/>
      </c>
      <c r="H296" s="51" t="str">
        <f>IFERROR(VLOOKUP($B296,'Tabelas auxiliares'!$A$65:$C$102,3,FALSE),"")</f>
        <v/>
      </c>
      <c r="P296" s="51" t="str">
        <f t="shared" si="5"/>
        <v/>
      </c>
      <c r="Q296" s="51" t="str">
        <f>IFERROR(VLOOKUP(O296,'Tabelas auxiliares'!$A$224:$E$233,5,FALSE),"")</f>
        <v/>
      </c>
      <c r="R296" s="51" t="str">
        <f>IF(Q296&lt;&gt;"",Q296,IF(P296='Tabelas auxiliares'!$A$237,"CUSTEIO",IF(P296='Tabelas auxiliares'!$A$236,"INVESTIMENTO","")))</f>
        <v/>
      </c>
    </row>
    <row r="297" spans="6:18" x14ac:dyDescent="0.25">
      <c r="F297" s="51" t="str">
        <f>IF(D297="","",IFERROR(VLOOKUP(D297,'Tabelas auxiliares'!$A$3:$B$61,2,FALSE),"DESCENTRALIZAÇÃO"))</f>
        <v/>
      </c>
      <c r="G297" s="51" t="str">
        <f>IFERROR(VLOOKUP($B297,'Tabelas auxiliares'!$A$65:$C$102,2,FALSE),"")</f>
        <v/>
      </c>
      <c r="H297" s="51" t="str">
        <f>IFERROR(VLOOKUP($B297,'Tabelas auxiliares'!$A$65:$C$102,3,FALSE),"")</f>
        <v/>
      </c>
      <c r="P297" s="51" t="str">
        <f t="shared" si="5"/>
        <v/>
      </c>
      <c r="Q297" s="51" t="str">
        <f>IFERROR(VLOOKUP(O297,'Tabelas auxiliares'!$A$224:$E$233,5,FALSE),"")</f>
        <v/>
      </c>
      <c r="R297" s="51" t="str">
        <f>IF(Q297&lt;&gt;"",Q297,IF(P297='Tabelas auxiliares'!$A$237,"CUSTEIO",IF(P297='Tabelas auxiliares'!$A$236,"INVESTIMENTO","")))</f>
        <v/>
      </c>
    </row>
    <row r="298" spans="6:18" x14ac:dyDescent="0.25">
      <c r="F298" s="51" t="str">
        <f>IF(D298="","",IFERROR(VLOOKUP(D298,'Tabelas auxiliares'!$A$3:$B$61,2,FALSE),"DESCENTRALIZAÇÃO"))</f>
        <v/>
      </c>
      <c r="G298" s="51" t="str">
        <f>IFERROR(VLOOKUP($B298,'Tabelas auxiliares'!$A$65:$C$102,2,FALSE),"")</f>
        <v/>
      </c>
      <c r="H298" s="51" t="str">
        <f>IFERROR(VLOOKUP($B298,'Tabelas auxiliares'!$A$65:$C$102,3,FALSE),"")</f>
        <v/>
      </c>
      <c r="P298" s="51" t="str">
        <f t="shared" si="5"/>
        <v/>
      </c>
      <c r="Q298" s="51" t="str">
        <f>IFERROR(VLOOKUP(O298,'Tabelas auxiliares'!$A$224:$E$233,5,FALSE),"")</f>
        <v/>
      </c>
      <c r="R298" s="51" t="str">
        <f>IF(Q298&lt;&gt;"",Q298,IF(P298='Tabelas auxiliares'!$A$237,"CUSTEIO",IF(P298='Tabelas auxiliares'!$A$236,"INVESTIMENTO","")))</f>
        <v/>
      </c>
    </row>
    <row r="299" spans="6:18" x14ac:dyDescent="0.25">
      <c r="F299" s="51" t="str">
        <f>IF(D299="","",IFERROR(VLOOKUP(D299,'Tabelas auxiliares'!$A$3:$B$61,2,FALSE),"DESCENTRALIZAÇÃO"))</f>
        <v/>
      </c>
      <c r="G299" s="51" t="str">
        <f>IFERROR(VLOOKUP($B299,'Tabelas auxiliares'!$A$65:$C$102,2,FALSE),"")</f>
        <v/>
      </c>
      <c r="H299" s="51" t="str">
        <f>IFERROR(VLOOKUP($B299,'Tabelas auxiliares'!$A$65:$C$102,3,FALSE),"")</f>
        <v/>
      </c>
      <c r="P299" s="51" t="str">
        <f t="shared" si="5"/>
        <v/>
      </c>
      <c r="Q299" s="51" t="str">
        <f>IFERROR(VLOOKUP(O299,'Tabelas auxiliares'!$A$224:$E$233,5,FALSE),"")</f>
        <v/>
      </c>
      <c r="R299" s="51" t="str">
        <f>IF(Q299&lt;&gt;"",Q299,IF(P299='Tabelas auxiliares'!$A$237,"CUSTEIO",IF(P299='Tabelas auxiliares'!$A$236,"INVESTIMENTO","")))</f>
        <v/>
      </c>
    </row>
    <row r="300" spans="6:18" x14ac:dyDescent="0.25">
      <c r="F300" s="51" t="str">
        <f>IF(D300="","",IFERROR(VLOOKUP(D300,'Tabelas auxiliares'!$A$3:$B$61,2,FALSE),"DESCENTRALIZAÇÃO"))</f>
        <v/>
      </c>
      <c r="G300" s="51" t="str">
        <f>IFERROR(VLOOKUP($B300,'Tabelas auxiliares'!$A$65:$C$102,2,FALSE),"")</f>
        <v/>
      </c>
      <c r="H300" s="51" t="str">
        <f>IFERROR(VLOOKUP($B300,'Tabelas auxiliares'!$A$65:$C$102,3,FALSE),"")</f>
        <v/>
      </c>
      <c r="P300" s="51" t="str">
        <f t="shared" si="5"/>
        <v/>
      </c>
      <c r="Q300" s="51" t="str">
        <f>IFERROR(VLOOKUP(O300,'Tabelas auxiliares'!$A$224:$E$233,5,FALSE),"")</f>
        <v/>
      </c>
      <c r="R300" s="51" t="str">
        <f>IF(Q300&lt;&gt;"",Q300,IF(P300='Tabelas auxiliares'!$A$237,"CUSTEIO",IF(P300='Tabelas auxiliares'!$A$236,"INVESTIMENTO","")))</f>
        <v/>
      </c>
    </row>
    <row r="301" spans="6:18" x14ac:dyDescent="0.25">
      <c r="F301" s="51" t="str">
        <f>IF(D301="","",IFERROR(VLOOKUP(D301,'Tabelas auxiliares'!$A$3:$B$61,2,FALSE),"DESCENTRALIZAÇÃO"))</f>
        <v/>
      </c>
      <c r="G301" s="51" t="str">
        <f>IFERROR(VLOOKUP($B301,'Tabelas auxiliares'!$A$65:$C$102,2,FALSE),"")</f>
        <v/>
      </c>
      <c r="H301" s="51" t="str">
        <f>IFERROR(VLOOKUP($B301,'Tabelas auxiliares'!$A$65:$C$102,3,FALSE),"")</f>
        <v/>
      </c>
      <c r="P301" s="51" t="str">
        <f t="shared" si="5"/>
        <v/>
      </c>
      <c r="Q301" s="51" t="str">
        <f>IFERROR(VLOOKUP(O301,'Tabelas auxiliares'!$A$224:$E$233,5,FALSE),"")</f>
        <v/>
      </c>
      <c r="R301" s="51" t="str">
        <f>IF(Q301&lt;&gt;"",Q301,IF(P301='Tabelas auxiliares'!$A$237,"CUSTEIO",IF(P301='Tabelas auxiliares'!$A$236,"INVESTIMENTO","")))</f>
        <v/>
      </c>
    </row>
    <row r="302" spans="6:18" x14ac:dyDescent="0.25">
      <c r="F302" s="51" t="str">
        <f>IF(D302="","",IFERROR(VLOOKUP(D302,'Tabelas auxiliares'!$A$3:$B$61,2,FALSE),"DESCENTRALIZAÇÃO"))</f>
        <v/>
      </c>
      <c r="G302" s="51" t="str">
        <f>IFERROR(VLOOKUP($B302,'Tabelas auxiliares'!$A$65:$C$102,2,FALSE),"")</f>
        <v/>
      </c>
      <c r="H302" s="51" t="str">
        <f>IFERROR(VLOOKUP($B302,'Tabelas auxiliares'!$A$65:$C$102,3,FALSE),"")</f>
        <v/>
      </c>
      <c r="P302" s="51" t="str">
        <f t="shared" si="5"/>
        <v/>
      </c>
      <c r="Q302" s="51" t="str">
        <f>IFERROR(VLOOKUP(O302,'Tabelas auxiliares'!$A$224:$E$233,5,FALSE),"")</f>
        <v/>
      </c>
      <c r="R302" s="51" t="str">
        <f>IF(Q302&lt;&gt;"",Q302,IF(P302='Tabelas auxiliares'!$A$237,"CUSTEIO",IF(P302='Tabelas auxiliares'!$A$236,"INVESTIMENTO","")))</f>
        <v/>
      </c>
    </row>
    <row r="303" spans="6:18" x14ac:dyDescent="0.25">
      <c r="F303" s="51" t="str">
        <f>IF(D303="","",IFERROR(VLOOKUP(D303,'Tabelas auxiliares'!$A$3:$B$61,2,FALSE),"DESCENTRALIZAÇÃO"))</f>
        <v/>
      </c>
      <c r="G303" s="51" t="str">
        <f>IFERROR(VLOOKUP($B303,'Tabelas auxiliares'!$A$65:$C$102,2,FALSE),"")</f>
        <v/>
      </c>
      <c r="H303" s="51" t="str">
        <f>IFERROR(VLOOKUP($B303,'Tabelas auxiliares'!$A$65:$C$102,3,FALSE),"")</f>
        <v/>
      </c>
      <c r="P303" s="51" t="str">
        <f t="shared" si="5"/>
        <v/>
      </c>
      <c r="Q303" s="51" t="str">
        <f>IFERROR(VLOOKUP(O303,'Tabelas auxiliares'!$A$224:$E$233,5,FALSE),"")</f>
        <v/>
      </c>
      <c r="R303" s="51" t="str">
        <f>IF(Q303&lt;&gt;"",Q303,IF(P303='Tabelas auxiliares'!$A$237,"CUSTEIO",IF(P303='Tabelas auxiliares'!$A$236,"INVESTIMENTO","")))</f>
        <v/>
      </c>
    </row>
    <row r="304" spans="6:18" x14ac:dyDescent="0.25">
      <c r="F304" s="51" t="str">
        <f>IF(D304="","",IFERROR(VLOOKUP(D304,'Tabelas auxiliares'!$A$3:$B$61,2,FALSE),"DESCENTRALIZAÇÃO"))</f>
        <v/>
      </c>
      <c r="G304" s="51" t="str">
        <f>IFERROR(VLOOKUP($B304,'Tabelas auxiliares'!$A$65:$C$102,2,FALSE),"")</f>
        <v/>
      </c>
      <c r="H304" s="51" t="str">
        <f>IFERROR(VLOOKUP($B304,'Tabelas auxiliares'!$A$65:$C$102,3,FALSE),"")</f>
        <v/>
      </c>
      <c r="P304" s="51" t="str">
        <f t="shared" si="5"/>
        <v/>
      </c>
      <c r="Q304" s="51" t="str">
        <f>IFERROR(VLOOKUP(O304,'Tabelas auxiliares'!$A$224:$E$233,5,FALSE),"")</f>
        <v/>
      </c>
      <c r="R304" s="51" t="str">
        <f>IF(Q304&lt;&gt;"",Q304,IF(P304='Tabelas auxiliares'!$A$237,"CUSTEIO",IF(P304='Tabelas auxiliares'!$A$236,"INVESTIMENTO","")))</f>
        <v/>
      </c>
    </row>
    <row r="305" spans="6:18" x14ac:dyDescent="0.25">
      <c r="F305" s="51" t="str">
        <f>IF(D305="","",IFERROR(VLOOKUP(D305,'Tabelas auxiliares'!$A$3:$B$61,2,FALSE),"DESCENTRALIZAÇÃO"))</f>
        <v/>
      </c>
      <c r="G305" s="51" t="str">
        <f>IFERROR(VLOOKUP($B305,'Tabelas auxiliares'!$A$65:$C$102,2,FALSE),"")</f>
        <v/>
      </c>
      <c r="H305" s="51" t="str">
        <f>IFERROR(VLOOKUP($B305,'Tabelas auxiliares'!$A$65:$C$102,3,FALSE),"")</f>
        <v/>
      </c>
      <c r="P305" s="51" t="str">
        <f t="shared" si="5"/>
        <v/>
      </c>
      <c r="Q305" s="51" t="str">
        <f>IFERROR(VLOOKUP(O305,'Tabelas auxiliares'!$A$224:$E$233,5,FALSE),"")</f>
        <v/>
      </c>
      <c r="R305" s="51" t="str">
        <f>IF(Q305&lt;&gt;"",Q305,IF(P305='Tabelas auxiliares'!$A$237,"CUSTEIO",IF(P305='Tabelas auxiliares'!$A$236,"INVESTIMENTO","")))</f>
        <v/>
      </c>
    </row>
    <row r="306" spans="6:18" x14ac:dyDescent="0.25">
      <c r="F306" s="51" t="str">
        <f>IF(D306="","",IFERROR(VLOOKUP(D306,'Tabelas auxiliares'!$A$3:$B$61,2,FALSE),"DESCENTRALIZAÇÃO"))</f>
        <v/>
      </c>
      <c r="G306" s="51" t="str">
        <f>IFERROR(VLOOKUP($B306,'Tabelas auxiliares'!$A$65:$C$102,2,FALSE),"")</f>
        <v/>
      </c>
      <c r="H306" s="51" t="str">
        <f>IFERROR(VLOOKUP($B306,'Tabelas auxiliares'!$A$65:$C$102,3,FALSE),"")</f>
        <v/>
      </c>
      <c r="P306" s="51" t="str">
        <f t="shared" si="5"/>
        <v/>
      </c>
      <c r="Q306" s="51" t="str">
        <f>IFERROR(VLOOKUP(O306,'Tabelas auxiliares'!$A$224:$E$233,5,FALSE),"")</f>
        <v/>
      </c>
      <c r="R306" s="51" t="str">
        <f>IF(Q306&lt;&gt;"",Q306,IF(P306='Tabelas auxiliares'!$A$237,"CUSTEIO",IF(P306='Tabelas auxiliares'!$A$236,"INVESTIMENTO","")))</f>
        <v/>
      </c>
    </row>
    <row r="307" spans="6:18" x14ac:dyDescent="0.25">
      <c r="F307" s="51" t="str">
        <f>IF(D307="","",IFERROR(VLOOKUP(D307,'Tabelas auxiliares'!$A$3:$B$61,2,FALSE),"DESCENTRALIZAÇÃO"))</f>
        <v/>
      </c>
      <c r="G307" s="51" t="str">
        <f>IFERROR(VLOOKUP($B307,'Tabelas auxiliares'!$A$65:$C$102,2,FALSE),"")</f>
        <v/>
      </c>
      <c r="H307" s="51" t="str">
        <f>IFERROR(VLOOKUP($B307,'Tabelas auxiliares'!$A$65:$C$102,3,FALSE),"")</f>
        <v/>
      </c>
      <c r="P307" s="51" t="str">
        <f t="shared" si="5"/>
        <v/>
      </c>
      <c r="Q307" s="51" t="str">
        <f>IFERROR(VLOOKUP(O307,'Tabelas auxiliares'!$A$224:$E$233,5,FALSE),"")</f>
        <v/>
      </c>
      <c r="R307" s="51" t="str">
        <f>IF(Q307&lt;&gt;"",Q307,IF(P307='Tabelas auxiliares'!$A$237,"CUSTEIO",IF(P307='Tabelas auxiliares'!$A$236,"INVESTIMENTO","")))</f>
        <v/>
      </c>
    </row>
    <row r="308" spans="6:18" x14ac:dyDescent="0.25">
      <c r="F308" s="51" t="str">
        <f>IF(D308="","",IFERROR(VLOOKUP(D308,'Tabelas auxiliares'!$A$3:$B$61,2,FALSE),"DESCENTRALIZAÇÃO"))</f>
        <v/>
      </c>
      <c r="G308" s="51" t="str">
        <f>IFERROR(VLOOKUP($B308,'Tabelas auxiliares'!$A$65:$C$102,2,FALSE),"")</f>
        <v/>
      </c>
      <c r="H308" s="51" t="str">
        <f>IFERROR(VLOOKUP($B308,'Tabelas auxiliares'!$A$65:$C$102,3,FALSE),"")</f>
        <v/>
      </c>
      <c r="P308" s="51" t="str">
        <f t="shared" si="5"/>
        <v/>
      </c>
      <c r="Q308" s="51" t="str">
        <f>IFERROR(VLOOKUP(O308,'Tabelas auxiliares'!$A$224:$E$233,5,FALSE),"")</f>
        <v/>
      </c>
      <c r="R308" s="51" t="str">
        <f>IF(Q308&lt;&gt;"",Q308,IF(P308='Tabelas auxiliares'!$A$237,"CUSTEIO",IF(P308='Tabelas auxiliares'!$A$236,"INVESTIMENTO","")))</f>
        <v/>
      </c>
    </row>
    <row r="309" spans="6:18" x14ac:dyDescent="0.25">
      <c r="F309" s="51" t="str">
        <f>IF(D309="","",IFERROR(VLOOKUP(D309,'Tabelas auxiliares'!$A$3:$B$61,2,FALSE),"DESCENTRALIZAÇÃO"))</f>
        <v/>
      </c>
      <c r="G309" s="51" t="str">
        <f>IFERROR(VLOOKUP($B309,'Tabelas auxiliares'!$A$65:$C$102,2,FALSE),"")</f>
        <v/>
      </c>
      <c r="H309" s="51" t="str">
        <f>IFERROR(VLOOKUP($B309,'Tabelas auxiliares'!$A$65:$C$102,3,FALSE),"")</f>
        <v/>
      </c>
      <c r="P309" s="51" t="str">
        <f t="shared" si="5"/>
        <v/>
      </c>
      <c r="Q309" s="51" t="str">
        <f>IFERROR(VLOOKUP(O309,'Tabelas auxiliares'!$A$224:$E$233,5,FALSE),"")</f>
        <v/>
      </c>
      <c r="R309" s="51" t="str">
        <f>IF(Q309&lt;&gt;"",Q309,IF(P309='Tabelas auxiliares'!$A$237,"CUSTEIO",IF(P309='Tabelas auxiliares'!$A$236,"INVESTIMENTO","")))</f>
        <v/>
      </c>
    </row>
    <row r="310" spans="6:18" x14ac:dyDescent="0.25">
      <c r="F310" s="51" t="str">
        <f>IF(D310="","",IFERROR(VLOOKUP(D310,'Tabelas auxiliares'!$A$3:$B$61,2,FALSE),"DESCENTRALIZAÇÃO"))</f>
        <v/>
      </c>
      <c r="G310" s="51" t="str">
        <f>IFERROR(VLOOKUP($B310,'Tabelas auxiliares'!$A$65:$C$102,2,FALSE),"")</f>
        <v/>
      </c>
      <c r="H310" s="51" t="str">
        <f>IFERROR(VLOOKUP($B310,'Tabelas auxiliares'!$A$65:$C$102,3,FALSE),"")</f>
        <v/>
      </c>
      <c r="P310" s="51" t="str">
        <f t="shared" si="5"/>
        <v/>
      </c>
      <c r="Q310" s="51" t="str">
        <f>IFERROR(VLOOKUP(O310,'Tabelas auxiliares'!$A$224:$E$233,5,FALSE),"")</f>
        <v/>
      </c>
      <c r="R310" s="51" t="str">
        <f>IF(Q310&lt;&gt;"",Q310,IF(P310='Tabelas auxiliares'!$A$237,"CUSTEIO",IF(P310='Tabelas auxiliares'!$A$236,"INVESTIMENTO","")))</f>
        <v/>
      </c>
    </row>
    <row r="311" spans="6:18" x14ac:dyDescent="0.25">
      <c r="F311" s="51" t="str">
        <f>IF(D311="","",IFERROR(VLOOKUP(D311,'Tabelas auxiliares'!$A$3:$B$61,2,FALSE),"DESCENTRALIZAÇÃO"))</f>
        <v/>
      </c>
      <c r="G311" s="51" t="str">
        <f>IFERROR(VLOOKUP($B311,'Tabelas auxiliares'!$A$65:$C$102,2,FALSE),"")</f>
        <v/>
      </c>
      <c r="H311" s="51" t="str">
        <f>IFERROR(VLOOKUP($B311,'Tabelas auxiliares'!$A$65:$C$102,3,FALSE),"")</f>
        <v/>
      </c>
      <c r="P311" s="51" t="str">
        <f t="shared" si="5"/>
        <v/>
      </c>
      <c r="Q311" s="51" t="str">
        <f>IFERROR(VLOOKUP(O311,'Tabelas auxiliares'!$A$224:$E$233,5,FALSE),"")</f>
        <v/>
      </c>
      <c r="R311" s="51" t="str">
        <f>IF(Q311&lt;&gt;"",Q311,IF(P311='Tabelas auxiliares'!$A$237,"CUSTEIO",IF(P311='Tabelas auxiliares'!$A$236,"INVESTIMENTO","")))</f>
        <v/>
      </c>
    </row>
    <row r="312" spans="6:18" x14ac:dyDescent="0.25">
      <c r="F312" s="51" t="str">
        <f>IF(D312="","",IFERROR(VLOOKUP(D312,'Tabelas auxiliares'!$A$3:$B$61,2,FALSE),"DESCENTRALIZAÇÃO"))</f>
        <v/>
      </c>
      <c r="G312" s="51" t="str">
        <f>IFERROR(VLOOKUP($B312,'Tabelas auxiliares'!$A$65:$C$102,2,FALSE),"")</f>
        <v/>
      </c>
      <c r="H312" s="51" t="str">
        <f>IFERROR(VLOOKUP($B312,'Tabelas auxiliares'!$A$65:$C$102,3,FALSE),"")</f>
        <v/>
      </c>
      <c r="P312" s="51" t="str">
        <f t="shared" si="5"/>
        <v/>
      </c>
      <c r="Q312" s="51" t="str">
        <f>IFERROR(VLOOKUP(O312,'Tabelas auxiliares'!$A$224:$E$233,5,FALSE),"")</f>
        <v/>
      </c>
      <c r="R312" s="51" t="str">
        <f>IF(Q312&lt;&gt;"",Q312,IF(P312='Tabelas auxiliares'!$A$237,"CUSTEIO",IF(P312='Tabelas auxiliares'!$A$236,"INVESTIMENTO","")))</f>
        <v/>
      </c>
    </row>
    <row r="313" spans="6:18" x14ac:dyDescent="0.25">
      <c r="F313" s="51" t="str">
        <f>IF(D313="","",IFERROR(VLOOKUP(D313,'Tabelas auxiliares'!$A$3:$B$61,2,FALSE),"DESCENTRALIZAÇÃO"))</f>
        <v/>
      </c>
      <c r="G313" s="51" t="str">
        <f>IFERROR(VLOOKUP($B313,'Tabelas auxiliares'!$A$65:$C$102,2,FALSE),"")</f>
        <v/>
      </c>
      <c r="H313" s="51" t="str">
        <f>IFERROR(VLOOKUP($B313,'Tabelas auxiliares'!$A$65:$C$102,3,FALSE),"")</f>
        <v/>
      </c>
      <c r="P313" s="51" t="str">
        <f t="shared" si="5"/>
        <v/>
      </c>
      <c r="Q313" s="51" t="str">
        <f>IFERROR(VLOOKUP(O313,'Tabelas auxiliares'!$A$224:$E$233,5,FALSE),"")</f>
        <v/>
      </c>
      <c r="R313" s="51" t="str">
        <f>IF(Q313&lt;&gt;"",Q313,IF(P313='Tabelas auxiliares'!$A$237,"CUSTEIO",IF(P313='Tabelas auxiliares'!$A$236,"INVESTIMENTO","")))</f>
        <v/>
      </c>
    </row>
    <row r="314" spans="6:18" x14ac:dyDescent="0.25">
      <c r="F314" s="51" t="str">
        <f>IF(D314="","",IFERROR(VLOOKUP(D314,'Tabelas auxiliares'!$A$3:$B$61,2,FALSE),"DESCENTRALIZAÇÃO"))</f>
        <v/>
      </c>
      <c r="G314" s="51" t="str">
        <f>IFERROR(VLOOKUP($B314,'Tabelas auxiliares'!$A$65:$C$102,2,FALSE),"")</f>
        <v/>
      </c>
      <c r="H314" s="51" t="str">
        <f>IFERROR(VLOOKUP($B314,'Tabelas auxiliares'!$A$65:$C$102,3,FALSE),"")</f>
        <v/>
      </c>
      <c r="P314" s="51" t="str">
        <f t="shared" si="5"/>
        <v/>
      </c>
      <c r="Q314" s="51" t="str">
        <f>IFERROR(VLOOKUP(O314,'Tabelas auxiliares'!$A$224:$E$233,5,FALSE),"")</f>
        <v/>
      </c>
      <c r="R314" s="51" t="str">
        <f>IF(Q314&lt;&gt;"",Q314,IF(P314='Tabelas auxiliares'!$A$237,"CUSTEIO",IF(P314='Tabelas auxiliares'!$A$236,"INVESTIMENTO","")))</f>
        <v/>
      </c>
    </row>
    <row r="315" spans="6:18" x14ac:dyDescent="0.25">
      <c r="F315" s="51" t="str">
        <f>IF(D315="","",IFERROR(VLOOKUP(D315,'Tabelas auxiliares'!$A$3:$B$61,2,FALSE),"DESCENTRALIZAÇÃO"))</f>
        <v/>
      </c>
      <c r="G315" s="51" t="str">
        <f>IFERROR(VLOOKUP($B315,'Tabelas auxiliares'!$A$65:$C$102,2,FALSE),"")</f>
        <v/>
      </c>
      <c r="H315" s="51" t="str">
        <f>IFERROR(VLOOKUP($B315,'Tabelas auxiliares'!$A$65:$C$102,3,FALSE),"")</f>
        <v/>
      </c>
      <c r="P315" s="51" t="str">
        <f t="shared" si="5"/>
        <v/>
      </c>
      <c r="Q315" s="51" t="str">
        <f>IFERROR(VLOOKUP(O315,'Tabelas auxiliares'!$A$224:$E$233,5,FALSE),"")</f>
        <v/>
      </c>
      <c r="R315" s="51" t="str">
        <f>IF(Q315&lt;&gt;"",Q315,IF(P315='Tabelas auxiliares'!$A$237,"CUSTEIO",IF(P315='Tabelas auxiliares'!$A$236,"INVESTIMENTO","")))</f>
        <v/>
      </c>
    </row>
    <row r="316" spans="6:18" x14ac:dyDescent="0.25">
      <c r="F316" s="51" t="str">
        <f>IF(D316="","",IFERROR(VLOOKUP(D316,'Tabelas auxiliares'!$A$3:$B$61,2,FALSE),"DESCENTRALIZAÇÃO"))</f>
        <v/>
      </c>
      <c r="G316" s="51" t="str">
        <f>IFERROR(VLOOKUP($B316,'Tabelas auxiliares'!$A$65:$C$102,2,FALSE),"")</f>
        <v/>
      </c>
      <c r="H316" s="51" t="str">
        <f>IFERROR(VLOOKUP($B316,'Tabelas auxiliares'!$A$65:$C$102,3,FALSE),"")</f>
        <v/>
      </c>
      <c r="P316" s="51" t="str">
        <f t="shared" si="5"/>
        <v/>
      </c>
      <c r="Q316" s="51" t="str">
        <f>IFERROR(VLOOKUP(O316,'Tabelas auxiliares'!$A$224:$E$233,5,FALSE),"")</f>
        <v/>
      </c>
      <c r="R316" s="51" t="str">
        <f>IF(Q316&lt;&gt;"",Q316,IF(P316='Tabelas auxiliares'!$A$237,"CUSTEIO",IF(P316='Tabelas auxiliares'!$A$236,"INVESTIMENTO","")))</f>
        <v/>
      </c>
    </row>
    <row r="317" spans="6:18" x14ac:dyDescent="0.25">
      <c r="F317" s="51" t="str">
        <f>IF(D317="","",IFERROR(VLOOKUP(D317,'Tabelas auxiliares'!$A$3:$B$61,2,FALSE),"DESCENTRALIZAÇÃO"))</f>
        <v/>
      </c>
      <c r="G317" s="51" t="str">
        <f>IFERROR(VLOOKUP($B317,'Tabelas auxiliares'!$A$65:$C$102,2,FALSE),"")</f>
        <v/>
      </c>
      <c r="H317" s="51" t="str">
        <f>IFERROR(VLOOKUP($B317,'Tabelas auxiliares'!$A$65:$C$102,3,FALSE),"")</f>
        <v/>
      </c>
      <c r="P317" s="51" t="str">
        <f t="shared" si="5"/>
        <v/>
      </c>
      <c r="Q317" s="51" t="str">
        <f>IFERROR(VLOOKUP(O317,'Tabelas auxiliares'!$A$224:$E$233,5,FALSE),"")</f>
        <v/>
      </c>
      <c r="R317" s="51" t="str">
        <f>IF(Q317&lt;&gt;"",Q317,IF(P317='Tabelas auxiliares'!$A$237,"CUSTEIO",IF(P317='Tabelas auxiliares'!$A$236,"INVESTIMENTO","")))</f>
        <v/>
      </c>
    </row>
    <row r="318" spans="6:18" x14ac:dyDescent="0.25">
      <c r="F318" s="51" t="str">
        <f>IF(D318="","",IFERROR(VLOOKUP(D318,'Tabelas auxiliares'!$A$3:$B$61,2,FALSE),"DESCENTRALIZAÇÃO"))</f>
        <v/>
      </c>
      <c r="G318" s="51" t="str">
        <f>IFERROR(VLOOKUP($B318,'Tabelas auxiliares'!$A$65:$C$102,2,FALSE),"")</f>
        <v/>
      </c>
      <c r="H318" s="51" t="str">
        <f>IFERROR(VLOOKUP($B318,'Tabelas auxiliares'!$A$65:$C$102,3,FALSE),"")</f>
        <v/>
      </c>
      <c r="P318" s="51" t="str">
        <f t="shared" si="5"/>
        <v/>
      </c>
      <c r="Q318" s="51" t="str">
        <f>IFERROR(VLOOKUP(O318,'Tabelas auxiliares'!$A$224:$E$233,5,FALSE),"")</f>
        <v/>
      </c>
      <c r="R318" s="51" t="str">
        <f>IF(Q318&lt;&gt;"",Q318,IF(P318='Tabelas auxiliares'!$A$237,"CUSTEIO",IF(P318='Tabelas auxiliares'!$A$236,"INVESTIMENTO","")))</f>
        <v/>
      </c>
    </row>
    <row r="319" spans="6:18" x14ac:dyDescent="0.25">
      <c r="F319" s="51" t="str">
        <f>IF(D319="","",IFERROR(VLOOKUP(D319,'Tabelas auxiliares'!$A$3:$B$61,2,FALSE),"DESCENTRALIZAÇÃO"))</f>
        <v/>
      </c>
      <c r="G319" s="51" t="str">
        <f>IFERROR(VLOOKUP($B319,'Tabelas auxiliares'!$A$65:$C$102,2,FALSE),"")</f>
        <v/>
      </c>
      <c r="H319" s="51" t="str">
        <f>IFERROR(VLOOKUP($B319,'Tabelas auxiliares'!$A$65:$C$102,3,FALSE),"")</f>
        <v/>
      </c>
      <c r="P319" s="51" t="str">
        <f t="shared" si="5"/>
        <v/>
      </c>
      <c r="Q319" s="51" t="str">
        <f>IFERROR(VLOOKUP(O319,'Tabelas auxiliares'!$A$224:$E$233,5,FALSE),"")</f>
        <v/>
      </c>
      <c r="R319" s="51" t="str">
        <f>IF(Q319&lt;&gt;"",Q319,IF(P319='Tabelas auxiliares'!$A$237,"CUSTEIO",IF(P319='Tabelas auxiliares'!$A$236,"INVESTIMENTO","")))</f>
        <v/>
      </c>
    </row>
    <row r="320" spans="6:18" x14ac:dyDescent="0.25">
      <c r="F320" s="51" t="str">
        <f>IF(D320="","",IFERROR(VLOOKUP(D320,'Tabelas auxiliares'!$A$3:$B$61,2,FALSE),"DESCENTRALIZAÇÃO"))</f>
        <v/>
      </c>
      <c r="G320" s="51" t="str">
        <f>IFERROR(VLOOKUP($B320,'Tabelas auxiliares'!$A$65:$C$102,2,FALSE),"")</f>
        <v/>
      </c>
      <c r="H320" s="51" t="str">
        <f>IFERROR(VLOOKUP($B320,'Tabelas auxiliares'!$A$65:$C$102,3,FALSE),"")</f>
        <v/>
      </c>
      <c r="P320" s="51" t="str">
        <f t="shared" si="5"/>
        <v/>
      </c>
      <c r="Q320" s="51" t="str">
        <f>IFERROR(VLOOKUP(O320,'Tabelas auxiliares'!$A$224:$E$233,5,FALSE),"")</f>
        <v/>
      </c>
      <c r="R320" s="51" t="str">
        <f>IF(Q320&lt;&gt;"",Q320,IF(P320='Tabelas auxiliares'!$A$237,"CUSTEIO",IF(P320='Tabelas auxiliares'!$A$236,"INVESTIMENTO","")))</f>
        <v/>
      </c>
    </row>
  </sheetData>
  <sheetProtection algorithmName="SHA-512" hashValue="TthLmzr26jiwLcXI9J6XRyAHxhidC+fmts5lksXJMwQ8NFealNA7mkrWWUayX9xFNIrD7urk93VgFRf7X8fhYQ==" saltValue="7ushdcJmeVOtE8y7cVMt3A==" spinCount="100000" sheet="1" autoFilter="0"/>
  <autoFilter ref="A3:S320" xr:uid="{00000000-0009-0000-0000-000004000000}"/>
  <mergeCells count="2">
    <mergeCell ref="I1:I2"/>
    <mergeCell ref="A1:A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O1553"/>
  <sheetViews>
    <sheetView topLeftCell="C1" workbookViewId="0">
      <selection activeCell="C4" sqref="C4"/>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2.28515625" customWidth="1"/>
    <col min="18" max="18" width="13" customWidth="1"/>
    <col min="19" max="19" width="31.7109375" customWidth="1"/>
    <col min="20" max="20" width="12" customWidth="1"/>
    <col min="21" max="23" width="17.140625" customWidth="1"/>
    <col min="24" max="24" width="19.5703125" customWidth="1"/>
    <col min="25" max="26" width="18.7109375" customWidth="1"/>
    <col min="27" max="27" width="19.5703125" customWidth="1"/>
    <col min="28" max="28" width="24.5703125" customWidth="1"/>
    <col min="29" max="29" width="19" customWidth="1"/>
    <col min="30" max="16384" width="9.140625" hidden="1"/>
  </cols>
  <sheetData>
    <row r="1" spans="1:41" ht="28.5" customHeight="1" x14ac:dyDescent="0.25">
      <c r="A1" s="88" t="s">
        <v>149</v>
      </c>
      <c r="B1" s="87"/>
      <c r="C1" s="87"/>
      <c r="I1" s="89" t="s">
        <v>457</v>
      </c>
      <c r="X1" s="54"/>
    </row>
    <row r="2" spans="1:41" ht="18.75" x14ac:dyDescent="0.3">
      <c r="A2" s="88"/>
      <c r="B2" s="87"/>
      <c r="C2" s="87"/>
      <c r="I2" s="89"/>
      <c r="X2" s="54"/>
      <c r="AA2" s="55" t="s">
        <v>505</v>
      </c>
    </row>
    <row r="3" spans="1:41" s="116" customFormat="1" ht="47.25" customHeight="1" x14ac:dyDescent="0.25">
      <c r="A3" s="114" t="s">
        <v>116</v>
      </c>
      <c r="B3" s="115" t="s">
        <v>260</v>
      </c>
      <c r="C3" s="114" t="s">
        <v>259</v>
      </c>
      <c r="D3" s="115" t="s">
        <v>3</v>
      </c>
      <c r="E3" s="114" t="s">
        <v>117</v>
      </c>
      <c r="F3" s="115" t="s">
        <v>4</v>
      </c>
      <c r="G3" s="115" t="s">
        <v>261</v>
      </c>
      <c r="H3" s="115" t="s">
        <v>377</v>
      </c>
      <c r="I3" s="115" t="s">
        <v>196</v>
      </c>
      <c r="J3" s="115" t="s">
        <v>0</v>
      </c>
      <c r="K3" s="115" t="s">
        <v>156</v>
      </c>
      <c r="L3" s="115" t="s">
        <v>458</v>
      </c>
      <c r="M3" s="115" t="s">
        <v>157</v>
      </c>
      <c r="N3" s="114" t="s">
        <v>158</v>
      </c>
      <c r="O3" s="114" t="s">
        <v>159</v>
      </c>
      <c r="P3" s="114" t="s">
        <v>160</v>
      </c>
      <c r="Q3" s="114" t="s">
        <v>161</v>
      </c>
      <c r="R3" s="114" t="s">
        <v>162</v>
      </c>
      <c r="S3" s="115" t="s">
        <v>122</v>
      </c>
      <c r="T3" s="114" t="s">
        <v>163</v>
      </c>
      <c r="U3" s="114" t="s">
        <v>121</v>
      </c>
      <c r="V3" s="114" t="s">
        <v>445</v>
      </c>
      <c r="W3" s="115" t="s">
        <v>446</v>
      </c>
      <c r="X3" s="114" t="s">
        <v>144</v>
      </c>
      <c r="Y3" s="115" t="s">
        <v>145</v>
      </c>
      <c r="Z3" s="115" t="s">
        <v>250</v>
      </c>
      <c r="AA3" s="115" t="s">
        <v>193</v>
      </c>
      <c r="AB3" s="115" t="s">
        <v>194</v>
      </c>
      <c r="AC3" s="115" t="s">
        <v>195</v>
      </c>
    </row>
    <row r="4" spans="1:41" x14ac:dyDescent="0.25">
      <c r="A4" s="148" t="s">
        <v>841</v>
      </c>
      <c r="B4" t="s">
        <v>269</v>
      </c>
      <c r="C4" t="s">
        <v>842</v>
      </c>
      <c r="D4" t="s">
        <v>15</v>
      </c>
      <c r="E4" t="s">
        <v>117</v>
      </c>
      <c r="F4" s="51" t="str">
        <f>IFERROR(VLOOKUP(D4,'Tabelas auxiliares'!$A$3:$B$61,2,FALSE),"")</f>
        <v>PROPES - PRÓ-REITORIA DE PESQUISA / CEM</v>
      </c>
      <c r="G4" s="51" t="str">
        <f>IFERROR(VLOOKUP($B4,'Tabelas auxiliares'!$A$65:$C$102,2,FALSE),"")</f>
        <v>Assistência - Pesquisa</v>
      </c>
      <c r="H4" s="51" t="str">
        <f>IFERROR(VLOOKUP($B4,'Tabelas auxiliares'!$A$65:$C$102,3,FALSE),"")</f>
        <v>BOLSAS DE INICIACAO CIENTIFICA / BOLSAS PROJETOS DE PESQUISA E/OU EDITAIS LIGADOS A PESQUISA</v>
      </c>
      <c r="I4" t="s">
        <v>847</v>
      </c>
      <c r="J4" t="s">
        <v>848</v>
      </c>
      <c r="K4" t="s">
        <v>849</v>
      </c>
      <c r="L4" t="s">
        <v>850</v>
      </c>
      <c r="M4" t="s">
        <v>165</v>
      </c>
      <c r="N4" t="s">
        <v>169</v>
      </c>
      <c r="O4" t="s">
        <v>851</v>
      </c>
      <c r="P4" t="s">
        <v>852</v>
      </c>
      <c r="Q4" t="s">
        <v>168</v>
      </c>
      <c r="R4" t="s">
        <v>165</v>
      </c>
      <c r="S4" t="s">
        <v>119</v>
      </c>
      <c r="T4" t="s">
        <v>164</v>
      </c>
      <c r="U4" t="s">
        <v>853</v>
      </c>
      <c r="V4" t="s">
        <v>854</v>
      </c>
      <c r="W4" t="s">
        <v>855</v>
      </c>
      <c r="X4" s="51" t="str">
        <f t="shared" ref="X4:X67" si="0">LEFT(V4,1)</f>
        <v>3</v>
      </c>
      <c r="Y4" s="51" t="str">
        <f>IF(T4="","",IF(AND(T4&lt;&gt;'Tabelas auxiliares'!$B$236,T4&lt;&gt;'Tabelas auxiliares'!$B$237,T4&lt;&gt;'Tabelas auxiliares'!$C$236,T4&lt;&gt;'Tabelas auxiliares'!$C$237,T4&lt;&gt;'Tabelas auxiliares'!$D$236),"FOLHA DE PESSOAL",IF(X4='Tabelas auxiliares'!$A$237,"CUSTEIO",IF(X4='Tabelas auxiliares'!$A$236,"INVESTIMENTO","ERRO - VERIFICAR"))))</f>
        <v>CUSTEIO</v>
      </c>
      <c r="Z4" s="64">
        <f>IF(AA4+AB4+AC4&lt;&gt;0,AA4+AB4+AC4,"")</f>
        <v>19800</v>
      </c>
      <c r="AA4" s="44">
        <v>13200</v>
      </c>
      <c r="AB4" s="44">
        <v>6600</v>
      </c>
      <c r="AD4" s="72"/>
      <c r="AE4" s="72"/>
      <c r="AF4" s="72"/>
      <c r="AG4" s="72"/>
      <c r="AH4" s="72"/>
      <c r="AI4" s="72"/>
      <c r="AJ4" s="72"/>
      <c r="AK4" s="72"/>
      <c r="AL4" s="72"/>
      <c r="AM4" s="72"/>
      <c r="AN4" s="72"/>
      <c r="AO4" s="72"/>
    </row>
    <row r="5" spans="1:41" x14ac:dyDescent="0.25">
      <c r="A5" s="148" t="s">
        <v>714</v>
      </c>
      <c r="B5" t="s">
        <v>266</v>
      </c>
      <c r="C5" t="s">
        <v>715</v>
      </c>
      <c r="D5" t="s">
        <v>69</v>
      </c>
      <c r="E5" t="s">
        <v>117</v>
      </c>
      <c r="F5" s="51" t="str">
        <f>IFERROR(VLOOKUP(D5,'Tabelas auxiliares'!$A$3:$B$61,2,FALSE),"")</f>
        <v>PROAP - PNAES</v>
      </c>
      <c r="G5" s="51" t="str">
        <f>IFERROR(VLOOKUP($B5,'Tabelas auxiliares'!$A$65:$C$102,2,FALSE),"")</f>
        <v>Assistência - Sociais</v>
      </c>
      <c r="H5" s="51" t="str">
        <f>IFERROR(VLOOKUP($B5,'Tabelas auxiliares'!$A$65:$C$102,3,FALSE),"")</f>
        <v>AUXILIO MORADIA / AUXILIO CRECHE / AUXILIO TRANSPORTE / BOLSA PERMANENCIA / BOLSA AUXILIO ALIMENTACAO AOS ESTUDANTES DE GRADUACAO / MONITORIA DE AÇÕES AFIRMATIVAS</v>
      </c>
      <c r="I5" t="s">
        <v>856</v>
      </c>
      <c r="J5" t="s">
        <v>857</v>
      </c>
      <c r="K5" t="s">
        <v>858</v>
      </c>
      <c r="L5" t="s">
        <v>859</v>
      </c>
      <c r="M5" t="s">
        <v>165</v>
      </c>
      <c r="N5" t="s">
        <v>860</v>
      </c>
      <c r="O5" t="s">
        <v>861</v>
      </c>
      <c r="P5" t="s">
        <v>862</v>
      </c>
      <c r="Q5" t="s">
        <v>168</v>
      </c>
      <c r="R5" t="s">
        <v>165</v>
      </c>
      <c r="S5" t="s">
        <v>119</v>
      </c>
      <c r="T5" t="s">
        <v>164</v>
      </c>
      <c r="U5" t="s">
        <v>863</v>
      </c>
      <c r="V5" t="s">
        <v>854</v>
      </c>
      <c r="W5" t="s">
        <v>855</v>
      </c>
      <c r="X5" s="51" t="str">
        <f t="shared" si="0"/>
        <v>3</v>
      </c>
      <c r="Y5" s="51" t="str">
        <f>IF(T5="","",IF(AND(T5&lt;&gt;'Tabelas auxiliares'!$B$236,T5&lt;&gt;'Tabelas auxiliares'!$B$237,T5&lt;&gt;'Tabelas auxiliares'!$C$236,T5&lt;&gt;'Tabelas auxiliares'!$C$237,T5&lt;&gt;'Tabelas auxiliares'!$D$236),"FOLHA DE PESSOAL",IF(X5='Tabelas auxiliares'!$A$237,"CUSTEIO",IF(X5='Tabelas auxiliares'!$A$236,"INVESTIMENTO","ERRO - VERIFICAR"))))</f>
        <v>CUSTEIO</v>
      </c>
      <c r="Z5" s="64">
        <f t="shared" ref="Z5:Z68" si="1">IF(AA5+AB5+AC5&lt;&gt;0,AA5+AB5+AC5,"")</f>
        <v>42000</v>
      </c>
      <c r="AA5" s="44">
        <v>42000</v>
      </c>
      <c r="AD5" s="72"/>
      <c r="AE5" s="72"/>
      <c r="AF5" s="72"/>
      <c r="AG5" s="72"/>
      <c r="AH5" s="72"/>
      <c r="AI5" s="72"/>
      <c r="AJ5" s="72"/>
      <c r="AK5" s="72"/>
      <c r="AL5" s="72"/>
      <c r="AM5" s="72"/>
      <c r="AN5" s="72"/>
      <c r="AO5" s="72"/>
    </row>
    <row r="6" spans="1:41" x14ac:dyDescent="0.25">
      <c r="A6" s="148" t="s">
        <v>714</v>
      </c>
      <c r="B6" t="s">
        <v>266</v>
      </c>
      <c r="C6" t="s">
        <v>843</v>
      </c>
      <c r="D6" t="s">
        <v>69</v>
      </c>
      <c r="E6" t="s">
        <v>117</v>
      </c>
      <c r="F6" s="51" t="str">
        <f>IFERROR(VLOOKUP(D6,'Tabelas auxiliares'!$A$3:$B$61,2,FALSE),"")</f>
        <v>PROAP - PNAES</v>
      </c>
      <c r="G6" s="51" t="str">
        <f>IFERROR(VLOOKUP($B6,'Tabelas auxiliares'!$A$65:$C$102,2,FALSE),"")</f>
        <v>Assistência - Sociais</v>
      </c>
      <c r="H6" s="51" t="str">
        <f>IFERROR(VLOOKUP($B6,'Tabelas auxiliares'!$A$65:$C$102,3,FALSE),"")</f>
        <v>AUXILIO MORADIA / AUXILIO CRECHE / AUXILIO TRANSPORTE / BOLSA PERMANENCIA / BOLSA AUXILIO ALIMENTACAO AOS ESTUDANTES DE GRADUACAO / MONITORIA DE AÇÕES AFIRMATIVAS</v>
      </c>
      <c r="I6" t="s">
        <v>719</v>
      </c>
      <c r="J6" t="s">
        <v>864</v>
      </c>
      <c r="K6" t="s">
        <v>865</v>
      </c>
      <c r="L6" t="s">
        <v>866</v>
      </c>
      <c r="M6" t="s">
        <v>165</v>
      </c>
      <c r="N6" t="s">
        <v>860</v>
      </c>
      <c r="O6" t="s">
        <v>861</v>
      </c>
      <c r="P6" t="s">
        <v>862</v>
      </c>
      <c r="Q6" t="s">
        <v>168</v>
      </c>
      <c r="R6" t="s">
        <v>165</v>
      </c>
      <c r="S6" t="s">
        <v>119</v>
      </c>
      <c r="T6" t="s">
        <v>164</v>
      </c>
      <c r="U6" t="s">
        <v>863</v>
      </c>
      <c r="V6" t="s">
        <v>854</v>
      </c>
      <c r="W6" t="s">
        <v>855</v>
      </c>
      <c r="X6" s="51" t="str">
        <f t="shared" si="0"/>
        <v>3</v>
      </c>
      <c r="Y6" s="51" t="str">
        <f>IF(T6="","",IF(AND(T6&lt;&gt;'Tabelas auxiliares'!$B$236,T6&lt;&gt;'Tabelas auxiliares'!$B$237,T6&lt;&gt;'Tabelas auxiliares'!$C$236,T6&lt;&gt;'Tabelas auxiliares'!$C$237,T6&lt;&gt;'Tabelas auxiliares'!$D$236),"FOLHA DE PESSOAL",IF(X6='Tabelas auxiliares'!$A$237,"CUSTEIO",IF(X6='Tabelas auxiliares'!$A$236,"INVESTIMENTO","ERRO - VERIFICAR"))))</f>
        <v>CUSTEIO</v>
      </c>
      <c r="Z6" s="64">
        <f t="shared" si="1"/>
        <v>187950</v>
      </c>
      <c r="AA6" s="44">
        <v>187950</v>
      </c>
      <c r="AD6" s="72"/>
      <c r="AE6" s="72"/>
      <c r="AF6" s="72"/>
      <c r="AG6" s="72"/>
      <c r="AH6" s="72"/>
      <c r="AI6" s="72"/>
      <c r="AJ6" s="72"/>
      <c r="AK6" s="72"/>
      <c r="AL6" s="72"/>
      <c r="AM6" s="72"/>
      <c r="AN6" s="72"/>
      <c r="AO6" s="72"/>
    </row>
    <row r="7" spans="1:41" x14ac:dyDescent="0.25">
      <c r="A7" s="148" t="s">
        <v>714</v>
      </c>
      <c r="B7" t="s">
        <v>266</v>
      </c>
      <c r="C7" t="s">
        <v>843</v>
      </c>
      <c r="D7" t="s">
        <v>69</v>
      </c>
      <c r="E7" t="s">
        <v>117</v>
      </c>
      <c r="F7" s="51" t="str">
        <f>IFERROR(VLOOKUP(D7,'Tabelas auxiliares'!$A$3:$B$61,2,FALSE),"")</f>
        <v>PROAP - PNAES</v>
      </c>
      <c r="G7" s="51" t="str">
        <f>IFERROR(VLOOKUP($B7,'Tabelas auxiliares'!$A$65:$C$102,2,FALSE),"")</f>
        <v>Assistência - Sociais</v>
      </c>
      <c r="H7" s="51" t="str">
        <f>IFERROR(VLOOKUP($B7,'Tabelas auxiliares'!$A$65:$C$102,3,FALSE),"")</f>
        <v>AUXILIO MORADIA / AUXILIO CRECHE / AUXILIO TRANSPORTE / BOLSA PERMANENCIA / BOLSA AUXILIO ALIMENTACAO AOS ESTUDANTES DE GRADUACAO / MONITORIA DE AÇÕES AFIRMATIVAS</v>
      </c>
      <c r="I7" t="s">
        <v>815</v>
      </c>
      <c r="J7" t="s">
        <v>867</v>
      </c>
      <c r="K7" t="s">
        <v>868</v>
      </c>
      <c r="L7" t="s">
        <v>869</v>
      </c>
      <c r="M7" t="s">
        <v>165</v>
      </c>
      <c r="N7" t="s">
        <v>860</v>
      </c>
      <c r="O7" t="s">
        <v>861</v>
      </c>
      <c r="P7" t="s">
        <v>862</v>
      </c>
      <c r="Q7" t="s">
        <v>168</v>
      </c>
      <c r="R7" t="s">
        <v>165</v>
      </c>
      <c r="S7" t="s">
        <v>119</v>
      </c>
      <c r="T7" t="s">
        <v>164</v>
      </c>
      <c r="U7" t="s">
        <v>863</v>
      </c>
      <c r="V7" t="s">
        <v>854</v>
      </c>
      <c r="W7" t="s">
        <v>855</v>
      </c>
      <c r="X7" s="51" t="str">
        <f t="shared" si="0"/>
        <v>3</v>
      </c>
      <c r="Y7" s="51" t="str">
        <f>IF(T7="","",IF(AND(T7&lt;&gt;'Tabelas auxiliares'!$B$236,T7&lt;&gt;'Tabelas auxiliares'!$B$237,T7&lt;&gt;'Tabelas auxiliares'!$C$236,T7&lt;&gt;'Tabelas auxiliares'!$C$237,T7&lt;&gt;'Tabelas auxiliares'!$D$236),"FOLHA DE PESSOAL",IF(X7='Tabelas auxiliares'!$A$237,"CUSTEIO",IF(X7='Tabelas auxiliares'!$A$236,"INVESTIMENTO","ERRO - VERIFICAR"))))</f>
        <v>CUSTEIO</v>
      </c>
      <c r="Z7" s="64">
        <f t="shared" si="1"/>
        <v>855400</v>
      </c>
      <c r="AA7" s="44">
        <v>855400</v>
      </c>
      <c r="AD7" s="72"/>
      <c r="AE7" s="72"/>
      <c r="AF7" s="72"/>
      <c r="AG7" s="72"/>
      <c r="AH7" s="72"/>
      <c r="AI7" s="72"/>
      <c r="AJ7" s="72"/>
      <c r="AK7" s="72"/>
      <c r="AL7" s="72"/>
      <c r="AM7" s="72"/>
      <c r="AN7" s="72"/>
      <c r="AO7" s="72"/>
    </row>
    <row r="8" spans="1:41" x14ac:dyDescent="0.25">
      <c r="A8" s="148" t="s">
        <v>714</v>
      </c>
      <c r="B8" t="s">
        <v>269</v>
      </c>
      <c r="C8" t="s">
        <v>715</v>
      </c>
      <c r="D8" t="s">
        <v>15</v>
      </c>
      <c r="E8" t="s">
        <v>117</v>
      </c>
      <c r="F8" s="51" t="str">
        <f>IFERROR(VLOOKUP(D8,'Tabelas auxiliares'!$A$3:$B$61,2,FALSE),"")</f>
        <v>PROPES - PRÓ-REITORIA DE PESQUISA / CEM</v>
      </c>
      <c r="G8" s="51" t="str">
        <f>IFERROR(VLOOKUP($B8,'Tabelas auxiliares'!$A$65:$C$102,2,FALSE),"")</f>
        <v>Assistência - Pesquisa</v>
      </c>
      <c r="H8" s="51" t="str">
        <f>IFERROR(VLOOKUP($B8,'Tabelas auxiliares'!$A$65:$C$102,3,FALSE),"")</f>
        <v>BOLSAS DE INICIACAO CIENTIFICA / BOLSAS PROJETOS DE PESQUISA E/OU EDITAIS LIGADOS A PESQUISA</v>
      </c>
      <c r="I8" t="s">
        <v>847</v>
      </c>
      <c r="J8" t="s">
        <v>870</v>
      </c>
      <c r="K8" t="s">
        <v>871</v>
      </c>
      <c r="L8" t="s">
        <v>872</v>
      </c>
      <c r="M8" t="s">
        <v>165</v>
      </c>
      <c r="N8" t="s">
        <v>169</v>
      </c>
      <c r="O8" t="s">
        <v>851</v>
      </c>
      <c r="P8" t="s">
        <v>852</v>
      </c>
      <c r="Q8" t="s">
        <v>168</v>
      </c>
      <c r="R8" t="s">
        <v>165</v>
      </c>
      <c r="S8" t="s">
        <v>119</v>
      </c>
      <c r="T8" t="s">
        <v>164</v>
      </c>
      <c r="U8" t="s">
        <v>853</v>
      </c>
      <c r="V8" t="s">
        <v>854</v>
      </c>
      <c r="W8" t="s">
        <v>855</v>
      </c>
      <c r="X8" s="51" t="str">
        <f t="shared" si="0"/>
        <v>3</v>
      </c>
      <c r="Y8" s="51" t="str">
        <f>IF(T8="","",IF(AND(T8&lt;&gt;'Tabelas auxiliares'!$B$236,T8&lt;&gt;'Tabelas auxiliares'!$B$237,T8&lt;&gt;'Tabelas auxiliares'!$C$236,T8&lt;&gt;'Tabelas auxiliares'!$C$237,T8&lt;&gt;'Tabelas auxiliares'!$D$236),"FOLHA DE PESSOAL",IF(X8='Tabelas auxiliares'!$A$237,"CUSTEIO",IF(X8='Tabelas auxiliares'!$A$236,"INVESTIMENTO","ERRO - VERIFICAR"))))</f>
        <v>CUSTEIO</v>
      </c>
      <c r="Z8" s="64">
        <f t="shared" si="1"/>
        <v>9600</v>
      </c>
      <c r="AA8" s="44">
        <v>6400</v>
      </c>
      <c r="AB8" s="44">
        <v>3200</v>
      </c>
      <c r="AD8" s="72"/>
      <c r="AE8" s="72"/>
      <c r="AF8" s="72"/>
      <c r="AG8" s="72"/>
      <c r="AH8" s="72"/>
      <c r="AI8" s="72"/>
      <c r="AJ8" s="72"/>
      <c r="AK8" s="72"/>
      <c r="AL8" s="72"/>
      <c r="AM8" s="72"/>
      <c r="AN8" s="72"/>
      <c r="AO8" s="72"/>
    </row>
    <row r="9" spans="1:41" x14ac:dyDescent="0.25">
      <c r="A9" s="148" t="s">
        <v>714</v>
      </c>
      <c r="B9" t="s">
        <v>269</v>
      </c>
      <c r="C9" t="s">
        <v>715</v>
      </c>
      <c r="D9" t="s">
        <v>15</v>
      </c>
      <c r="E9" t="s">
        <v>117</v>
      </c>
      <c r="F9" s="51" t="str">
        <f>IFERROR(VLOOKUP(D9,'Tabelas auxiliares'!$A$3:$B$61,2,FALSE),"")</f>
        <v>PROPES - PRÓ-REITORIA DE PESQUISA / CEM</v>
      </c>
      <c r="G9" s="51" t="str">
        <f>IFERROR(VLOOKUP($B9,'Tabelas auxiliares'!$A$65:$C$102,2,FALSE),"")</f>
        <v>Assistência - Pesquisa</v>
      </c>
      <c r="H9" s="51" t="str">
        <f>IFERROR(VLOOKUP($B9,'Tabelas auxiliares'!$A$65:$C$102,3,FALSE),"")</f>
        <v>BOLSAS DE INICIACAO CIENTIFICA / BOLSAS PROJETOS DE PESQUISA E/OU EDITAIS LIGADOS A PESQUISA</v>
      </c>
      <c r="I9" t="s">
        <v>847</v>
      </c>
      <c r="J9" t="s">
        <v>873</v>
      </c>
      <c r="K9" t="s">
        <v>874</v>
      </c>
      <c r="L9" t="s">
        <v>875</v>
      </c>
      <c r="M9" t="s">
        <v>165</v>
      </c>
      <c r="N9" t="s">
        <v>169</v>
      </c>
      <c r="O9" t="s">
        <v>851</v>
      </c>
      <c r="P9" t="s">
        <v>852</v>
      </c>
      <c r="Q9" t="s">
        <v>168</v>
      </c>
      <c r="R9" t="s">
        <v>165</v>
      </c>
      <c r="S9" t="s">
        <v>119</v>
      </c>
      <c r="T9" t="s">
        <v>164</v>
      </c>
      <c r="U9" t="s">
        <v>853</v>
      </c>
      <c r="V9" t="s">
        <v>854</v>
      </c>
      <c r="W9" t="s">
        <v>855</v>
      </c>
      <c r="X9" s="51" t="str">
        <f t="shared" si="0"/>
        <v>3</v>
      </c>
      <c r="Y9" s="51" t="str">
        <f>IF(T9="","",IF(AND(T9&lt;&gt;'Tabelas auxiliares'!$B$236,T9&lt;&gt;'Tabelas auxiliares'!$B$237,T9&lt;&gt;'Tabelas auxiliares'!$C$236,T9&lt;&gt;'Tabelas auxiliares'!$C$237,T9&lt;&gt;'Tabelas auxiliares'!$D$236),"FOLHA DE PESSOAL",IF(X9='Tabelas auxiliares'!$A$237,"CUSTEIO",IF(X9='Tabelas auxiliares'!$A$236,"INVESTIMENTO","ERRO - VERIFICAR"))))</f>
        <v>CUSTEIO</v>
      </c>
      <c r="Z9" s="64">
        <f t="shared" si="1"/>
        <v>2100</v>
      </c>
      <c r="AB9" s="44">
        <v>2100</v>
      </c>
      <c r="AD9" s="72"/>
      <c r="AE9" s="72"/>
      <c r="AF9" s="72"/>
      <c r="AG9" s="72"/>
      <c r="AH9" s="72"/>
      <c r="AI9" s="72"/>
      <c r="AJ9" s="72"/>
      <c r="AK9" s="72"/>
      <c r="AL9" s="72"/>
      <c r="AM9" s="72"/>
      <c r="AN9" s="72"/>
      <c r="AO9" s="72"/>
    </row>
    <row r="10" spans="1:41" x14ac:dyDescent="0.25">
      <c r="A10" s="148" t="s">
        <v>714</v>
      </c>
      <c r="B10" t="s">
        <v>269</v>
      </c>
      <c r="C10" t="s">
        <v>715</v>
      </c>
      <c r="D10" t="s">
        <v>15</v>
      </c>
      <c r="E10" t="s">
        <v>117</v>
      </c>
      <c r="F10" s="51" t="str">
        <f>IFERROR(VLOOKUP(D10,'Tabelas auxiliares'!$A$3:$B$61,2,FALSE),"")</f>
        <v>PROPES - PRÓ-REITORIA DE PESQUISA / CEM</v>
      </c>
      <c r="G10" s="51" t="str">
        <f>IFERROR(VLOOKUP($B10,'Tabelas auxiliares'!$A$65:$C$102,2,FALSE),"")</f>
        <v>Assistência - Pesquisa</v>
      </c>
      <c r="H10" s="51" t="str">
        <f>IFERROR(VLOOKUP($B10,'Tabelas auxiliares'!$A$65:$C$102,3,FALSE),"")</f>
        <v>BOLSAS DE INICIACAO CIENTIFICA / BOLSAS PROJETOS DE PESQUISA E/OU EDITAIS LIGADOS A PESQUISA</v>
      </c>
      <c r="I10" t="s">
        <v>847</v>
      </c>
      <c r="J10" t="s">
        <v>876</v>
      </c>
      <c r="K10" t="s">
        <v>877</v>
      </c>
      <c r="L10" t="s">
        <v>878</v>
      </c>
      <c r="M10" t="s">
        <v>165</v>
      </c>
      <c r="N10" t="s">
        <v>169</v>
      </c>
      <c r="O10" t="s">
        <v>851</v>
      </c>
      <c r="P10" t="s">
        <v>852</v>
      </c>
      <c r="Q10" t="s">
        <v>168</v>
      </c>
      <c r="R10" t="s">
        <v>165</v>
      </c>
      <c r="S10" t="s">
        <v>119</v>
      </c>
      <c r="T10" t="s">
        <v>164</v>
      </c>
      <c r="U10" t="s">
        <v>853</v>
      </c>
      <c r="V10" t="s">
        <v>854</v>
      </c>
      <c r="W10" t="s">
        <v>855</v>
      </c>
      <c r="X10" s="51" t="str">
        <f t="shared" si="0"/>
        <v>3</v>
      </c>
      <c r="Y10" s="51" t="str">
        <f>IF(T10="","",IF(AND(T10&lt;&gt;'Tabelas auxiliares'!$B$236,T10&lt;&gt;'Tabelas auxiliares'!$B$237,T10&lt;&gt;'Tabelas auxiliares'!$C$236,T10&lt;&gt;'Tabelas auxiliares'!$C$237,T10&lt;&gt;'Tabelas auxiliares'!$D$236),"FOLHA DE PESSOAL",IF(X10='Tabelas auxiliares'!$A$237,"CUSTEIO",IF(X10='Tabelas auxiliares'!$A$236,"INVESTIMENTO","ERRO - VERIFICAR"))))</f>
        <v>CUSTEIO</v>
      </c>
      <c r="Z10" s="64">
        <f t="shared" si="1"/>
        <v>193200</v>
      </c>
      <c r="AA10" s="44">
        <v>128800</v>
      </c>
      <c r="AB10" s="44">
        <v>64400</v>
      </c>
      <c r="AD10" s="72"/>
      <c r="AE10" s="72"/>
      <c r="AF10" s="72"/>
      <c r="AG10" s="72"/>
      <c r="AH10" s="72"/>
      <c r="AI10" s="72"/>
      <c r="AJ10" s="72"/>
      <c r="AK10" s="72"/>
      <c r="AL10" s="72"/>
      <c r="AM10" s="72"/>
      <c r="AN10" s="72"/>
      <c r="AO10" s="72"/>
    </row>
    <row r="11" spans="1:41" x14ac:dyDescent="0.25">
      <c r="A11" s="148" t="s">
        <v>714</v>
      </c>
      <c r="B11" t="s">
        <v>269</v>
      </c>
      <c r="C11" t="s">
        <v>715</v>
      </c>
      <c r="D11" t="s">
        <v>15</v>
      </c>
      <c r="E11" t="s">
        <v>117</v>
      </c>
      <c r="F11" s="51" t="str">
        <f>IFERROR(VLOOKUP(D11,'Tabelas auxiliares'!$A$3:$B$61,2,FALSE),"")</f>
        <v>PROPES - PRÓ-REITORIA DE PESQUISA / CEM</v>
      </c>
      <c r="G11" s="51" t="str">
        <f>IFERROR(VLOOKUP($B11,'Tabelas auxiliares'!$A$65:$C$102,2,FALSE),"")</f>
        <v>Assistência - Pesquisa</v>
      </c>
      <c r="H11" s="51" t="str">
        <f>IFERROR(VLOOKUP($B11,'Tabelas auxiliares'!$A$65:$C$102,3,FALSE),"")</f>
        <v>BOLSAS DE INICIACAO CIENTIFICA / BOLSAS PROJETOS DE PESQUISA E/OU EDITAIS LIGADOS A PESQUISA</v>
      </c>
      <c r="I11" t="s">
        <v>847</v>
      </c>
      <c r="J11" t="s">
        <v>879</v>
      </c>
      <c r="K11" t="s">
        <v>880</v>
      </c>
      <c r="L11" t="s">
        <v>881</v>
      </c>
      <c r="M11" t="s">
        <v>165</v>
      </c>
      <c r="N11" t="s">
        <v>169</v>
      </c>
      <c r="O11" t="s">
        <v>851</v>
      </c>
      <c r="P11" t="s">
        <v>852</v>
      </c>
      <c r="Q11" t="s">
        <v>168</v>
      </c>
      <c r="R11" t="s">
        <v>165</v>
      </c>
      <c r="S11" t="s">
        <v>119</v>
      </c>
      <c r="T11" t="s">
        <v>164</v>
      </c>
      <c r="U11" t="s">
        <v>853</v>
      </c>
      <c r="V11" t="s">
        <v>854</v>
      </c>
      <c r="W11" t="s">
        <v>855</v>
      </c>
      <c r="X11" s="51" t="str">
        <f t="shared" si="0"/>
        <v>3</v>
      </c>
      <c r="Y11" s="51" t="str">
        <f>IF(T11="","",IF(AND(T11&lt;&gt;'Tabelas auxiliares'!$B$236,T11&lt;&gt;'Tabelas auxiliares'!$B$237,T11&lt;&gt;'Tabelas auxiliares'!$C$236,T11&lt;&gt;'Tabelas auxiliares'!$C$237,T11&lt;&gt;'Tabelas auxiliares'!$D$236),"FOLHA DE PESSOAL",IF(X11='Tabelas auxiliares'!$A$237,"CUSTEIO",IF(X11='Tabelas auxiliares'!$A$236,"INVESTIMENTO","ERRO - VERIFICAR"))))</f>
        <v>CUSTEIO</v>
      </c>
      <c r="Z11" s="64">
        <f t="shared" si="1"/>
        <v>126000</v>
      </c>
      <c r="AA11" s="44">
        <v>108500</v>
      </c>
      <c r="AB11" s="44">
        <v>17500</v>
      </c>
      <c r="AD11" s="72"/>
      <c r="AE11" s="72"/>
      <c r="AF11" s="72"/>
      <c r="AG11" s="72"/>
      <c r="AH11" s="72"/>
      <c r="AI11" s="72"/>
      <c r="AJ11" s="72"/>
      <c r="AK11" s="72"/>
      <c r="AL11" s="72"/>
      <c r="AM11" s="72"/>
      <c r="AN11" s="72"/>
      <c r="AO11" s="72"/>
    </row>
    <row r="12" spans="1:41" x14ac:dyDescent="0.25">
      <c r="A12" s="148" t="s">
        <v>714</v>
      </c>
      <c r="B12" t="s">
        <v>269</v>
      </c>
      <c r="C12" t="s">
        <v>715</v>
      </c>
      <c r="D12" t="s">
        <v>15</v>
      </c>
      <c r="E12" t="s">
        <v>117</v>
      </c>
      <c r="F12" s="51" t="str">
        <f>IFERROR(VLOOKUP(D12,'Tabelas auxiliares'!$A$3:$B$61,2,FALSE),"")</f>
        <v>PROPES - PRÓ-REITORIA DE PESQUISA / CEM</v>
      </c>
      <c r="G12" s="51" t="str">
        <f>IFERROR(VLOOKUP($B12,'Tabelas auxiliares'!$A$65:$C$102,2,FALSE),"")</f>
        <v>Assistência - Pesquisa</v>
      </c>
      <c r="H12" s="51" t="str">
        <f>IFERROR(VLOOKUP($B12,'Tabelas auxiliares'!$A$65:$C$102,3,FALSE),"")</f>
        <v>BOLSAS DE INICIACAO CIENTIFICA / BOLSAS PROJETOS DE PESQUISA E/OU EDITAIS LIGADOS A PESQUISA</v>
      </c>
      <c r="I12" t="s">
        <v>797</v>
      </c>
      <c r="J12" t="s">
        <v>720</v>
      </c>
      <c r="K12" t="s">
        <v>882</v>
      </c>
      <c r="L12" t="s">
        <v>722</v>
      </c>
      <c r="M12" t="s">
        <v>165</v>
      </c>
      <c r="N12" t="s">
        <v>166</v>
      </c>
      <c r="O12" t="s">
        <v>167</v>
      </c>
      <c r="P12" t="s">
        <v>200</v>
      </c>
      <c r="Q12" t="s">
        <v>168</v>
      </c>
      <c r="R12" t="s">
        <v>165</v>
      </c>
      <c r="S12" t="s">
        <v>723</v>
      </c>
      <c r="T12" t="s">
        <v>164</v>
      </c>
      <c r="U12" t="s">
        <v>725</v>
      </c>
      <c r="V12" t="s">
        <v>854</v>
      </c>
      <c r="W12" t="s">
        <v>855</v>
      </c>
      <c r="X12" s="51" t="str">
        <f t="shared" si="0"/>
        <v>3</v>
      </c>
      <c r="Y12" s="51" t="str">
        <f>IF(T12="","",IF(AND(T12&lt;&gt;'Tabelas auxiliares'!$B$236,T12&lt;&gt;'Tabelas auxiliares'!$B$237,T12&lt;&gt;'Tabelas auxiliares'!$C$236,T12&lt;&gt;'Tabelas auxiliares'!$C$237,T12&lt;&gt;'Tabelas auxiliares'!$D$236),"FOLHA DE PESSOAL",IF(X12='Tabelas auxiliares'!$A$237,"CUSTEIO",IF(X12='Tabelas auxiliares'!$A$236,"INVESTIMENTO","ERRO - VERIFICAR"))))</f>
        <v>CUSTEIO</v>
      </c>
      <c r="Z12" s="64">
        <f t="shared" si="1"/>
        <v>22292.400000000001</v>
      </c>
      <c r="AA12" s="44">
        <v>22292.400000000001</v>
      </c>
      <c r="AD12" s="72"/>
      <c r="AE12" s="72"/>
      <c r="AF12" s="72"/>
      <c r="AG12" s="72"/>
      <c r="AH12" s="72"/>
      <c r="AI12" s="72"/>
      <c r="AJ12" s="72"/>
      <c r="AK12" s="72"/>
      <c r="AL12" s="72"/>
      <c r="AM12" s="72"/>
      <c r="AN12" s="72"/>
      <c r="AO12" s="72"/>
    </row>
    <row r="13" spans="1:41" x14ac:dyDescent="0.25">
      <c r="A13" s="148" t="s">
        <v>714</v>
      </c>
      <c r="B13" t="s">
        <v>269</v>
      </c>
      <c r="C13" t="s">
        <v>715</v>
      </c>
      <c r="D13" t="s">
        <v>84</v>
      </c>
      <c r="E13" t="s">
        <v>117</v>
      </c>
      <c r="F13" s="51" t="str">
        <f>IFERROR(VLOOKUP(D13,'Tabelas auxiliares'!$A$3:$B$61,2,FALSE),"")</f>
        <v>AGÊNCIA DE INOVAÇÃO</v>
      </c>
      <c r="G13" s="51" t="str">
        <f>IFERROR(VLOOKUP($B13,'Tabelas auxiliares'!$A$65:$C$102,2,FALSE),"")</f>
        <v>Assistência - Pesquisa</v>
      </c>
      <c r="H13" s="51" t="str">
        <f>IFERROR(VLOOKUP($B13,'Tabelas auxiliares'!$A$65:$C$102,3,FALSE),"")</f>
        <v>BOLSAS DE INICIACAO CIENTIFICA / BOLSAS PROJETOS DE PESQUISA E/OU EDITAIS LIGADOS A PESQUISA</v>
      </c>
      <c r="I13" t="s">
        <v>726</v>
      </c>
      <c r="J13" t="s">
        <v>883</v>
      </c>
      <c r="K13" t="s">
        <v>884</v>
      </c>
      <c r="L13" t="s">
        <v>885</v>
      </c>
      <c r="M13" t="s">
        <v>165</v>
      </c>
      <c r="N13" t="s">
        <v>169</v>
      </c>
      <c r="O13" t="s">
        <v>851</v>
      </c>
      <c r="P13" t="s">
        <v>852</v>
      </c>
      <c r="Q13" t="s">
        <v>168</v>
      </c>
      <c r="R13" t="s">
        <v>165</v>
      </c>
      <c r="S13" t="s">
        <v>119</v>
      </c>
      <c r="T13" t="s">
        <v>164</v>
      </c>
      <c r="U13" t="s">
        <v>853</v>
      </c>
      <c r="V13" t="s">
        <v>854</v>
      </c>
      <c r="W13" t="s">
        <v>855</v>
      </c>
      <c r="X13" s="51" t="str">
        <f t="shared" si="0"/>
        <v>3</v>
      </c>
      <c r="Y13" s="51" t="str">
        <f>IF(T13="","",IF(AND(T13&lt;&gt;'Tabelas auxiliares'!$B$236,T13&lt;&gt;'Tabelas auxiliares'!$B$237,T13&lt;&gt;'Tabelas auxiliares'!$C$236,T13&lt;&gt;'Tabelas auxiliares'!$C$237,T13&lt;&gt;'Tabelas auxiliares'!$D$236),"FOLHA DE PESSOAL",IF(X13='Tabelas auxiliares'!$A$237,"CUSTEIO",IF(X13='Tabelas auxiliares'!$A$236,"INVESTIMENTO","ERRO - VERIFICAR"))))</f>
        <v>CUSTEIO</v>
      </c>
      <c r="Z13" s="64">
        <f t="shared" si="1"/>
        <v>8400</v>
      </c>
      <c r="AA13" s="44">
        <v>8400</v>
      </c>
      <c r="AD13" s="72"/>
      <c r="AE13" s="72"/>
      <c r="AF13" s="72"/>
      <c r="AG13" s="72"/>
      <c r="AH13" s="72"/>
      <c r="AI13" s="72"/>
      <c r="AJ13" s="72"/>
      <c r="AK13" s="72"/>
      <c r="AL13" s="72"/>
      <c r="AM13" s="72"/>
      <c r="AN13" s="72"/>
      <c r="AO13" s="72"/>
    </row>
    <row r="14" spans="1:41" x14ac:dyDescent="0.25">
      <c r="A14" s="148" t="s">
        <v>714</v>
      </c>
      <c r="B14" t="s">
        <v>269</v>
      </c>
      <c r="C14" t="s">
        <v>715</v>
      </c>
      <c r="D14" t="s">
        <v>84</v>
      </c>
      <c r="E14" t="s">
        <v>117</v>
      </c>
      <c r="F14" s="51" t="str">
        <f>IFERROR(VLOOKUP(D14,'Tabelas auxiliares'!$A$3:$B$61,2,FALSE),"")</f>
        <v>AGÊNCIA DE INOVAÇÃO</v>
      </c>
      <c r="G14" s="51" t="str">
        <f>IFERROR(VLOOKUP($B14,'Tabelas auxiliares'!$A$65:$C$102,2,FALSE),"")</f>
        <v>Assistência - Pesquisa</v>
      </c>
      <c r="H14" s="51" t="str">
        <f>IFERROR(VLOOKUP($B14,'Tabelas auxiliares'!$A$65:$C$102,3,FALSE),"")</f>
        <v>BOLSAS DE INICIACAO CIENTIFICA / BOLSAS PROJETOS DE PESQUISA E/OU EDITAIS LIGADOS A PESQUISA</v>
      </c>
      <c r="I14" t="s">
        <v>726</v>
      </c>
      <c r="J14" t="s">
        <v>883</v>
      </c>
      <c r="K14" t="s">
        <v>886</v>
      </c>
      <c r="L14" t="s">
        <v>887</v>
      </c>
      <c r="M14" t="s">
        <v>165</v>
      </c>
      <c r="N14" t="s">
        <v>166</v>
      </c>
      <c r="O14" t="s">
        <v>167</v>
      </c>
      <c r="P14" t="s">
        <v>200</v>
      </c>
      <c r="Q14" t="s">
        <v>168</v>
      </c>
      <c r="R14" t="s">
        <v>165</v>
      </c>
      <c r="S14" t="s">
        <v>119</v>
      </c>
      <c r="T14" t="s">
        <v>164</v>
      </c>
      <c r="U14" t="s">
        <v>725</v>
      </c>
      <c r="V14" t="s">
        <v>854</v>
      </c>
      <c r="W14" t="s">
        <v>855</v>
      </c>
      <c r="X14" s="51" t="str">
        <f t="shared" si="0"/>
        <v>3</v>
      </c>
      <c r="Y14" s="51" t="str">
        <f>IF(T14="","",IF(AND(T14&lt;&gt;'Tabelas auxiliares'!$B$236,T14&lt;&gt;'Tabelas auxiliares'!$B$237,T14&lt;&gt;'Tabelas auxiliares'!$C$236,T14&lt;&gt;'Tabelas auxiliares'!$C$237,T14&lt;&gt;'Tabelas auxiliares'!$D$236),"FOLHA DE PESSOAL",IF(X14='Tabelas auxiliares'!$A$237,"CUSTEIO",IF(X14='Tabelas auxiliares'!$A$236,"INVESTIMENTO","ERRO - VERIFICAR"))))</f>
        <v>CUSTEIO</v>
      </c>
      <c r="Z14" s="64">
        <f t="shared" si="1"/>
        <v>33600</v>
      </c>
      <c r="AA14" s="44">
        <v>30800</v>
      </c>
      <c r="AB14" s="44">
        <v>2800</v>
      </c>
      <c r="AD14" s="72"/>
      <c r="AE14" s="72"/>
      <c r="AF14" s="72"/>
      <c r="AG14" s="72"/>
      <c r="AH14" s="72"/>
      <c r="AI14" s="72"/>
      <c r="AJ14" s="72"/>
      <c r="AK14" s="72"/>
      <c r="AL14" s="72"/>
      <c r="AM14" s="72"/>
      <c r="AN14" s="72"/>
      <c r="AO14" s="72"/>
    </row>
    <row r="15" spans="1:41" x14ac:dyDescent="0.25">
      <c r="A15" s="148" t="s">
        <v>714</v>
      </c>
      <c r="B15" t="s">
        <v>271</v>
      </c>
      <c r="C15" t="s">
        <v>716</v>
      </c>
      <c r="D15" t="s">
        <v>55</v>
      </c>
      <c r="E15" t="s">
        <v>117</v>
      </c>
      <c r="F15" s="51" t="str">
        <f>IFERROR(VLOOKUP(D15,'Tabelas auxiliares'!$A$3:$B$61,2,FALSE),"")</f>
        <v>PROEC - PRÓ-REITORIA DE EXTENSÃO E CULTURA</v>
      </c>
      <c r="G15" s="51" t="str">
        <f>IFERROR(VLOOKUP($B15,'Tabelas auxiliares'!$A$65:$C$102,2,FALSE),"")</f>
        <v>Assistência - Extensão</v>
      </c>
      <c r="H15" s="51" t="str">
        <f>IFERROR(VLOOKUP($B15,'Tabelas auxiliares'!$A$65:$C$102,3,FALSE),"")</f>
        <v>BOLSAS DE EXTENSAO / PROJETOS EXTENSIONISTAS</v>
      </c>
      <c r="I15" t="s">
        <v>888</v>
      </c>
      <c r="J15" t="s">
        <v>727</v>
      </c>
      <c r="K15" t="s">
        <v>889</v>
      </c>
      <c r="L15" t="s">
        <v>729</v>
      </c>
      <c r="M15" t="s">
        <v>165</v>
      </c>
      <c r="N15" t="s">
        <v>169</v>
      </c>
      <c r="O15" t="s">
        <v>851</v>
      </c>
      <c r="P15" t="s">
        <v>852</v>
      </c>
      <c r="Q15" t="s">
        <v>168</v>
      </c>
      <c r="R15" t="s">
        <v>165</v>
      </c>
      <c r="S15" t="s">
        <v>119</v>
      </c>
      <c r="T15" t="s">
        <v>164</v>
      </c>
      <c r="U15" t="s">
        <v>853</v>
      </c>
      <c r="V15" t="s">
        <v>854</v>
      </c>
      <c r="W15" t="s">
        <v>855</v>
      </c>
      <c r="X15" s="51" t="str">
        <f t="shared" si="0"/>
        <v>3</v>
      </c>
      <c r="Y15" s="51" t="str">
        <f>IF(T15="","",IF(AND(T15&lt;&gt;'Tabelas auxiliares'!$B$236,T15&lt;&gt;'Tabelas auxiliares'!$B$237,T15&lt;&gt;'Tabelas auxiliares'!$C$236,T15&lt;&gt;'Tabelas auxiliares'!$C$237,T15&lt;&gt;'Tabelas auxiliares'!$D$236),"FOLHA DE PESSOAL",IF(X15='Tabelas auxiliares'!$A$237,"CUSTEIO",IF(X15='Tabelas auxiliares'!$A$236,"INVESTIMENTO","ERRO - VERIFICAR"))))</f>
        <v>CUSTEIO</v>
      </c>
      <c r="Z15" s="64">
        <f t="shared" si="1"/>
        <v>22400</v>
      </c>
      <c r="AB15" s="44">
        <v>11200</v>
      </c>
      <c r="AC15" s="44">
        <v>11200</v>
      </c>
      <c r="AD15" s="72"/>
      <c r="AE15" s="72"/>
      <c r="AF15" s="72"/>
      <c r="AG15" s="72"/>
      <c r="AH15" s="72"/>
      <c r="AI15" s="72"/>
      <c r="AJ15" s="72"/>
      <c r="AK15" s="72"/>
      <c r="AL15" s="72"/>
      <c r="AM15" s="72"/>
      <c r="AN15" s="72"/>
      <c r="AO15" s="72"/>
    </row>
    <row r="16" spans="1:41" x14ac:dyDescent="0.25">
      <c r="A16" s="148" t="s">
        <v>714</v>
      </c>
      <c r="B16" t="s">
        <v>274</v>
      </c>
      <c r="C16" t="s">
        <v>717</v>
      </c>
      <c r="D16" t="s">
        <v>53</v>
      </c>
      <c r="E16" t="s">
        <v>117</v>
      </c>
      <c r="F16" s="51" t="str">
        <f>IFERROR(VLOOKUP(D16,'Tabelas auxiliares'!$A$3:$B$61,2,FALSE),"")</f>
        <v>PROGRAD - PRÓ-REITORIA DE GRADUAÇÃO</v>
      </c>
      <c r="G16" s="51" t="str">
        <f>IFERROR(VLOOKUP($B16,'Tabelas auxiliares'!$A$65:$C$102,2,FALSE),"")</f>
        <v>Assistência - Graduação</v>
      </c>
      <c r="H16" s="51" t="str">
        <f>IFERROR(VLOOKUP($B16,'Tabelas auxiliares'!$A$65:$C$102,3,FALSE),"")</f>
        <v>MONITORIA ACADEMICA DA GRADUACAO / MONITORIA SEMIPRESENCIAL / AUXILIO ACESSIBILIDADE / MONITORIA INCLUSIVA</v>
      </c>
      <c r="I16" t="s">
        <v>749</v>
      </c>
      <c r="J16" t="s">
        <v>890</v>
      </c>
      <c r="K16" t="s">
        <v>891</v>
      </c>
      <c r="L16" t="s">
        <v>892</v>
      </c>
      <c r="M16" t="s">
        <v>165</v>
      </c>
      <c r="N16" t="s">
        <v>166</v>
      </c>
      <c r="O16" t="s">
        <v>167</v>
      </c>
      <c r="P16" t="s">
        <v>200</v>
      </c>
      <c r="Q16" t="s">
        <v>168</v>
      </c>
      <c r="R16" t="s">
        <v>165</v>
      </c>
      <c r="S16" t="s">
        <v>119</v>
      </c>
      <c r="T16" t="s">
        <v>164</v>
      </c>
      <c r="U16" t="s">
        <v>725</v>
      </c>
      <c r="V16" t="s">
        <v>854</v>
      </c>
      <c r="W16" t="s">
        <v>855</v>
      </c>
      <c r="X16" s="51" t="str">
        <f t="shared" si="0"/>
        <v>3</v>
      </c>
      <c r="Y16" s="51" t="str">
        <f>IF(T16="","",IF(AND(T16&lt;&gt;'Tabelas auxiliares'!$B$236,T16&lt;&gt;'Tabelas auxiliares'!$B$237,T16&lt;&gt;'Tabelas auxiliares'!$C$236,T16&lt;&gt;'Tabelas auxiliares'!$C$237,T16&lt;&gt;'Tabelas auxiliares'!$D$236),"FOLHA DE PESSOAL",IF(X16='Tabelas auxiliares'!$A$237,"CUSTEIO",IF(X16='Tabelas auxiliares'!$A$236,"INVESTIMENTO","ERRO - VERIFICAR"))))</f>
        <v>CUSTEIO</v>
      </c>
      <c r="Z16" s="64">
        <f t="shared" si="1"/>
        <v>700000</v>
      </c>
      <c r="AA16" s="44">
        <v>636300</v>
      </c>
      <c r="AB16" s="44">
        <v>63700</v>
      </c>
      <c r="AD16" s="72"/>
      <c r="AE16" s="72"/>
      <c r="AF16" s="72"/>
      <c r="AG16" s="72"/>
      <c r="AH16" s="72"/>
      <c r="AI16" s="72"/>
      <c r="AJ16" s="72"/>
      <c r="AK16" s="72"/>
      <c r="AL16" s="72"/>
      <c r="AM16" s="72"/>
      <c r="AN16" s="72"/>
      <c r="AO16" s="72"/>
    </row>
    <row r="17" spans="1:41" x14ac:dyDescent="0.25">
      <c r="A17" s="148" t="s">
        <v>714</v>
      </c>
      <c r="B17" t="s">
        <v>276</v>
      </c>
      <c r="C17" t="s">
        <v>844</v>
      </c>
      <c r="D17" t="s">
        <v>73</v>
      </c>
      <c r="E17" t="s">
        <v>117</v>
      </c>
      <c r="F17" s="51" t="str">
        <f>IFERROR(VLOOKUP(D17,'Tabelas auxiliares'!$A$3:$B$61,2,FALSE),"")</f>
        <v>PROPG - PRÓ-REITORIA DE PÓS-GRADUAÇÃO</v>
      </c>
      <c r="G17" s="51" t="str">
        <f>IFERROR(VLOOKUP($B17,'Tabelas auxiliares'!$A$65:$C$102,2,FALSE),"")</f>
        <v>Assistência - Pós-graduação</v>
      </c>
      <c r="H17" s="51" t="str">
        <f>IFERROR(VLOOKUP($B17,'Tabelas auxiliares'!$A$65:$C$102,3,FALSE),"")</f>
        <v>BOLSAS DE MESTRADO E DOUTORADO</v>
      </c>
      <c r="I17" t="s">
        <v>815</v>
      </c>
      <c r="J17" t="s">
        <v>893</v>
      </c>
      <c r="K17" t="s">
        <v>894</v>
      </c>
      <c r="L17" t="s">
        <v>895</v>
      </c>
      <c r="M17" t="s">
        <v>165</v>
      </c>
      <c r="N17" t="s">
        <v>166</v>
      </c>
      <c r="O17" t="s">
        <v>167</v>
      </c>
      <c r="P17" t="s">
        <v>200</v>
      </c>
      <c r="Q17" t="s">
        <v>168</v>
      </c>
      <c r="R17" t="s">
        <v>165</v>
      </c>
      <c r="S17" t="s">
        <v>119</v>
      </c>
      <c r="T17" t="s">
        <v>164</v>
      </c>
      <c r="U17" t="s">
        <v>725</v>
      </c>
      <c r="V17" t="s">
        <v>854</v>
      </c>
      <c r="W17" t="s">
        <v>855</v>
      </c>
      <c r="X17" s="51" t="str">
        <f t="shared" si="0"/>
        <v>3</v>
      </c>
      <c r="Y17" s="51" t="str">
        <f>IF(T17="","",IF(AND(T17&lt;&gt;'Tabelas auxiliares'!$B$236,T17&lt;&gt;'Tabelas auxiliares'!$B$237,T17&lt;&gt;'Tabelas auxiliares'!$C$236,T17&lt;&gt;'Tabelas auxiliares'!$C$237,T17&lt;&gt;'Tabelas auxiliares'!$D$236),"FOLHA DE PESSOAL",IF(X17='Tabelas auxiliares'!$A$237,"CUSTEIO",IF(X17='Tabelas auxiliares'!$A$236,"INVESTIMENTO","ERRO - VERIFICAR"))))</f>
        <v>CUSTEIO</v>
      </c>
      <c r="Z17" s="64">
        <f t="shared" si="1"/>
        <v>42000</v>
      </c>
      <c r="AA17" s="44">
        <v>4200</v>
      </c>
      <c r="AB17" s="44">
        <v>37800</v>
      </c>
      <c r="AD17" s="72"/>
      <c r="AE17" s="72"/>
      <c r="AF17" s="72"/>
      <c r="AG17" s="72"/>
      <c r="AH17" s="72"/>
      <c r="AI17" s="72"/>
      <c r="AJ17" s="72"/>
      <c r="AK17" s="72"/>
      <c r="AL17" s="72"/>
      <c r="AM17" s="72"/>
      <c r="AN17" s="72"/>
      <c r="AO17" s="72"/>
    </row>
    <row r="18" spans="1:41" x14ac:dyDescent="0.25">
      <c r="A18" s="148" t="s">
        <v>714</v>
      </c>
      <c r="B18" t="s">
        <v>276</v>
      </c>
      <c r="C18" t="s">
        <v>844</v>
      </c>
      <c r="D18" t="s">
        <v>73</v>
      </c>
      <c r="E18" t="s">
        <v>117</v>
      </c>
      <c r="F18" s="51" t="str">
        <f>IFERROR(VLOOKUP(D18,'Tabelas auxiliares'!$A$3:$B$61,2,FALSE),"")</f>
        <v>PROPG - PRÓ-REITORIA DE PÓS-GRADUAÇÃO</v>
      </c>
      <c r="G18" s="51" t="str">
        <f>IFERROR(VLOOKUP($B18,'Tabelas auxiliares'!$A$65:$C$102,2,FALSE),"")</f>
        <v>Assistência - Pós-graduação</v>
      </c>
      <c r="H18" s="51" t="str">
        <f>IFERROR(VLOOKUP($B18,'Tabelas auxiliares'!$A$65:$C$102,3,FALSE),"")</f>
        <v>BOLSAS DE MESTRADO E DOUTORADO</v>
      </c>
      <c r="I18" t="s">
        <v>815</v>
      </c>
      <c r="J18" t="s">
        <v>893</v>
      </c>
      <c r="K18" t="s">
        <v>896</v>
      </c>
      <c r="L18" t="s">
        <v>895</v>
      </c>
      <c r="M18" t="s">
        <v>165</v>
      </c>
      <c r="N18" t="s">
        <v>169</v>
      </c>
      <c r="O18" t="s">
        <v>851</v>
      </c>
      <c r="P18" t="s">
        <v>852</v>
      </c>
      <c r="Q18" t="s">
        <v>168</v>
      </c>
      <c r="R18" t="s">
        <v>165</v>
      </c>
      <c r="S18" t="s">
        <v>119</v>
      </c>
      <c r="T18" t="s">
        <v>164</v>
      </c>
      <c r="U18" t="s">
        <v>853</v>
      </c>
      <c r="V18" t="s">
        <v>854</v>
      </c>
      <c r="W18" t="s">
        <v>855</v>
      </c>
      <c r="X18" s="51" t="str">
        <f t="shared" si="0"/>
        <v>3</v>
      </c>
      <c r="Y18" s="51" t="str">
        <f>IF(T18="","",IF(AND(T18&lt;&gt;'Tabelas auxiliares'!$B$236,T18&lt;&gt;'Tabelas auxiliares'!$B$237,T18&lt;&gt;'Tabelas auxiliares'!$C$236,T18&lt;&gt;'Tabelas auxiliares'!$C$237,T18&lt;&gt;'Tabelas auxiliares'!$D$236),"FOLHA DE PESSOAL",IF(X18='Tabelas auxiliares'!$A$237,"CUSTEIO",IF(X18='Tabelas auxiliares'!$A$236,"INVESTIMENTO","ERRO - VERIFICAR"))))</f>
        <v>CUSTEIO</v>
      </c>
      <c r="Z18" s="64">
        <f t="shared" si="1"/>
        <v>489300</v>
      </c>
      <c r="AA18" s="44">
        <v>489300</v>
      </c>
      <c r="AD18" s="72"/>
      <c r="AE18" s="72"/>
      <c r="AF18" s="72"/>
      <c r="AG18" s="72"/>
      <c r="AH18" s="72"/>
      <c r="AI18" s="72"/>
      <c r="AJ18" s="72"/>
      <c r="AK18" s="72"/>
      <c r="AL18" s="72"/>
      <c r="AM18" s="72"/>
      <c r="AN18" s="72"/>
      <c r="AO18" s="72"/>
    </row>
    <row r="19" spans="1:41" x14ac:dyDescent="0.25">
      <c r="A19" s="148" t="s">
        <v>714</v>
      </c>
      <c r="B19" t="s">
        <v>276</v>
      </c>
      <c r="C19" t="s">
        <v>845</v>
      </c>
      <c r="D19" t="s">
        <v>73</v>
      </c>
      <c r="E19" t="s">
        <v>117</v>
      </c>
      <c r="F19" s="51" t="str">
        <f>IFERROR(VLOOKUP(D19,'Tabelas auxiliares'!$A$3:$B$61,2,FALSE),"")</f>
        <v>PROPG - PRÓ-REITORIA DE PÓS-GRADUAÇÃO</v>
      </c>
      <c r="G19" s="51" t="str">
        <f>IFERROR(VLOOKUP($B19,'Tabelas auxiliares'!$A$65:$C$102,2,FALSE),"")</f>
        <v>Assistência - Pós-graduação</v>
      </c>
      <c r="H19" s="51" t="str">
        <f>IFERROR(VLOOKUP($B19,'Tabelas auxiliares'!$A$65:$C$102,3,FALSE),"")</f>
        <v>BOLSAS DE MESTRADO E DOUTORADO</v>
      </c>
      <c r="I19" t="s">
        <v>815</v>
      </c>
      <c r="J19" t="s">
        <v>893</v>
      </c>
      <c r="K19" t="s">
        <v>897</v>
      </c>
      <c r="L19" t="s">
        <v>895</v>
      </c>
      <c r="M19" t="s">
        <v>165</v>
      </c>
      <c r="N19" t="s">
        <v>166</v>
      </c>
      <c r="O19" t="s">
        <v>167</v>
      </c>
      <c r="P19" t="s">
        <v>200</v>
      </c>
      <c r="Q19" t="s">
        <v>168</v>
      </c>
      <c r="R19" t="s">
        <v>165</v>
      </c>
      <c r="S19" t="s">
        <v>119</v>
      </c>
      <c r="T19" t="s">
        <v>164</v>
      </c>
      <c r="U19" t="s">
        <v>725</v>
      </c>
      <c r="V19" t="s">
        <v>854</v>
      </c>
      <c r="W19" t="s">
        <v>855</v>
      </c>
      <c r="X19" s="51" t="str">
        <f t="shared" si="0"/>
        <v>3</v>
      </c>
      <c r="Y19" s="51" t="str">
        <f>IF(T19="","",IF(AND(T19&lt;&gt;'Tabelas auxiliares'!$B$236,T19&lt;&gt;'Tabelas auxiliares'!$B$237,T19&lt;&gt;'Tabelas auxiliares'!$C$236,T19&lt;&gt;'Tabelas auxiliares'!$C$237,T19&lt;&gt;'Tabelas auxiliares'!$D$236),"FOLHA DE PESSOAL",IF(X19='Tabelas auxiliares'!$A$237,"CUSTEIO",IF(X19='Tabelas auxiliares'!$A$236,"INVESTIMENTO","ERRO - VERIFICAR"))))</f>
        <v>CUSTEIO</v>
      </c>
      <c r="Z19" s="64">
        <f t="shared" si="1"/>
        <v>458800</v>
      </c>
      <c r="AA19" s="44">
        <v>458800</v>
      </c>
      <c r="AD19" s="72"/>
      <c r="AE19" s="72"/>
      <c r="AF19" s="72"/>
      <c r="AG19" s="72"/>
      <c r="AH19" s="72"/>
      <c r="AI19" s="72"/>
      <c r="AJ19" s="72"/>
      <c r="AK19" s="72"/>
      <c r="AL19" s="72"/>
      <c r="AM19" s="72"/>
      <c r="AN19" s="72"/>
      <c r="AO19" s="72"/>
    </row>
    <row r="20" spans="1:41" x14ac:dyDescent="0.25">
      <c r="A20" s="148" t="s">
        <v>714</v>
      </c>
      <c r="B20" t="s">
        <v>307</v>
      </c>
      <c r="C20" t="s">
        <v>717</v>
      </c>
      <c r="D20" t="s">
        <v>83</v>
      </c>
      <c r="E20" t="s">
        <v>117</v>
      </c>
      <c r="F20" s="51" t="str">
        <f>IFERROR(VLOOKUP(D20,'Tabelas auxiliares'!$A$3:$B$61,2,FALSE),"")</f>
        <v>NETEL - NÚCLEO EDUCACIONAL DE TECNOLOGIAS E LÍNGUAS</v>
      </c>
      <c r="G20" s="51" t="str">
        <f>IFERROR(VLOOKUP($B20,'Tabelas auxiliares'!$A$65:$C$102,2,FALSE),"")</f>
        <v>Internacionalização</v>
      </c>
      <c r="H20" s="51" t="str">
        <f>IFERROR(VLOOKUP($B20,'Tabelas auxiliares'!$A$65:$C$102,3,FALSE),"")</f>
        <v>DIÁRIAS INTERNACIONAIS / PASSAGENS AÉREAS INTERNACIONAIS / AUXÍLIO PARA EVENTOS INTERNACIONAIS / INSCRIÇÃO PARA  EVENTOS INTERNACIONAIS / ANUIDADES ARI / ENCARGO DE CURSOS E CONCURSOS ARI</v>
      </c>
      <c r="I20" t="s">
        <v>811</v>
      </c>
      <c r="J20" t="s">
        <v>898</v>
      </c>
      <c r="K20" t="s">
        <v>899</v>
      </c>
      <c r="L20" t="s">
        <v>900</v>
      </c>
      <c r="M20" t="s">
        <v>165</v>
      </c>
      <c r="N20" t="s">
        <v>166</v>
      </c>
      <c r="O20" t="s">
        <v>167</v>
      </c>
      <c r="P20" t="s">
        <v>200</v>
      </c>
      <c r="Q20" t="s">
        <v>168</v>
      </c>
      <c r="R20" t="s">
        <v>165</v>
      </c>
      <c r="S20" t="s">
        <v>119</v>
      </c>
      <c r="T20" t="s">
        <v>164</v>
      </c>
      <c r="U20" t="s">
        <v>725</v>
      </c>
      <c r="V20" t="s">
        <v>854</v>
      </c>
      <c r="W20" t="s">
        <v>855</v>
      </c>
      <c r="X20" s="51" t="str">
        <f t="shared" si="0"/>
        <v>3</v>
      </c>
      <c r="Y20" s="51" t="str">
        <f>IF(T20="","",IF(AND(T20&lt;&gt;'Tabelas auxiliares'!$B$236,T20&lt;&gt;'Tabelas auxiliares'!$B$237,T20&lt;&gt;'Tabelas auxiliares'!$C$236,T20&lt;&gt;'Tabelas auxiliares'!$C$237,T20&lt;&gt;'Tabelas auxiliares'!$D$236),"FOLHA DE PESSOAL",IF(X20='Tabelas auxiliares'!$A$237,"CUSTEIO",IF(X20='Tabelas auxiliares'!$A$236,"INVESTIMENTO","ERRO - VERIFICAR"))))</f>
        <v>CUSTEIO</v>
      </c>
      <c r="Z20" s="64">
        <f t="shared" si="1"/>
        <v>92400</v>
      </c>
      <c r="AA20" s="44">
        <v>89600</v>
      </c>
      <c r="AB20" s="44">
        <v>2800</v>
      </c>
      <c r="AD20" s="72"/>
      <c r="AE20" s="72"/>
      <c r="AF20" s="72"/>
      <c r="AG20" s="72"/>
      <c r="AH20" s="72"/>
      <c r="AI20" s="72"/>
      <c r="AJ20" s="72"/>
      <c r="AK20" s="72"/>
      <c r="AL20" s="72"/>
      <c r="AM20" s="72"/>
      <c r="AN20" s="72"/>
      <c r="AO20" s="72"/>
    </row>
    <row r="21" spans="1:41" x14ac:dyDescent="0.25">
      <c r="A21" s="148" t="s">
        <v>540</v>
      </c>
      <c r="B21" t="s">
        <v>262</v>
      </c>
      <c r="C21" t="s">
        <v>541</v>
      </c>
      <c r="D21" t="s">
        <v>53</v>
      </c>
      <c r="E21" t="s">
        <v>117</v>
      </c>
      <c r="F21" s="51" t="str">
        <f>IFERROR(VLOOKUP(D21,'Tabelas auxiliares'!$A$3:$B$61,2,FALSE),"")</f>
        <v>PROGRAD - PRÓ-REITORIA DE GRADUAÇÃO</v>
      </c>
      <c r="G21" s="51" t="str">
        <f>IFERROR(VLOOKUP($B21,'Tabelas auxiliares'!$A$65:$C$102,2,FALSE),"")</f>
        <v>Administração geral</v>
      </c>
      <c r="H21" s="51" t="str">
        <f>IFERROR(VLOOKUP($B21,'Tabelas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1" t="s">
        <v>789</v>
      </c>
      <c r="J21" t="s">
        <v>901</v>
      </c>
      <c r="K21" t="s">
        <v>902</v>
      </c>
      <c r="L21" t="s">
        <v>903</v>
      </c>
      <c r="M21" t="s">
        <v>904</v>
      </c>
      <c r="N21" t="s">
        <v>166</v>
      </c>
      <c r="O21" t="s">
        <v>167</v>
      </c>
      <c r="P21" t="s">
        <v>200</v>
      </c>
      <c r="Q21" t="s">
        <v>168</v>
      </c>
      <c r="R21" t="s">
        <v>165</v>
      </c>
      <c r="S21" t="s">
        <v>119</v>
      </c>
      <c r="T21" t="s">
        <v>164</v>
      </c>
      <c r="U21" t="s">
        <v>725</v>
      </c>
      <c r="V21" t="s">
        <v>905</v>
      </c>
      <c r="W21" t="s">
        <v>906</v>
      </c>
      <c r="X21" s="51" t="str">
        <f t="shared" si="0"/>
        <v>3</v>
      </c>
      <c r="Y21" s="51" t="str">
        <f>IF(T21="","",IF(AND(T21&lt;&gt;'Tabelas auxiliares'!$B$236,T21&lt;&gt;'Tabelas auxiliares'!$B$237,T21&lt;&gt;'Tabelas auxiliares'!$C$236,T21&lt;&gt;'Tabelas auxiliares'!$C$237,T21&lt;&gt;'Tabelas auxiliares'!$D$236),"FOLHA DE PESSOAL",IF(X21='Tabelas auxiliares'!$A$237,"CUSTEIO",IF(X21='Tabelas auxiliares'!$A$236,"INVESTIMENTO","ERRO - VERIFICAR"))))</f>
        <v>CUSTEIO</v>
      </c>
      <c r="Z21" s="64">
        <f t="shared" si="1"/>
        <v>1000</v>
      </c>
      <c r="AC21" s="44">
        <v>1000</v>
      </c>
      <c r="AD21" s="72"/>
      <c r="AE21" s="72"/>
      <c r="AF21" s="72"/>
      <c r="AG21" s="72"/>
      <c r="AH21" s="72"/>
      <c r="AI21" s="72"/>
      <c r="AJ21" s="72"/>
      <c r="AK21" s="72"/>
      <c r="AL21" s="72"/>
      <c r="AM21" s="72"/>
      <c r="AN21" s="72"/>
      <c r="AO21" s="72"/>
    </row>
    <row r="22" spans="1:41" x14ac:dyDescent="0.25">
      <c r="A22" s="148" t="s">
        <v>540</v>
      </c>
      <c r="B22" t="s">
        <v>262</v>
      </c>
      <c r="C22" t="s">
        <v>541</v>
      </c>
      <c r="D22" t="s">
        <v>63</v>
      </c>
      <c r="E22" t="s">
        <v>117</v>
      </c>
      <c r="F22" s="51" t="str">
        <f>IFERROR(VLOOKUP(D22,'Tabelas auxiliares'!$A$3:$B$61,2,FALSE),"")</f>
        <v>PROAD - PASSAGENS * D.U.C</v>
      </c>
      <c r="G22" s="51" t="str">
        <f>IFERROR(VLOOKUP($B22,'Tabelas auxiliares'!$A$65:$C$102,2,FALSE),"")</f>
        <v>Administração geral</v>
      </c>
      <c r="H22" s="51" t="str">
        <f>IFERROR(VLOOKUP($B22,'Tabelas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2" t="s">
        <v>907</v>
      </c>
      <c r="J22" t="s">
        <v>664</v>
      </c>
      <c r="K22" t="s">
        <v>908</v>
      </c>
      <c r="L22" t="s">
        <v>236</v>
      </c>
      <c r="M22" t="s">
        <v>235</v>
      </c>
      <c r="N22" t="s">
        <v>166</v>
      </c>
      <c r="O22" t="s">
        <v>167</v>
      </c>
      <c r="P22" t="s">
        <v>200</v>
      </c>
      <c r="Q22" t="s">
        <v>168</v>
      </c>
      <c r="R22" t="s">
        <v>165</v>
      </c>
      <c r="S22" t="s">
        <v>119</v>
      </c>
      <c r="T22" t="s">
        <v>164</v>
      </c>
      <c r="U22" t="s">
        <v>725</v>
      </c>
      <c r="V22" t="s">
        <v>467</v>
      </c>
      <c r="W22" t="s">
        <v>448</v>
      </c>
      <c r="X22" s="51" t="str">
        <f t="shared" si="0"/>
        <v>3</v>
      </c>
      <c r="Y22" s="51" t="str">
        <f>IF(T22="","",IF(AND(T22&lt;&gt;'Tabelas auxiliares'!$B$236,T22&lt;&gt;'Tabelas auxiliares'!$B$237,T22&lt;&gt;'Tabelas auxiliares'!$C$236,T22&lt;&gt;'Tabelas auxiliares'!$C$237,T22&lt;&gt;'Tabelas auxiliares'!$D$236),"FOLHA DE PESSOAL",IF(X22='Tabelas auxiliares'!$A$237,"CUSTEIO",IF(X22='Tabelas auxiliares'!$A$236,"INVESTIMENTO","ERRO - VERIFICAR"))))</f>
        <v>CUSTEIO</v>
      </c>
      <c r="Z22" s="64">
        <f t="shared" si="1"/>
        <v>2000</v>
      </c>
      <c r="AA22" s="44">
        <v>2000</v>
      </c>
      <c r="AD22" s="72"/>
      <c r="AE22" s="72"/>
      <c r="AF22" s="72"/>
      <c r="AG22" s="72"/>
      <c r="AH22" s="72"/>
      <c r="AI22" s="72"/>
      <c r="AJ22" s="72"/>
      <c r="AK22" s="72"/>
      <c r="AL22" s="72"/>
      <c r="AM22" s="72"/>
      <c r="AN22" s="72"/>
      <c r="AO22" s="72"/>
    </row>
    <row r="23" spans="1:41" x14ac:dyDescent="0.25">
      <c r="A23" s="148" t="s">
        <v>540</v>
      </c>
      <c r="B23" t="s">
        <v>262</v>
      </c>
      <c r="C23" t="s">
        <v>541</v>
      </c>
      <c r="D23" t="s">
        <v>71</v>
      </c>
      <c r="E23" t="s">
        <v>117</v>
      </c>
      <c r="F23" s="51" t="str">
        <f>IFERROR(VLOOKUP(D23,'Tabelas auxiliares'!$A$3:$B$61,2,FALSE),"")</f>
        <v>ARI - ASSESSORIA DE RELAÇÕES INTERNACIONAIS</v>
      </c>
      <c r="G23" s="51" t="str">
        <f>IFERROR(VLOOKUP($B23,'Tabelas auxiliares'!$A$65:$C$102,2,FALSE),"")</f>
        <v>Administração geral</v>
      </c>
      <c r="H23" s="51" t="str">
        <f>IFERROR(VLOOKUP($B23,'Tabelas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3" t="s">
        <v>827</v>
      </c>
      <c r="J23" t="s">
        <v>909</v>
      </c>
      <c r="K23" t="s">
        <v>910</v>
      </c>
      <c r="L23" t="s">
        <v>903</v>
      </c>
      <c r="M23" t="s">
        <v>911</v>
      </c>
      <c r="N23" t="s">
        <v>166</v>
      </c>
      <c r="O23" t="s">
        <v>167</v>
      </c>
      <c r="P23" t="s">
        <v>200</v>
      </c>
      <c r="Q23" t="s">
        <v>168</v>
      </c>
      <c r="R23" t="s">
        <v>165</v>
      </c>
      <c r="S23" t="s">
        <v>119</v>
      </c>
      <c r="T23" t="s">
        <v>164</v>
      </c>
      <c r="U23" t="s">
        <v>725</v>
      </c>
      <c r="V23" t="s">
        <v>905</v>
      </c>
      <c r="W23" t="s">
        <v>906</v>
      </c>
      <c r="X23" s="51" t="str">
        <f t="shared" si="0"/>
        <v>3</v>
      </c>
      <c r="Y23" s="51" t="str">
        <f>IF(T23="","",IF(AND(T23&lt;&gt;'Tabelas auxiliares'!$B$236,T23&lt;&gt;'Tabelas auxiliares'!$B$237,T23&lt;&gt;'Tabelas auxiliares'!$C$236,T23&lt;&gt;'Tabelas auxiliares'!$C$237,T23&lt;&gt;'Tabelas auxiliares'!$D$236),"FOLHA DE PESSOAL",IF(X23='Tabelas auxiliares'!$A$237,"CUSTEIO",IF(X23='Tabelas auxiliares'!$A$236,"INVESTIMENTO","ERRO - VERIFICAR"))))</f>
        <v>CUSTEIO</v>
      </c>
      <c r="Z23" s="64">
        <f t="shared" si="1"/>
        <v>1000</v>
      </c>
      <c r="AC23" s="44">
        <v>1000</v>
      </c>
      <c r="AD23" s="72"/>
      <c r="AE23" s="72"/>
      <c r="AF23" s="72"/>
      <c r="AG23" s="72"/>
      <c r="AH23" s="72"/>
      <c r="AI23" s="72"/>
      <c r="AJ23" s="72"/>
      <c r="AK23" s="72"/>
      <c r="AL23" s="72"/>
      <c r="AM23" s="72"/>
      <c r="AN23" s="72"/>
      <c r="AO23" s="72"/>
    </row>
    <row r="24" spans="1:41" x14ac:dyDescent="0.25">
      <c r="A24" s="148" t="s">
        <v>540</v>
      </c>
      <c r="B24" t="s">
        <v>262</v>
      </c>
      <c r="C24" t="s">
        <v>541</v>
      </c>
      <c r="D24" t="s">
        <v>88</v>
      </c>
      <c r="E24" t="s">
        <v>117</v>
      </c>
      <c r="F24" s="51" t="str">
        <f>IFERROR(VLOOKUP(D24,'Tabelas auxiliares'!$A$3:$B$61,2,FALSE),"")</f>
        <v>SUGEPE - SUPERINTENDÊNCIA DE GESTÃO DE PESSOAS</v>
      </c>
      <c r="G24" s="51" t="str">
        <f>IFERROR(VLOOKUP($B24,'Tabelas auxiliares'!$A$65:$C$102,2,FALSE),"")</f>
        <v>Administração geral</v>
      </c>
      <c r="H24" s="51" t="str">
        <f>IFERROR(VLOOKUP($B24,'Tabelas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4" t="s">
        <v>912</v>
      </c>
      <c r="J24" t="s">
        <v>913</v>
      </c>
      <c r="K24" t="s">
        <v>914</v>
      </c>
      <c r="L24" t="s">
        <v>915</v>
      </c>
      <c r="M24" t="s">
        <v>916</v>
      </c>
      <c r="N24" t="s">
        <v>166</v>
      </c>
      <c r="O24" t="s">
        <v>167</v>
      </c>
      <c r="P24" t="s">
        <v>200</v>
      </c>
      <c r="Q24" t="s">
        <v>168</v>
      </c>
      <c r="R24" t="s">
        <v>165</v>
      </c>
      <c r="S24" t="s">
        <v>119</v>
      </c>
      <c r="T24" t="s">
        <v>164</v>
      </c>
      <c r="U24" t="s">
        <v>725</v>
      </c>
      <c r="V24" t="s">
        <v>471</v>
      </c>
      <c r="W24" t="s">
        <v>452</v>
      </c>
      <c r="X24" s="51" t="str">
        <f t="shared" si="0"/>
        <v>3</v>
      </c>
      <c r="Y24" s="51" t="str">
        <f>IF(T24="","",IF(AND(T24&lt;&gt;'Tabelas auxiliares'!$B$236,T24&lt;&gt;'Tabelas auxiliares'!$B$237,T24&lt;&gt;'Tabelas auxiliares'!$C$236,T24&lt;&gt;'Tabelas auxiliares'!$C$237,T24&lt;&gt;'Tabelas auxiliares'!$D$236),"FOLHA DE PESSOAL",IF(X24='Tabelas auxiliares'!$A$237,"CUSTEIO",IF(X24='Tabelas auxiliares'!$A$236,"INVESTIMENTO","ERRO - VERIFICAR"))))</f>
        <v>CUSTEIO</v>
      </c>
      <c r="Z24" s="64">
        <f t="shared" si="1"/>
        <v>6000</v>
      </c>
      <c r="AA24" s="44">
        <v>6000</v>
      </c>
      <c r="AD24" s="72"/>
      <c r="AE24" s="72"/>
      <c r="AF24" s="72"/>
      <c r="AG24" s="72"/>
      <c r="AH24" s="72"/>
      <c r="AI24" s="72"/>
      <c r="AJ24" s="72"/>
      <c r="AK24" s="72"/>
      <c r="AL24" s="72"/>
      <c r="AM24" s="72"/>
      <c r="AN24" s="72"/>
      <c r="AO24" s="72"/>
    </row>
    <row r="25" spans="1:41" x14ac:dyDescent="0.25">
      <c r="A25" s="148" t="s">
        <v>540</v>
      </c>
      <c r="B25" t="s">
        <v>262</v>
      </c>
      <c r="C25" t="s">
        <v>541</v>
      </c>
      <c r="D25" t="s">
        <v>88</v>
      </c>
      <c r="E25" t="s">
        <v>117</v>
      </c>
      <c r="F25" s="51" t="str">
        <f>IFERROR(VLOOKUP(D25,'Tabelas auxiliares'!$A$3:$B$61,2,FALSE),"")</f>
        <v>SUGEPE - SUPERINTENDÊNCIA DE GESTÃO DE PESSOAS</v>
      </c>
      <c r="G25" s="51" t="str">
        <f>IFERROR(VLOOKUP($B25,'Tabelas auxiliares'!$A$65:$C$102,2,FALSE),"")</f>
        <v>Administração geral</v>
      </c>
      <c r="H25" s="51" t="str">
        <f>IFERROR(VLOOKUP($B25,'Tabelas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5" t="s">
        <v>797</v>
      </c>
      <c r="J25" t="s">
        <v>917</v>
      </c>
      <c r="K25" t="s">
        <v>918</v>
      </c>
      <c r="L25" t="s">
        <v>903</v>
      </c>
      <c r="M25" t="s">
        <v>919</v>
      </c>
      <c r="N25" t="s">
        <v>166</v>
      </c>
      <c r="O25" t="s">
        <v>167</v>
      </c>
      <c r="P25" t="s">
        <v>200</v>
      </c>
      <c r="Q25" t="s">
        <v>168</v>
      </c>
      <c r="R25" t="s">
        <v>165</v>
      </c>
      <c r="S25" t="s">
        <v>119</v>
      </c>
      <c r="T25" t="s">
        <v>164</v>
      </c>
      <c r="U25" t="s">
        <v>725</v>
      </c>
      <c r="V25" t="s">
        <v>905</v>
      </c>
      <c r="W25" t="s">
        <v>906</v>
      </c>
      <c r="X25" s="51" t="str">
        <f t="shared" si="0"/>
        <v>3</v>
      </c>
      <c r="Y25" s="51" t="str">
        <f>IF(T25="","",IF(AND(T25&lt;&gt;'Tabelas auxiliares'!$B$236,T25&lt;&gt;'Tabelas auxiliares'!$B$237,T25&lt;&gt;'Tabelas auxiliares'!$C$236,T25&lt;&gt;'Tabelas auxiliares'!$C$237,T25&lt;&gt;'Tabelas auxiliares'!$D$236),"FOLHA DE PESSOAL",IF(X25='Tabelas auxiliares'!$A$237,"CUSTEIO",IF(X25='Tabelas auxiliares'!$A$236,"INVESTIMENTO","ERRO - VERIFICAR"))))</f>
        <v>CUSTEIO</v>
      </c>
      <c r="Z25" s="64">
        <f t="shared" si="1"/>
        <v>1760</v>
      </c>
      <c r="AC25" s="44">
        <v>1760</v>
      </c>
      <c r="AD25" s="72"/>
      <c r="AE25" s="72"/>
      <c r="AF25" s="72"/>
      <c r="AG25" s="72"/>
      <c r="AH25" s="72"/>
      <c r="AI25" s="72"/>
      <c r="AJ25" s="72"/>
      <c r="AK25" s="72"/>
      <c r="AL25" s="72"/>
      <c r="AM25" s="72"/>
      <c r="AN25" s="72"/>
      <c r="AO25" s="72"/>
    </row>
    <row r="26" spans="1:41" x14ac:dyDescent="0.25">
      <c r="A26" s="148" t="s">
        <v>540</v>
      </c>
      <c r="B26" t="s">
        <v>264</v>
      </c>
      <c r="C26" t="s">
        <v>541</v>
      </c>
      <c r="D26" t="s">
        <v>35</v>
      </c>
      <c r="E26" t="s">
        <v>117</v>
      </c>
      <c r="F26" s="51" t="str">
        <f>IFERROR(VLOOKUP(D26,'Tabelas auxiliares'!$A$3:$B$61,2,FALSE),"")</f>
        <v>PU - PREFEITURA UNIVERSITÁRIA</v>
      </c>
      <c r="G26" s="51" t="str">
        <f>IFERROR(VLOOKUP($B26,'Tabelas auxiliares'!$A$65:$C$102,2,FALSE),"")</f>
        <v>Água / luz / gás (concessionárias)</v>
      </c>
      <c r="H26" s="51" t="str">
        <f>IFERROR(VLOOKUP($B26,'Tabelas auxiliares'!$A$65:$C$102,3,FALSE),"")</f>
        <v>ÁGUA E ESGOTO / ENERGIA ELÉTRICA / GÁS</v>
      </c>
      <c r="I26" t="s">
        <v>775</v>
      </c>
      <c r="J26" t="s">
        <v>920</v>
      </c>
      <c r="K26" t="s">
        <v>921</v>
      </c>
      <c r="L26" t="s">
        <v>922</v>
      </c>
      <c r="M26" t="s">
        <v>923</v>
      </c>
      <c r="N26" t="s">
        <v>166</v>
      </c>
      <c r="O26" t="s">
        <v>167</v>
      </c>
      <c r="P26" t="s">
        <v>200</v>
      </c>
      <c r="Q26" t="s">
        <v>168</v>
      </c>
      <c r="R26" t="s">
        <v>165</v>
      </c>
      <c r="S26" t="s">
        <v>119</v>
      </c>
      <c r="T26" t="s">
        <v>164</v>
      </c>
      <c r="U26" t="s">
        <v>725</v>
      </c>
      <c r="V26" t="s">
        <v>924</v>
      </c>
      <c r="W26" t="s">
        <v>925</v>
      </c>
      <c r="X26" s="51" t="str">
        <f t="shared" si="0"/>
        <v>3</v>
      </c>
      <c r="Y26" s="51" t="str">
        <f>IF(T26="","",IF(AND(T26&lt;&gt;'Tabelas auxiliares'!$B$236,T26&lt;&gt;'Tabelas auxiliares'!$B$237,T26&lt;&gt;'Tabelas auxiliares'!$C$236,T26&lt;&gt;'Tabelas auxiliares'!$C$237,T26&lt;&gt;'Tabelas auxiliares'!$D$236),"FOLHA DE PESSOAL",IF(X26='Tabelas auxiliares'!$A$237,"CUSTEIO",IF(X26='Tabelas auxiliares'!$A$236,"INVESTIMENTO","ERRO - VERIFICAR"))))</f>
        <v>CUSTEIO</v>
      </c>
      <c r="Z26" s="64">
        <f t="shared" si="1"/>
        <v>920000</v>
      </c>
      <c r="AA26" s="44">
        <v>859981.46</v>
      </c>
      <c r="AC26" s="44">
        <v>60018.54</v>
      </c>
      <c r="AD26" s="72"/>
      <c r="AE26" s="72"/>
      <c r="AF26" s="72"/>
      <c r="AG26" s="72"/>
      <c r="AH26" s="72"/>
      <c r="AI26" s="72"/>
      <c r="AJ26" s="72"/>
      <c r="AK26" s="72"/>
      <c r="AL26" s="72"/>
      <c r="AM26" s="72"/>
      <c r="AN26" s="72"/>
      <c r="AO26" s="72"/>
    </row>
    <row r="27" spans="1:41" x14ac:dyDescent="0.25">
      <c r="A27" s="148" t="s">
        <v>540</v>
      </c>
      <c r="B27" t="s">
        <v>264</v>
      </c>
      <c r="C27" t="s">
        <v>541</v>
      </c>
      <c r="D27" t="s">
        <v>35</v>
      </c>
      <c r="E27" t="s">
        <v>117</v>
      </c>
      <c r="F27" s="51" t="str">
        <f>IFERROR(VLOOKUP(D27,'Tabelas auxiliares'!$A$3:$B$61,2,FALSE),"")</f>
        <v>PU - PREFEITURA UNIVERSITÁRIA</v>
      </c>
      <c r="G27" s="51" t="str">
        <f>IFERROR(VLOOKUP($B27,'Tabelas auxiliares'!$A$65:$C$102,2,FALSE),"")</f>
        <v>Água / luz / gás (concessionárias)</v>
      </c>
      <c r="H27" s="51" t="str">
        <f>IFERROR(VLOOKUP($B27,'Tabelas auxiliares'!$A$65:$C$102,3,FALSE),"")</f>
        <v>ÁGUA E ESGOTO / ENERGIA ELÉTRICA / GÁS</v>
      </c>
      <c r="I27" t="s">
        <v>775</v>
      </c>
      <c r="J27" t="s">
        <v>920</v>
      </c>
      <c r="K27" t="s">
        <v>926</v>
      </c>
      <c r="L27" t="s">
        <v>922</v>
      </c>
      <c r="M27" t="s">
        <v>923</v>
      </c>
      <c r="N27" t="s">
        <v>166</v>
      </c>
      <c r="O27" t="s">
        <v>167</v>
      </c>
      <c r="P27" t="s">
        <v>200</v>
      </c>
      <c r="Q27" t="s">
        <v>168</v>
      </c>
      <c r="R27" t="s">
        <v>165</v>
      </c>
      <c r="S27" t="s">
        <v>119</v>
      </c>
      <c r="T27" t="s">
        <v>164</v>
      </c>
      <c r="U27" t="s">
        <v>725</v>
      </c>
      <c r="V27" t="s">
        <v>927</v>
      </c>
      <c r="W27" t="s">
        <v>928</v>
      </c>
      <c r="X27" s="51" t="str">
        <f t="shared" si="0"/>
        <v>3</v>
      </c>
      <c r="Y27" s="51" t="str">
        <f>IF(T27="","",IF(AND(T27&lt;&gt;'Tabelas auxiliares'!$B$236,T27&lt;&gt;'Tabelas auxiliares'!$B$237,T27&lt;&gt;'Tabelas auxiliares'!$C$236,T27&lt;&gt;'Tabelas auxiliares'!$C$237,T27&lt;&gt;'Tabelas auxiliares'!$D$236),"FOLHA DE PESSOAL",IF(X27='Tabelas auxiliares'!$A$237,"CUSTEIO",IF(X27='Tabelas auxiliares'!$A$236,"INVESTIMENTO","ERRO - VERIFICAR"))))</f>
        <v>CUSTEIO</v>
      </c>
      <c r="Z27" s="64">
        <f t="shared" si="1"/>
        <v>300</v>
      </c>
      <c r="AA27" s="44">
        <v>300</v>
      </c>
      <c r="AD27" s="72"/>
      <c r="AE27" s="72"/>
      <c r="AF27" s="72"/>
      <c r="AG27" s="72"/>
      <c r="AH27" s="72"/>
      <c r="AI27" s="72"/>
      <c r="AJ27" s="72"/>
      <c r="AK27" s="72"/>
      <c r="AL27" s="72"/>
      <c r="AM27" s="72"/>
      <c r="AN27" s="72"/>
      <c r="AO27" s="72"/>
    </row>
    <row r="28" spans="1:41" x14ac:dyDescent="0.25">
      <c r="A28" s="148" t="s">
        <v>540</v>
      </c>
      <c r="B28" t="s">
        <v>264</v>
      </c>
      <c r="C28" t="s">
        <v>541</v>
      </c>
      <c r="D28" t="s">
        <v>35</v>
      </c>
      <c r="E28" t="s">
        <v>117</v>
      </c>
      <c r="F28" s="51" t="str">
        <f>IFERROR(VLOOKUP(D28,'Tabelas auxiliares'!$A$3:$B$61,2,FALSE),"")</f>
        <v>PU - PREFEITURA UNIVERSITÁRIA</v>
      </c>
      <c r="G28" s="51" t="str">
        <f>IFERROR(VLOOKUP($B28,'Tabelas auxiliares'!$A$65:$C$102,2,FALSE),"")</f>
        <v>Água / luz / gás (concessionárias)</v>
      </c>
      <c r="H28" s="51" t="str">
        <f>IFERROR(VLOOKUP($B28,'Tabelas auxiliares'!$A$65:$C$102,3,FALSE),"")</f>
        <v>ÁGUA E ESGOTO / ENERGIA ELÉTRICA / GÁS</v>
      </c>
      <c r="I28" t="s">
        <v>929</v>
      </c>
      <c r="J28" t="s">
        <v>930</v>
      </c>
      <c r="K28" t="s">
        <v>931</v>
      </c>
      <c r="L28" t="s">
        <v>932</v>
      </c>
      <c r="M28" t="s">
        <v>933</v>
      </c>
      <c r="N28" t="s">
        <v>166</v>
      </c>
      <c r="O28" t="s">
        <v>167</v>
      </c>
      <c r="P28" t="s">
        <v>200</v>
      </c>
      <c r="Q28" t="s">
        <v>168</v>
      </c>
      <c r="R28" t="s">
        <v>165</v>
      </c>
      <c r="S28" t="s">
        <v>119</v>
      </c>
      <c r="T28" t="s">
        <v>164</v>
      </c>
      <c r="U28" t="s">
        <v>725</v>
      </c>
      <c r="V28" t="s">
        <v>934</v>
      </c>
      <c r="W28" t="s">
        <v>935</v>
      </c>
      <c r="X28" s="51" t="str">
        <f t="shared" si="0"/>
        <v>3</v>
      </c>
      <c r="Y28" s="51" t="str">
        <f>IF(T28="","",IF(AND(T28&lt;&gt;'Tabelas auxiliares'!$B$236,T28&lt;&gt;'Tabelas auxiliares'!$B$237,T28&lt;&gt;'Tabelas auxiliares'!$C$236,T28&lt;&gt;'Tabelas auxiliares'!$C$237,T28&lt;&gt;'Tabelas auxiliares'!$D$236),"FOLHA DE PESSOAL",IF(X28='Tabelas auxiliares'!$A$237,"CUSTEIO",IF(X28='Tabelas auxiliares'!$A$236,"INVESTIMENTO","ERRO - VERIFICAR"))))</f>
        <v>CUSTEIO</v>
      </c>
      <c r="Z28" s="64">
        <f t="shared" si="1"/>
        <v>540000</v>
      </c>
      <c r="AA28" s="44">
        <v>540000</v>
      </c>
      <c r="AD28" s="72"/>
      <c r="AE28" s="72"/>
      <c r="AF28" s="72"/>
      <c r="AG28" s="72"/>
      <c r="AH28" s="72"/>
      <c r="AI28" s="72"/>
      <c r="AJ28" s="72"/>
      <c r="AK28" s="72"/>
      <c r="AL28" s="72"/>
      <c r="AM28" s="72"/>
      <c r="AN28" s="72"/>
      <c r="AO28" s="72"/>
    </row>
    <row r="29" spans="1:41" x14ac:dyDescent="0.25">
      <c r="A29" s="148" t="s">
        <v>540</v>
      </c>
      <c r="B29" t="s">
        <v>264</v>
      </c>
      <c r="C29" t="s">
        <v>541</v>
      </c>
      <c r="D29" t="s">
        <v>35</v>
      </c>
      <c r="E29" t="s">
        <v>117</v>
      </c>
      <c r="F29" s="51" t="str">
        <f>IFERROR(VLOOKUP(D29,'Tabelas auxiliares'!$A$3:$B$61,2,FALSE),"")</f>
        <v>PU - PREFEITURA UNIVERSITÁRIA</v>
      </c>
      <c r="G29" s="51" t="str">
        <f>IFERROR(VLOOKUP($B29,'Tabelas auxiliares'!$A$65:$C$102,2,FALSE),"")</f>
        <v>Água / luz / gás (concessionárias)</v>
      </c>
      <c r="H29" s="51" t="str">
        <f>IFERROR(VLOOKUP($B29,'Tabelas auxiliares'!$A$65:$C$102,3,FALSE),"")</f>
        <v>ÁGUA E ESGOTO / ENERGIA ELÉTRICA / GÁS</v>
      </c>
      <c r="I29" t="s">
        <v>929</v>
      </c>
      <c r="J29" t="s">
        <v>936</v>
      </c>
      <c r="K29" t="s">
        <v>937</v>
      </c>
      <c r="L29" t="s">
        <v>938</v>
      </c>
      <c r="M29" t="s">
        <v>923</v>
      </c>
      <c r="N29" t="s">
        <v>166</v>
      </c>
      <c r="O29" t="s">
        <v>167</v>
      </c>
      <c r="P29" t="s">
        <v>200</v>
      </c>
      <c r="Q29" t="s">
        <v>168</v>
      </c>
      <c r="R29" t="s">
        <v>165</v>
      </c>
      <c r="S29" t="s">
        <v>119</v>
      </c>
      <c r="T29" t="s">
        <v>164</v>
      </c>
      <c r="U29" t="s">
        <v>725</v>
      </c>
      <c r="V29" t="s">
        <v>924</v>
      </c>
      <c r="W29" t="s">
        <v>925</v>
      </c>
      <c r="X29" s="51" t="str">
        <f t="shared" si="0"/>
        <v>3</v>
      </c>
      <c r="Y29" s="51" t="str">
        <f>IF(T29="","",IF(AND(T29&lt;&gt;'Tabelas auxiliares'!$B$236,T29&lt;&gt;'Tabelas auxiliares'!$B$237,T29&lt;&gt;'Tabelas auxiliares'!$C$236,T29&lt;&gt;'Tabelas auxiliares'!$C$237,T29&lt;&gt;'Tabelas auxiliares'!$D$236),"FOLHA DE PESSOAL",IF(X29='Tabelas auxiliares'!$A$237,"CUSTEIO",IF(X29='Tabelas auxiliares'!$A$236,"INVESTIMENTO","ERRO - VERIFICAR"))))</f>
        <v>CUSTEIO</v>
      </c>
      <c r="Z29" s="64">
        <f t="shared" si="1"/>
        <v>500000.00000000006</v>
      </c>
      <c r="AA29" s="44">
        <v>344112.58</v>
      </c>
      <c r="AB29" s="44">
        <v>88825.85</v>
      </c>
      <c r="AC29" s="44">
        <v>67061.570000000007</v>
      </c>
      <c r="AD29" s="72"/>
      <c r="AE29" s="72"/>
      <c r="AF29" s="72"/>
      <c r="AG29" s="72"/>
      <c r="AH29" s="72"/>
      <c r="AI29" s="72"/>
      <c r="AJ29" s="72"/>
      <c r="AK29" s="72"/>
      <c r="AL29" s="72"/>
      <c r="AM29" s="72"/>
      <c r="AN29" s="72"/>
      <c r="AO29" s="72"/>
    </row>
    <row r="30" spans="1:41" x14ac:dyDescent="0.25">
      <c r="A30" s="148" t="s">
        <v>540</v>
      </c>
      <c r="B30" t="s">
        <v>264</v>
      </c>
      <c r="C30" t="s">
        <v>541</v>
      </c>
      <c r="D30" t="s">
        <v>35</v>
      </c>
      <c r="E30" t="s">
        <v>117</v>
      </c>
      <c r="F30" s="51" t="str">
        <f>IFERROR(VLOOKUP(D30,'Tabelas auxiliares'!$A$3:$B$61,2,FALSE),"")</f>
        <v>PU - PREFEITURA UNIVERSITÁRIA</v>
      </c>
      <c r="G30" s="51" t="str">
        <f>IFERROR(VLOOKUP($B30,'Tabelas auxiliares'!$A$65:$C$102,2,FALSE),"")</f>
        <v>Água / luz / gás (concessionárias)</v>
      </c>
      <c r="H30" s="51" t="str">
        <f>IFERROR(VLOOKUP($B30,'Tabelas auxiliares'!$A$65:$C$102,3,FALSE),"")</f>
        <v>ÁGUA E ESGOTO / ENERGIA ELÉTRICA / GÁS</v>
      </c>
      <c r="I30" t="s">
        <v>929</v>
      </c>
      <c r="J30" t="s">
        <v>936</v>
      </c>
      <c r="K30" t="s">
        <v>939</v>
      </c>
      <c r="L30" t="s">
        <v>940</v>
      </c>
      <c r="M30" t="s">
        <v>923</v>
      </c>
      <c r="N30" t="s">
        <v>166</v>
      </c>
      <c r="O30" t="s">
        <v>167</v>
      </c>
      <c r="P30" t="s">
        <v>200</v>
      </c>
      <c r="Q30" t="s">
        <v>168</v>
      </c>
      <c r="R30" t="s">
        <v>165</v>
      </c>
      <c r="S30" t="s">
        <v>119</v>
      </c>
      <c r="T30" t="s">
        <v>164</v>
      </c>
      <c r="U30" t="s">
        <v>725</v>
      </c>
      <c r="V30" t="s">
        <v>927</v>
      </c>
      <c r="W30" t="s">
        <v>928</v>
      </c>
      <c r="X30" s="51" t="str">
        <f t="shared" si="0"/>
        <v>3</v>
      </c>
      <c r="Y30" s="51" t="str">
        <f>IF(T30="","",IF(AND(T30&lt;&gt;'Tabelas auxiliares'!$B$236,T30&lt;&gt;'Tabelas auxiliares'!$B$237,T30&lt;&gt;'Tabelas auxiliares'!$C$236,T30&lt;&gt;'Tabelas auxiliares'!$C$237,T30&lt;&gt;'Tabelas auxiliares'!$D$236),"FOLHA DE PESSOAL",IF(X30='Tabelas auxiliares'!$A$237,"CUSTEIO",IF(X30='Tabelas auxiliares'!$A$236,"INVESTIMENTO","ERRO - VERIFICAR"))))</f>
        <v>CUSTEIO</v>
      </c>
      <c r="Z30" s="64">
        <f t="shared" si="1"/>
        <v>150</v>
      </c>
      <c r="AA30" s="44">
        <v>112.76</v>
      </c>
      <c r="AB30" s="44">
        <v>37.24</v>
      </c>
      <c r="AD30" s="72"/>
      <c r="AE30" s="72"/>
      <c r="AF30" s="72"/>
      <c r="AG30" s="72"/>
      <c r="AH30" s="72"/>
      <c r="AI30" s="72"/>
      <c r="AJ30" s="72"/>
      <c r="AK30" s="72"/>
      <c r="AL30" s="72"/>
      <c r="AM30" s="72"/>
      <c r="AN30" s="72"/>
      <c r="AO30" s="72"/>
    </row>
    <row r="31" spans="1:41" x14ac:dyDescent="0.25">
      <c r="A31" s="148" t="s">
        <v>540</v>
      </c>
      <c r="B31" t="s">
        <v>264</v>
      </c>
      <c r="C31" t="s">
        <v>541</v>
      </c>
      <c r="D31" t="s">
        <v>35</v>
      </c>
      <c r="E31" t="s">
        <v>117</v>
      </c>
      <c r="F31" s="51" t="str">
        <f>IFERROR(VLOOKUP(D31,'Tabelas auxiliares'!$A$3:$B$61,2,FALSE),"")</f>
        <v>PU - PREFEITURA UNIVERSITÁRIA</v>
      </c>
      <c r="G31" s="51" t="str">
        <f>IFERROR(VLOOKUP($B31,'Tabelas auxiliares'!$A$65:$C$102,2,FALSE),"")</f>
        <v>Água / luz / gás (concessionárias)</v>
      </c>
      <c r="H31" s="51" t="str">
        <f>IFERROR(VLOOKUP($B31,'Tabelas auxiliares'!$A$65:$C$102,3,FALSE),"")</f>
        <v>ÁGUA E ESGOTO / ENERGIA ELÉTRICA / GÁS</v>
      </c>
      <c r="I31" t="s">
        <v>811</v>
      </c>
      <c r="J31" t="s">
        <v>941</v>
      </c>
      <c r="K31" t="s">
        <v>942</v>
      </c>
      <c r="L31" t="s">
        <v>943</v>
      </c>
      <c r="M31" t="s">
        <v>923</v>
      </c>
      <c r="N31" t="s">
        <v>166</v>
      </c>
      <c r="O31" t="s">
        <v>167</v>
      </c>
      <c r="P31" t="s">
        <v>200</v>
      </c>
      <c r="Q31" t="s">
        <v>168</v>
      </c>
      <c r="R31" t="s">
        <v>165</v>
      </c>
      <c r="S31" t="s">
        <v>119</v>
      </c>
      <c r="T31" t="s">
        <v>164</v>
      </c>
      <c r="U31" t="s">
        <v>725</v>
      </c>
      <c r="V31" t="s">
        <v>927</v>
      </c>
      <c r="W31" t="s">
        <v>928</v>
      </c>
      <c r="X31" s="51" t="str">
        <f t="shared" si="0"/>
        <v>3</v>
      </c>
      <c r="Y31" s="51" t="str">
        <f>IF(T31="","",IF(AND(T31&lt;&gt;'Tabelas auxiliares'!$B$236,T31&lt;&gt;'Tabelas auxiliares'!$B$237,T31&lt;&gt;'Tabelas auxiliares'!$C$236,T31&lt;&gt;'Tabelas auxiliares'!$C$237,T31&lt;&gt;'Tabelas auxiliares'!$D$236),"FOLHA DE PESSOAL",IF(X31='Tabelas auxiliares'!$A$237,"CUSTEIO",IF(X31='Tabelas auxiliares'!$A$236,"INVESTIMENTO","ERRO - VERIFICAR"))))</f>
        <v>CUSTEIO</v>
      </c>
      <c r="Z31" s="64">
        <f t="shared" si="1"/>
        <v>700</v>
      </c>
      <c r="AA31" s="44">
        <v>700</v>
      </c>
      <c r="AD31" s="72"/>
      <c r="AE31" s="72"/>
      <c r="AF31" s="72"/>
      <c r="AG31" s="72"/>
      <c r="AH31" s="72"/>
      <c r="AI31" s="72"/>
      <c r="AJ31" s="72"/>
      <c r="AK31" s="72"/>
      <c r="AL31" s="72"/>
      <c r="AM31" s="72"/>
      <c r="AN31" s="72"/>
      <c r="AO31" s="72"/>
    </row>
    <row r="32" spans="1:41" x14ac:dyDescent="0.25">
      <c r="A32" s="148" t="s">
        <v>540</v>
      </c>
      <c r="B32" t="s">
        <v>269</v>
      </c>
      <c r="C32" t="s">
        <v>842</v>
      </c>
      <c r="D32" t="s">
        <v>15</v>
      </c>
      <c r="E32" t="s">
        <v>117</v>
      </c>
      <c r="F32" s="51" t="str">
        <f>IFERROR(VLOOKUP(D32,'Tabelas auxiliares'!$A$3:$B$61,2,FALSE),"")</f>
        <v>PROPES - PRÓ-REITORIA DE PESQUISA / CEM</v>
      </c>
      <c r="G32" s="51" t="str">
        <f>IFERROR(VLOOKUP($B32,'Tabelas auxiliares'!$A$65:$C$102,2,FALSE),"")</f>
        <v>Assistência - Pesquisa</v>
      </c>
      <c r="H32" s="51" t="str">
        <f>IFERROR(VLOOKUP($B32,'Tabelas auxiliares'!$A$65:$C$102,3,FALSE),"")</f>
        <v>BOLSAS DE INICIACAO CIENTIFICA / BOLSAS PROJETOS DE PESQUISA E/OU EDITAIS LIGADOS A PESQUISA</v>
      </c>
      <c r="I32" t="s">
        <v>847</v>
      </c>
      <c r="J32" t="s">
        <v>944</v>
      </c>
      <c r="K32" t="s">
        <v>945</v>
      </c>
      <c r="L32" t="s">
        <v>946</v>
      </c>
      <c r="M32" t="s">
        <v>165</v>
      </c>
      <c r="N32" t="s">
        <v>169</v>
      </c>
      <c r="O32" t="s">
        <v>851</v>
      </c>
      <c r="P32" t="s">
        <v>852</v>
      </c>
      <c r="Q32" t="s">
        <v>168</v>
      </c>
      <c r="R32" t="s">
        <v>165</v>
      </c>
      <c r="S32" t="s">
        <v>119</v>
      </c>
      <c r="T32" t="s">
        <v>164</v>
      </c>
      <c r="U32" t="s">
        <v>853</v>
      </c>
      <c r="V32" t="s">
        <v>854</v>
      </c>
      <c r="W32" t="s">
        <v>855</v>
      </c>
      <c r="X32" s="51" t="str">
        <f t="shared" si="0"/>
        <v>3</v>
      </c>
      <c r="Y32" s="51" t="str">
        <f>IF(T32="","",IF(AND(T32&lt;&gt;'Tabelas auxiliares'!$B$236,T32&lt;&gt;'Tabelas auxiliares'!$B$237,T32&lt;&gt;'Tabelas auxiliares'!$C$236,T32&lt;&gt;'Tabelas auxiliares'!$C$237,T32&lt;&gt;'Tabelas auxiliares'!$D$236),"FOLHA DE PESSOAL",IF(X32='Tabelas auxiliares'!$A$237,"CUSTEIO",IF(X32='Tabelas auxiliares'!$A$236,"INVESTIMENTO","ERRO - VERIFICAR"))))</f>
        <v>CUSTEIO</v>
      </c>
      <c r="Z32" s="64">
        <f t="shared" si="1"/>
        <v>6300</v>
      </c>
      <c r="AA32" s="44">
        <v>4200</v>
      </c>
      <c r="AB32" s="44">
        <v>2100</v>
      </c>
      <c r="AD32" s="72"/>
      <c r="AE32" s="72"/>
      <c r="AF32" s="72"/>
      <c r="AG32" s="72"/>
      <c r="AH32" s="72"/>
      <c r="AI32" s="72"/>
      <c r="AJ32" s="72"/>
      <c r="AK32" s="72"/>
      <c r="AL32" s="72"/>
      <c r="AM32" s="72"/>
      <c r="AN32" s="72"/>
      <c r="AO32" s="72"/>
    </row>
    <row r="33" spans="1:41" x14ac:dyDescent="0.25">
      <c r="A33" s="148" t="s">
        <v>540</v>
      </c>
      <c r="B33" t="s">
        <v>269</v>
      </c>
      <c r="C33" t="s">
        <v>842</v>
      </c>
      <c r="D33" t="s">
        <v>15</v>
      </c>
      <c r="E33" t="s">
        <v>117</v>
      </c>
      <c r="F33" s="51" t="str">
        <f>IFERROR(VLOOKUP(D33,'Tabelas auxiliares'!$A$3:$B$61,2,FALSE),"")</f>
        <v>PROPES - PRÓ-REITORIA DE PESQUISA / CEM</v>
      </c>
      <c r="G33" s="51" t="str">
        <f>IFERROR(VLOOKUP($B33,'Tabelas auxiliares'!$A$65:$C$102,2,FALSE),"")</f>
        <v>Assistência - Pesquisa</v>
      </c>
      <c r="H33" s="51" t="str">
        <f>IFERROR(VLOOKUP($B33,'Tabelas auxiliares'!$A$65:$C$102,3,FALSE),"")</f>
        <v>BOLSAS DE INICIACAO CIENTIFICA / BOLSAS PROJETOS DE PESQUISA E/OU EDITAIS LIGADOS A PESQUISA</v>
      </c>
      <c r="I33" t="s">
        <v>847</v>
      </c>
      <c r="J33" t="s">
        <v>947</v>
      </c>
      <c r="K33" t="s">
        <v>948</v>
      </c>
      <c r="L33" t="s">
        <v>949</v>
      </c>
      <c r="M33" t="s">
        <v>165</v>
      </c>
      <c r="N33" t="s">
        <v>169</v>
      </c>
      <c r="O33" t="s">
        <v>851</v>
      </c>
      <c r="P33" t="s">
        <v>852</v>
      </c>
      <c r="Q33" t="s">
        <v>168</v>
      </c>
      <c r="R33" t="s">
        <v>165</v>
      </c>
      <c r="S33" t="s">
        <v>119</v>
      </c>
      <c r="T33" t="s">
        <v>164</v>
      </c>
      <c r="U33" t="s">
        <v>853</v>
      </c>
      <c r="V33" t="s">
        <v>854</v>
      </c>
      <c r="W33" t="s">
        <v>855</v>
      </c>
      <c r="X33" s="51" t="str">
        <f t="shared" si="0"/>
        <v>3</v>
      </c>
      <c r="Y33" s="51" t="str">
        <f>IF(T33="","",IF(AND(T33&lt;&gt;'Tabelas auxiliares'!$B$236,T33&lt;&gt;'Tabelas auxiliares'!$B$237,T33&lt;&gt;'Tabelas auxiliares'!$C$236,T33&lt;&gt;'Tabelas auxiliares'!$C$237,T33&lt;&gt;'Tabelas auxiliares'!$D$236),"FOLHA DE PESSOAL",IF(X33='Tabelas auxiliares'!$A$237,"CUSTEIO",IF(X33='Tabelas auxiliares'!$A$236,"INVESTIMENTO","ERRO - VERIFICAR"))))</f>
        <v>CUSTEIO</v>
      </c>
      <c r="Z33" s="64">
        <f t="shared" si="1"/>
        <v>2400</v>
      </c>
      <c r="AA33" s="44">
        <v>1600</v>
      </c>
      <c r="AB33" s="44">
        <v>800</v>
      </c>
      <c r="AD33" s="72"/>
      <c r="AE33" s="72"/>
      <c r="AF33" s="72"/>
      <c r="AG33" s="72"/>
      <c r="AH33" s="72"/>
      <c r="AI33" s="72"/>
      <c r="AJ33" s="72"/>
      <c r="AK33" s="72"/>
      <c r="AL33" s="72"/>
      <c r="AM33" s="72"/>
      <c r="AN33" s="72"/>
      <c r="AO33" s="72"/>
    </row>
    <row r="34" spans="1:41" x14ac:dyDescent="0.25">
      <c r="A34" s="148" t="s">
        <v>540</v>
      </c>
      <c r="B34" t="s">
        <v>269</v>
      </c>
      <c r="C34" t="s">
        <v>842</v>
      </c>
      <c r="D34" t="s">
        <v>15</v>
      </c>
      <c r="E34" t="s">
        <v>117</v>
      </c>
      <c r="F34" s="51" t="str">
        <f>IFERROR(VLOOKUP(D34,'Tabelas auxiliares'!$A$3:$B$61,2,FALSE),"")</f>
        <v>PROPES - PRÓ-REITORIA DE PESQUISA / CEM</v>
      </c>
      <c r="G34" s="51" t="str">
        <f>IFERROR(VLOOKUP($B34,'Tabelas auxiliares'!$A$65:$C$102,2,FALSE),"")</f>
        <v>Assistência - Pesquisa</v>
      </c>
      <c r="H34" s="51" t="str">
        <f>IFERROR(VLOOKUP($B34,'Tabelas auxiliares'!$A$65:$C$102,3,FALSE),"")</f>
        <v>BOLSAS DE INICIACAO CIENTIFICA / BOLSAS PROJETOS DE PESQUISA E/OU EDITAIS LIGADOS A PESQUISA</v>
      </c>
      <c r="I34" t="s">
        <v>847</v>
      </c>
      <c r="J34" t="s">
        <v>950</v>
      </c>
      <c r="K34" t="s">
        <v>951</v>
      </c>
      <c r="L34" t="s">
        <v>952</v>
      </c>
      <c r="M34" t="s">
        <v>165</v>
      </c>
      <c r="N34" t="s">
        <v>169</v>
      </c>
      <c r="O34" t="s">
        <v>851</v>
      </c>
      <c r="P34" t="s">
        <v>852</v>
      </c>
      <c r="Q34" t="s">
        <v>168</v>
      </c>
      <c r="R34" t="s">
        <v>165</v>
      </c>
      <c r="S34" t="s">
        <v>119</v>
      </c>
      <c r="T34" t="s">
        <v>164</v>
      </c>
      <c r="U34" t="s">
        <v>853</v>
      </c>
      <c r="V34" t="s">
        <v>854</v>
      </c>
      <c r="W34" t="s">
        <v>855</v>
      </c>
      <c r="X34" s="51" t="str">
        <f t="shared" si="0"/>
        <v>3</v>
      </c>
      <c r="Y34" s="51" t="str">
        <f>IF(T34="","",IF(AND(T34&lt;&gt;'Tabelas auxiliares'!$B$236,T34&lt;&gt;'Tabelas auxiliares'!$B$237,T34&lt;&gt;'Tabelas auxiliares'!$C$236,T34&lt;&gt;'Tabelas auxiliares'!$C$237,T34&lt;&gt;'Tabelas auxiliares'!$D$236),"FOLHA DE PESSOAL",IF(X34='Tabelas auxiliares'!$A$237,"CUSTEIO",IF(X34='Tabelas auxiliares'!$A$236,"INVESTIMENTO","ERRO - VERIFICAR"))))</f>
        <v>CUSTEIO</v>
      </c>
      <c r="Z34" s="64">
        <f t="shared" si="1"/>
        <v>7200</v>
      </c>
      <c r="AA34" s="44">
        <v>4800</v>
      </c>
      <c r="AB34" s="44">
        <v>2400</v>
      </c>
      <c r="AD34" s="72"/>
      <c r="AE34" s="72"/>
      <c r="AF34" s="72"/>
      <c r="AG34" s="72"/>
      <c r="AH34" s="72"/>
      <c r="AI34" s="72"/>
      <c r="AJ34" s="72"/>
      <c r="AK34" s="72"/>
      <c r="AL34" s="72"/>
      <c r="AM34" s="72"/>
      <c r="AN34" s="72"/>
      <c r="AO34" s="72"/>
    </row>
    <row r="35" spans="1:41" x14ac:dyDescent="0.25">
      <c r="A35" s="148" t="s">
        <v>540</v>
      </c>
      <c r="B35" t="s">
        <v>269</v>
      </c>
      <c r="C35" t="s">
        <v>842</v>
      </c>
      <c r="D35" t="s">
        <v>15</v>
      </c>
      <c r="E35" t="s">
        <v>117</v>
      </c>
      <c r="F35" s="51" t="str">
        <f>IFERROR(VLOOKUP(D35,'Tabelas auxiliares'!$A$3:$B$61,2,FALSE),"")</f>
        <v>PROPES - PRÓ-REITORIA DE PESQUISA / CEM</v>
      </c>
      <c r="G35" s="51" t="str">
        <f>IFERROR(VLOOKUP($B35,'Tabelas auxiliares'!$A$65:$C$102,2,FALSE),"")</f>
        <v>Assistência - Pesquisa</v>
      </c>
      <c r="H35" s="51" t="str">
        <f>IFERROR(VLOOKUP($B35,'Tabelas auxiliares'!$A$65:$C$102,3,FALSE),"")</f>
        <v>BOLSAS DE INICIACAO CIENTIFICA / BOLSAS PROJETOS DE PESQUISA E/OU EDITAIS LIGADOS A PESQUISA</v>
      </c>
      <c r="I35" t="s">
        <v>827</v>
      </c>
      <c r="J35" t="s">
        <v>950</v>
      </c>
      <c r="K35" t="s">
        <v>953</v>
      </c>
      <c r="L35" t="s">
        <v>954</v>
      </c>
      <c r="M35" t="s">
        <v>165</v>
      </c>
      <c r="N35" t="s">
        <v>169</v>
      </c>
      <c r="O35" t="s">
        <v>851</v>
      </c>
      <c r="P35" t="s">
        <v>852</v>
      </c>
      <c r="Q35" t="s">
        <v>168</v>
      </c>
      <c r="R35" t="s">
        <v>165</v>
      </c>
      <c r="S35" t="s">
        <v>119</v>
      </c>
      <c r="T35" t="s">
        <v>164</v>
      </c>
      <c r="U35" t="s">
        <v>853</v>
      </c>
      <c r="V35" t="s">
        <v>854</v>
      </c>
      <c r="W35" t="s">
        <v>855</v>
      </c>
      <c r="X35" s="51" t="str">
        <f t="shared" si="0"/>
        <v>3</v>
      </c>
      <c r="Y35" s="51" t="str">
        <f>IF(T35="","",IF(AND(T35&lt;&gt;'Tabelas auxiliares'!$B$236,T35&lt;&gt;'Tabelas auxiliares'!$B$237,T35&lt;&gt;'Tabelas auxiliares'!$C$236,T35&lt;&gt;'Tabelas auxiliares'!$C$237,T35&lt;&gt;'Tabelas auxiliares'!$D$236),"FOLHA DE PESSOAL",IF(X35='Tabelas auxiliares'!$A$237,"CUSTEIO",IF(X35='Tabelas auxiliares'!$A$236,"INVESTIMENTO","ERRO - VERIFICAR"))))</f>
        <v>CUSTEIO</v>
      </c>
      <c r="Z35" s="64">
        <f t="shared" si="1"/>
        <v>15600</v>
      </c>
      <c r="AA35" s="44">
        <v>10400</v>
      </c>
      <c r="AB35" s="44">
        <v>5200</v>
      </c>
      <c r="AD35" s="72"/>
      <c r="AE35" s="72"/>
      <c r="AF35" s="72"/>
      <c r="AG35" s="72"/>
      <c r="AH35" s="72"/>
      <c r="AI35" s="72"/>
      <c r="AJ35" s="72"/>
      <c r="AK35" s="72"/>
      <c r="AL35" s="72"/>
      <c r="AM35" s="72"/>
      <c r="AN35" s="72"/>
      <c r="AO35" s="72"/>
    </row>
    <row r="36" spans="1:41" x14ac:dyDescent="0.25">
      <c r="A36" s="148" t="s">
        <v>540</v>
      </c>
      <c r="B36" t="s">
        <v>269</v>
      </c>
      <c r="C36" t="s">
        <v>842</v>
      </c>
      <c r="D36" t="s">
        <v>15</v>
      </c>
      <c r="E36" t="s">
        <v>117</v>
      </c>
      <c r="F36" s="51" t="str">
        <f>IFERROR(VLOOKUP(D36,'Tabelas auxiliares'!$A$3:$B$61,2,FALSE),"")</f>
        <v>PROPES - PRÓ-REITORIA DE PESQUISA / CEM</v>
      </c>
      <c r="G36" s="51" t="str">
        <f>IFERROR(VLOOKUP($B36,'Tabelas auxiliares'!$A$65:$C$102,2,FALSE),"")</f>
        <v>Assistência - Pesquisa</v>
      </c>
      <c r="H36" s="51" t="str">
        <f>IFERROR(VLOOKUP($B36,'Tabelas auxiliares'!$A$65:$C$102,3,FALSE),"")</f>
        <v>BOLSAS DE INICIACAO CIENTIFICA / BOLSAS PROJETOS DE PESQUISA E/OU EDITAIS LIGADOS A PESQUISA</v>
      </c>
      <c r="I36" t="s">
        <v>827</v>
      </c>
      <c r="J36" t="s">
        <v>950</v>
      </c>
      <c r="K36" t="s">
        <v>955</v>
      </c>
      <c r="L36" t="s">
        <v>956</v>
      </c>
      <c r="M36" t="s">
        <v>165</v>
      </c>
      <c r="N36" t="s">
        <v>169</v>
      </c>
      <c r="O36" t="s">
        <v>851</v>
      </c>
      <c r="P36" t="s">
        <v>852</v>
      </c>
      <c r="Q36" t="s">
        <v>168</v>
      </c>
      <c r="R36" t="s">
        <v>165</v>
      </c>
      <c r="S36" t="s">
        <v>119</v>
      </c>
      <c r="T36" t="s">
        <v>164</v>
      </c>
      <c r="U36" t="s">
        <v>853</v>
      </c>
      <c r="V36" t="s">
        <v>854</v>
      </c>
      <c r="W36" t="s">
        <v>855</v>
      </c>
      <c r="X36" s="51" t="str">
        <f t="shared" si="0"/>
        <v>3</v>
      </c>
      <c r="Y36" s="51" t="str">
        <f>IF(T36="","",IF(AND(T36&lt;&gt;'Tabelas auxiliares'!$B$236,T36&lt;&gt;'Tabelas auxiliares'!$B$237,T36&lt;&gt;'Tabelas auxiliares'!$C$236,T36&lt;&gt;'Tabelas auxiliares'!$C$237,T36&lt;&gt;'Tabelas auxiliares'!$D$236),"FOLHA DE PESSOAL",IF(X36='Tabelas auxiliares'!$A$237,"CUSTEIO",IF(X36='Tabelas auxiliares'!$A$236,"INVESTIMENTO","ERRO - VERIFICAR"))))</f>
        <v>CUSTEIO</v>
      </c>
      <c r="Z36" s="64">
        <f t="shared" si="1"/>
        <v>18600</v>
      </c>
      <c r="AA36" s="44">
        <v>12400</v>
      </c>
      <c r="AB36" s="44">
        <v>6200</v>
      </c>
      <c r="AD36" s="72"/>
      <c r="AE36" s="72"/>
      <c r="AF36" s="72"/>
      <c r="AG36" s="72"/>
      <c r="AH36" s="72"/>
      <c r="AI36" s="72"/>
      <c r="AJ36" s="72"/>
      <c r="AK36" s="72"/>
      <c r="AL36" s="72"/>
      <c r="AM36" s="72"/>
      <c r="AN36" s="72"/>
      <c r="AO36" s="72"/>
    </row>
    <row r="37" spans="1:41" x14ac:dyDescent="0.25">
      <c r="A37" s="148" t="s">
        <v>540</v>
      </c>
      <c r="B37" t="s">
        <v>269</v>
      </c>
      <c r="C37" t="s">
        <v>842</v>
      </c>
      <c r="D37" t="s">
        <v>15</v>
      </c>
      <c r="E37" t="s">
        <v>117</v>
      </c>
      <c r="F37" s="51" t="str">
        <f>IFERROR(VLOOKUP(D37,'Tabelas auxiliares'!$A$3:$B$61,2,FALSE),"")</f>
        <v>PROPES - PRÓ-REITORIA DE PESQUISA / CEM</v>
      </c>
      <c r="G37" s="51" t="str">
        <f>IFERROR(VLOOKUP($B37,'Tabelas auxiliares'!$A$65:$C$102,2,FALSE),"")</f>
        <v>Assistência - Pesquisa</v>
      </c>
      <c r="H37" s="51" t="str">
        <f>IFERROR(VLOOKUP($B37,'Tabelas auxiliares'!$A$65:$C$102,3,FALSE),"")</f>
        <v>BOLSAS DE INICIACAO CIENTIFICA / BOLSAS PROJETOS DE PESQUISA E/OU EDITAIS LIGADOS A PESQUISA</v>
      </c>
      <c r="I37" t="s">
        <v>827</v>
      </c>
      <c r="J37" t="s">
        <v>950</v>
      </c>
      <c r="K37" t="s">
        <v>957</v>
      </c>
      <c r="L37" t="s">
        <v>958</v>
      </c>
      <c r="M37" t="s">
        <v>165</v>
      </c>
      <c r="N37" t="s">
        <v>169</v>
      </c>
      <c r="O37" t="s">
        <v>851</v>
      </c>
      <c r="P37" t="s">
        <v>852</v>
      </c>
      <c r="Q37" t="s">
        <v>168</v>
      </c>
      <c r="R37" t="s">
        <v>165</v>
      </c>
      <c r="S37" t="s">
        <v>119</v>
      </c>
      <c r="T37" t="s">
        <v>164</v>
      </c>
      <c r="U37" t="s">
        <v>853</v>
      </c>
      <c r="V37" t="s">
        <v>854</v>
      </c>
      <c r="W37" t="s">
        <v>855</v>
      </c>
      <c r="X37" s="51" t="str">
        <f t="shared" si="0"/>
        <v>3</v>
      </c>
      <c r="Y37" s="51" t="str">
        <f>IF(T37="","",IF(AND(T37&lt;&gt;'Tabelas auxiliares'!$B$236,T37&lt;&gt;'Tabelas auxiliares'!$B$237,T37&lt;&gt;'Tabelas auxiliares'!$C$236,T37&lt;&gt;'Tabelas auxiliares'!$C$237,T37&lt;&gt;'Tabelas auxiliares'!$D$236),"FOLHA DE PESSOAL",IF(X37='Tabelas auxiliares'!$A$237,"CUSTEIO",IF(X37='Tabelas auxiliares'!$A$236,"INVESTIMENTO","ERRO - VERIFICAR"))))</f>
        <v>CUSTEIO</v>
      </c>
      <c r="Z37" s="64">
        <f t="shared" si="1"/>
        <v>31200</v>
      </c>
      <c r="AA37" s="44">
        <v>20800</v>
      </c>
      <c r="AB37" s="44">
        <v>10400</v>
      </c>
      <c r="AD37" s="72"/>
      <c r="AE37" s="72"/>
      <c r="AF37" s="72"/>
      <c r="AG37" s="72"/>
      <c r="AH37" s="72"/>
      <c r="AI37" s="72"/>
      <c r="AJ37" s="72"/>
      <c r="AK37" s="72"/>
      <c r="AL37" s="72"/>
      <c r="AM37" s="72"/>
      <c r="AN37" s="72"/>
      <c r="AO37" s="72"/>
    </row>
    <row r="38" spans="1:41" x14ac:dyDescent="0.25">
      <c r="A38" s="148" t="s">
        <v>540</v>
      </c>
      <c r="B38" t="s">
        <v>269</v>
      </c>
      <c r="C38" t="s">
        <v>842</v>
      </c>
      <c r="D38" t="s">
        <v>21</v>
      </c>
      <c r="E38" t="s">
        <v>117</v>
      </c>
      <c r="F38" s="51" t="str">
        <f>IFERROR(VLOOKUP(D38,'Tabelas auxiliares'!$A$3:$B$61,2,FALSE),"")</f>
        <v>NÚCLEOS ESTRATÉGICOS</v>
      </c>
      <c r="G38" s="51" t="str">
        <f>IFERROR(VLOOKUP($B38,'Tabelas auxiliares'!$A$65:$C$102,2,FALSE),"")</f>
        <v>Assistência - Pesquisa</v>
      </c>
      <c r="H38" s="51" t="str">
        <f>IFERROR(VLOOKUP($B38,'Tabelas auxiliares'!$A$65:$C$102,3,FALSE),"")</f>
        <v>BOLSAS DE INICIACAO CIENTIFICA / BOLSAS PROJETOS DE PESQUISA E/OU EDITAIS LIGADOS A PESQUISA</v>
      </c>
      <c r="I38" t="s">
        <v>815</v>
      </c>
      <c r="J38" t="s">
        <v>959</v>
      </c>
      <c r="K38" t="s">
        <v>960</v>
      </c>
      <c r="L38" t="s">
        <v>961</v>
      </c>
      <c r="M38" t="s">
        <v>165</v>
      </c>
      <c r="N38" t="s">
        <v>166</v>
      </c>
      <c r="O38" t="s">
        <v>167</v>
      </c>
      <c r="P38" t="s">
        <v>200</v>
      </c>
      <c r="Q38" t="s">
        <v>168</v>
      </c>
      <c r="R38" t="s">
        <v>165</v>
      </c>
      <c r="S38" t="s">
        <v>119</v>
      </c>
      <c r="T38" t="s">
        <v>164</v>
      </c>
      <c r="U38" t="s">
        <v>725</v>
      </c>
      <c r="V38" t="s">
        <v>854</v>
      </c>
      <c r="W38" t="s">
        <v>855</v>
      </c>
      <c r="X38" s="51" t="str">
        <f t="shared" si="0"/>
        <v>3</v>
      </c>
      <c r="Y38" s="51" t="str">
        <f>IF(T38="","",IF(AND(T38&lt;&gt;'Tabelas auxiliares'!$B$236,T38&lt;&gt;'Tabelas auxiliares'!$B$237,T38&lt;&gt;'Tabelas auxiliares'!$C$236,T38&lt;&gt;'Tabelas auxiliares'!$C$237,T38&lt;&gt;'Tabelas auxiliares'!$D$236),"FOLHA DE PESSOAL",IF(X38='Tabelas auxiliares'!$A$237,"CUSTEIO",IF(X38='Tabelas auxiliares'!$A$236,"INVESTIMENTO","ERRO - VERIFICAR"))))</f>
        <v>CUSTEIO</v>
      </c>
      <c r="Z38" s="64">
        <f t="shared" si="1"/>
        <v>14700</v>
      </c>
      <c r="AA38" s="44">
        <v>12600</v>
      </c>
      <c r="AB38" s="44">
        <v>2100</v>
      </c>
      <c r="AD38" s="72"/>
      <c r="AE38" s="72"/>
      <c r="AF38" s="72"/>
      <c r="AG38" s="72"/>
      <c r="AH38" s="72"/>
      <c r="AI38" s="72"/>
      <c r="AJ38" s="72"/>
      <c r="AK38" s="72"/>
      <c r="AL38" s="72"/>
      <c r="AM38" s="72"/>
      <c r="AN38" s="72"/>
      <c r="AO38" s="72"/>
    </row>
    <row r="39" spans="1:41" x14ac:dyDescent="0.25">
      <c r="A39" s="148" t="s">
        <v>540</v>
      </c>
      <c r="B39" t="s">
        <v>269</v>
      </c>
      <c r="C39" t="s">
        <v>842</v>
      </c>
      <c r="D39" t="s">
        <v>21</v>
      </c>
      <c r="E39" t="s">
        <v>117</v>
      </c>
      <c r="F39" s="51" t="str">
        <f>IFERROR(VLOOKUP(D39,'Tabelas auxiliares'!$A$3:$B$61,2,FALSE),"")</f>
        <v>NÚCLEOS ESTRATÉGICOS</v>
      </c>
      <c r="G39" s="51" t="str">
        <f>IFERROR(VLOOKUP($B39,'Tabelas auxiliares'!$A$65:$C$102,2,FALSE),"")</f>
        <v>Assistência - Pesquisa</v>
      </c>
      <c r="H39" s="51" t="str">
        <f>IFERROR(VLOOKUP($B39,'Tabelas auxiliares'!$A$65:$C$102,3,FALSE),"")</f>
        <v>BOLSAS DE INICIACAO CIENTIFICA / BOLSAS PROJETOS DE PESQUISA E/OU EDITAIS LIGADOS A PESQUISA</v>
      </c>
      <c r="I39" t="s">
        <v>815</v>
      </c>
      <c r="J39" t="s">
        <v>962</v>
      </c>
      <c r="K39" t="s">
        <v>963</v>
      </c>
      <c r="L39" t="s">
        <v>964</v>
      </c>
      <c r="M39" t="s">
        <v>165</v>
      </c>
      <c r="N39" t="s">
        <v>166</v>
      </c>
      <c r="O39" t="s">
        <v>167</v>
      </c>
      <c r="P39" t="s">
        <v>200</v>
      </c>
      <c r="Q39" t="s">
        <v>168</v>
      </c>
      <c r="R39" t="s">
        <v>165</v>
      </c>
      <c r="S39" t="s">
        <v>119</v>
      </c>
      <c r="T39" t="s">
        <v>164</v>
      </c>
      <c r="U39" t="s">
        <v>725</v>
      </c>
      <c r="V39" t="s">
        <v>854</v>
      </c>
      <c r="W39" t="s">
        <v>855</v>
      </c>
      <c r="X39" s="51" t="str">
        <f t="shared" si="0"/>
        <v>3</v>
      </c>
      <c r="Y39" s="51" t="str">
        <f>IF(T39="","",IF(AND(T39&lt;&gt;'Tabelas auxiliares'!$B$236,T39&lt;&gt;'Tabelas auxiliares'!$B$237,T39&lt;&gt;'Tabelas auxiliares'!$C$236,T39&lt;&gt;'Tabelas auxiliares'!$C$237,T39&lt;&gt;'Tabelas auxiliares'!$D$236),"FOLHA DE PESSOAL",IF(X39='Tabelas auxiliares'!$A$237,"CUSTEIO",IF(X39='Tabelas auxiliares'!$A$236,"INVESTIMENTO","ERRO - VERIFICAR"))))</f>
        <v>CUSTEIO</v>
      </c>
      <c r="Z39" s="64">
        <f t="shared" si="1"/>
        <v>16800</v>
      </c>
      <c r="AA39" s="44">
        <v>14700</v>
      </c>
      <c r="AB39" s="44">
        <v>2100</v>
      </c>
      <c r="AD39" s="72"/>
      <c r="AE39" s="72"/>
      <c r="AF39" s="72"/>
      <c r="AG39" s="72"/>
      <c r="AH39" s="72"/>
      <c r="AI39" s="72"/>
      <c r="AJ39" s="72"/>
      <c r="AK39" s="72"/>
      <c r="AL39" s="72"/>
      <c r="AM39" s="72"/>
      <c r="AN39" s="72"/>
      <c r="AO39" s="72"/>
    </row>
    <row r="40" spans="1:41" x14ac:dyDescent="0.25">
      <c r="A40" s="148" t="s">
        <v>540</v>
      </c>
      <c r="B40" t="s">
        <v>283</v>
      </c>
      <c r="C40" t="s">
        <v>541</v>
      </c>
      <c r="D40" t="s">
        <v>71</v>
      </c>
      <c r="E40" t="s">
        <v>117</v>
      </c>
      <c r="F40" s="51" t="str">
        <f>IFERROR(VLOOKUP(D40,'Tabelas auxiliares'!$A$3:$B$61,2,FALSE),"")</f>
        <v>ARI - ASSESSORIA DE RELAÇÕES INTERNACIONAIS</v>
      </c>
      <c r="G40" s="51" t="str">
        <f>IFERROR(VLOOKUP($B40,'Tabelas auxiliares'!$A$65:$C$102,2,FALSE),"")</f>
        <v>Auxílio eventos/Atividades extrassala - servidores</v>
      </c>
      <c r="H40" s="51" t="str">
        <f>IFERROR(VLOOKUP($B40,'Tabelas auxiliares'!$A$65:$C$102,3,FALSE),"")</f>
        <v>DOCENTES: AUXÍLIO EVENTOS/CONGRESSOS/SEMINÁRIOS/PUBLICAÇÕES/ AUXÍLIO PARA ATIVIDADE EXTRASSALA</v>
      </c>
      <c r="I40" t="s">
        <v>929</v>
      </c>
      <c r="J40" t="s">
        <v>965</v>
      </c>
      <c r="K40" t="s">
        <v>966</v>
      </c>
      <c r="L40" t="s">
        <v>967</v>
      </c>
      <c r="M40" t="s">
        <v>968</v>
      </c>
      <c r="N40" t="s">
        <v>166</v>
      </c>
      <c r="O40" t="s">
        <v>167</v>
      </c>
      <c r="P40" t="s">
        <v>200</v>
      </c>
      <c r="Q40" t="s">
        <v>168</v>
      </c>
      <c r="R40" t="s">
        <v>165</v>
      </c>
      <c r="S40" t="s">
        <v>119</v>
      </c>
      <c r="T40" t="s">
        <v>164</v>
      </c>
      <c r="U40" t="s">
        <v>725</v>
      </c>
      <c r="V40" t="s">
        <v>969</v>
      </c>
      <c r="W40" t="s">
        <v>970</v>
      </c>
      <c r="X40" s="51" t="str">
        <f t="shared" si="0"/>
        <v>3</v>
      </c>
      <c r="Y40" s="51" t="str">
        <f>IF(T40="","",IF(AND(T40&lt;&gt;'Tabelas auxiliares'!$B$236,T40&lt;&gt;'Tabelas auxiliares'!$B$237,T40&lt;&gt;'Tabelas auxiliares'!$C$236,T40&lt;&gt;'Tabelas auxiliares'!$C$237,T40&lt;&gt;'Tabelas auxiliares'!$D$236),"FOLHA DE PESSOAL",IF(X40='Tabelas auxiliares'!$A$237,"CUSTEIO",IF(X40='Tabelas auxiliares'!$A$236,"INVESTIMENTO","ERRO - VERIFICAR"))))</f>
        <v>CUSTEIO</v>
      </c>
      <c r="Z40" s="64">
        <f t="shared" si="1"/>
        <v>6204.26</v>
      </c>
      <c r="AA40" s="44">
        <v>6204.26</v>
      </c>
      <c r="AD40" s="72"/>
      <c r="AE40" s="72"/>
      <c r="AF40" s="72"/>
      <c r="AG40" s="72"/>
      <c r="AH40" s="72"/>
      <c r="AI40" s="72"/>
      <c r="AJ40" s="72"/>
      <c r="AK40" s="72"/>
      <c r="AL40" s="72"/>
      <c r="AM40" s="72"/>
      <c r="AN40" s="72"/>
      <c r="AO40" s="72"/>
    </row>
    <row r="41" spans="1:41" x14ac:dyDescent="0.25">
      <c r="A41" s="148" t="s">
        <v>540</v>
      </c>
      <c r="B41" t="s">
        <v>284</v>
      </c>
      <c r="C41" t="s">
        <v>541</v>
      </c>
      <c r="D41" t="s">
        <v>75</v>
      </c>
      <c r="E41" t="s">
        <v>117</v>
      </c>
      <c r="F41" s="51" t="str">
        <f>IFERROR(VLOOKUP(D41,'Tabelas auxiliares'!$A$3:$B$61,2,FALSE),"")</f>
        <v>BIBLIOTECA</v>
      </c>
      <c r="G41" s="51" t="str">
        <f>IFERROR(VLOOKUP($B41,'Tabelas auxiliares'!$A$65:$C$102,2,FALSE),"")</f>
        <v>Acervo bibliográfico</v>
      </c>
      <c r="H41" s="51" t="str">
        <f>IFERROR(VLOOKUP($B41,'Tabelas auxiliares'!$A$65:$C$102,3,FALSE),"")</f>
        <v>LIVROS / ASSINATURA DE JORNAIS E REVISTAS / PERIÓDICOS / BASES ACADÊMICAS/ENCADERNAÇÃO E REENCADERNAÇÃO DE LIVROS DO ACERVO</v>
      </c>
      <c r="I41" t="s">
        <v>749</v>
      </c>
      <c r="J41" t="s">
        <v>971</v>
      </c>
      <c r="K41" t="s">
        <v>972</v>
      </c>
      <c r="L41" t="s">
        <v>973</v>
      </c>
      <c r="M41" t="s">
        <v>974</v>
      </c>
      <c r="N41" t="s">
        <v>166</v>
      </c>
      <c r="O41" t="s">
        <v>167</v>
      </c>
      <c r="P41" t="s">
        <v>200</v>
      </c>
      <c r="Q41" t="s">
        <v>168</v>
      </c>
      <c r="R41" t="s">
        <v>165</v>
      </c>
      <c r="S41" t="s">
        <v>119</v>
      </c>
      <c r="T41" t="s">
        <v>164</v>
      </c>
      <c r="U41" t="s">
        <v>725</v>
      </c>
      <c r="V41" t="s">
        <v>975</v>
      </c>
      <c r="W41" t="s">
        <v>976</v>
      </c>
      <c r="X41" s="51" t="str">
        <f t="shared" si="0"/>
        <v>3</v>
      </c>
      <c r="Y41" s="51" t="str">
        <f>IF(T41="","",IF(AND(T41&lt;&gt;'Tabelas auxiliares'!$B$236,T41&lt;&gt;'Tabelas auxiliares'!$B$237,T41&lt;&gt;'Tabelas auxiliares'!$C$236,T41&lt;&gt;'Tabelas auxiliares'!$C$237,T41&lt;&gt;'Tabelas auxiliares'!$D$236),"FOLHA DE PESSOAL",IF(X41='Tabelas auxiliares'!$A$237,"CUSTEIO",IF(X41='Tabelas auxiliares'!$A$236,"INVESTIMENTO","ERRO - VERIFICAR"))))</f>
        <v>CUSTEIO</v>
      </c>
      <c r="Z41" s="64">
        <f t="shared" si="1"/>
        <v>40148.68</v>
      </c>
      <c r="AA41" s="44">
        <v>37116.300000000003</v>
      </c>
      <c r="AB41" s="44">
        <v>3032.38</v>
      </c>
      <c r="AD41" s="72"/>
      <c r="AE41" s="72"/>
      <c r="AF41" s="72"/>
      <c r="AG41" s="72"/>
      <c r="AH41" s="72"/>
      <c r="AI41" s="72"/>
      <c r="AJ41" s="72"/>
      <c r="AK41" s="72"/>
      <c r="AL41" s="72"/>
      <c r="AM41" s="72"/>
      <c r="AN41" s="72"/>
      <c r="AO41" s="72"/>
    </row>
    <row r="42" spans="1:41" x14ac:dyDescent="0.25">
      <c r="A42" s="148" t="s">
        <v>540</v>
      </c>
      <c r="B42" t="s">
        <v>290</v>
      </c>
      <c r="C42" t="s">
        <v>541</v>
      </c>
      <c r="D42" t="s">
        <v>88</v>
      </c>
      <c r="E42" t="s">
        <v>117</v>
      </c>
      <c r="F42" s="51" t="str">
        <f>IFERROR(VLOOKUP(D42,'Tabelas auxiliares'!$A$3:$B$61,2,FALSE),"")</f>
        <v>SUGEPE - SUPERINTENDÊNCIA DE GESTÃO DE PESSOAS</v>
      </c>
      <c r="G42" s="51" t="str">
        <f>IFERROR(VLOOKUP($B42,'Tabelas auxiliares'!$A$65:$C$102,2,FALSE),"")</f>
        <v>Cursos e concursos</v>
      </c>
      <c r="H42" s="51" t="str">
        <f>IFERROR(VLOOKUP($B42,'Tabelas auxiliares'!$A$65:$C$102,3,FALSE),"")</f>
        <v>FOLHA DE PAGAMENTO (ENCARGOS DE CURSO E CONCURSO)</v>
      </c>
      <c r="I42" t="s">
        <v>977</v>
      </c>
      <c r="J42" t="s">
        <v>978</v>
      </c>
      <c r="K42" t="s">
        <v>979</v>
      </c>
      <c r="L42" t="s">
        <v>980</v>
      </c>
      <c r="M42" t="s">
        <v>165</v>
      </c>
      <c r="N42" t="s">
        <v>166</v>
      </c>
      <c r="O42" t="s">
        <v>167</v>
      </c>
      <c r="P42" t="s">
        <v>200</v>
      </c>
      <c r="Q42" t="s">
        <v>168</v>
      </c>
      <c r="R42" t="s">
        <v>165</v>
      </c>
      <c r="S42" t="s">
        <v>119</v>
      </c>
      <c r="T42" t="s">
        <v>164</v>
      </c>
      <c r="U42" t="s">
        <v>725</v>
      </c>
      <c r="V42" t="s">
        <v>981</v>
      </c>
      <c r="W42" t="s">
        <v>982</v>
      </c>
      <c r="X42" s="51" t="str">
        <f t="shared" si="0"/>
        <v>3</v>
      </c>
      <c r="Y42" s="51" t="str">
        <f>IF(T42="","",IF(AND(T42&lt;&gt;'Tabelas auxiliares'!$B$236,T42&lt;&gt;'Tabelas auxiliares'!$B$237,T42&lt;&gt;'Tabelas auxiliares'!$C$236,T42&lt;&gt;'Tabelas auxiliares'!$C$237,T42&lt;&gt;'Tabelas auxiliares'!$D$236),"FOLHA DE PESSOAL",IF(X42='Tabelas auxiliares'!$A$237,"CUSTEIO",IF(X42='Tabelas auxiliares'!$A$236,"INVESTIMENTO","ERRO - VERIFICAR"))))</f>
        <v>CUSTEIO</v>
      </c>
      <c r="Z42" s="64">
        <f t="shared" si="1"/>
        <v>24000</v>
      </c>
      <c r="AA42" s="44">
        <v>24000</v>
      </c>
      <c r="AD42" s="72"/>
      <c r="AE42" s="72"/>
      <c r="AF42" s="72"/>
      <c r="AG42" s="72"/>
      <c r="AH42" s="72"/>
      <c r="AI42" s="72"/>
      <c r="AJ42" s="72"/>
      <c r="AK42" s="72"/>
      <c r="AL42" s="72"/>
      <c r="AM42" s="72"/>
      <c r="AN42" s="72"/>
      <c r="AO42" s="72"/>
    </row>
    <row r="43" spans="1:41" x14ac:dyDescent="0.25">
      <c r="A43" s="148" t="s">
        <v>540</v>
      </c>
      <c r="B43" t="s">
        <v>846</v>
      </c>
      <c r="C43" t="s">
        <v>541</v>
      </c>
      <c r="D43" t="s">
        <v>27</v>
      </c>
      <c r="E43" t="s">
        <v>117</v>
      </c>
      <c r="F43" s="51" t="str">
        <f>IFERROR(VLOOKUP(D43,'Tabelas auxiliares'!$A$3:$B$61,2,FALSE),"")</f>
        <v>ACI - ASSESSORIA DE COMUNICAÇÃO E IMPRENSA</v>
      </c>
      <c r="G43" s="51" t="str">
        <f>IFERROR(VLOOKUP($B43,'Tabelas auxiliares'!$A$65:$C$102,2,FALSE),"")</f>
        <v/>
      </c>
      <c r="H43" s="51" t="str">
        <f>IFERROR(VLOOKUP($B43,'Tabelas auxiliares'!$A$65:$C$102,3,FALSE),"")</f>
        <v/>
      </c>
      <c r="I43" t="s">
        <v>749</v>
      </c>
      <c r="J43" t="s">
        <v>983</v>
      </c>
      <c r="K43" t="s">
        <v>984</v>
      </c>
      <c r="L43" t="s">
        <v>985</v>
      </c>
      <c r="M43" t="s">
        <v>986</v>
      </c>
      <c r="N43" t="s">
        <v>166</v>
      </c>
      <c r="O43" t="s">
        <v>167</v>
      </c>
      <c r="P43" t="s">
        <v>200</v>
      </c>
      <c r="Q43" t="s">
        <v>168</v>
      </c>
      <c r="R43" t="s">
        <v>165</v>
      </c>
      <c r="S43" t="s">
        <v>119</v>
      </c>
      <c r="T43" t="s">
        <v>164</v>
      </c>
      <c r="U43" t="s">
        <v>725</v>
      </c>
      <c r="V43" t="s">
        <v>987</v>
      </c>
      <c r="W43" t="s">
        <v>988</v>
      </c>
      <c r="X43" s="51" t="str">
        <f t="shared" si="0"/>
        <v>3</v>
      </c>
      <c r="Y43" s="51" t="str">
        <f>IF(T43="","",IF(AND(T43&lt;&gt;'Tabelas auxiliares'!$B$236,T43&lt;&gt;'Tabelas auxiliares'!$B$237,T43&lt;&gt;'Tabelas auxiliares'!$C$236,T43&lt;&gt;'Tabelas auxiliares'!$C$237,T43&lt;&gt;'Tabelas auxiliares'!$D$236),"FOLHA DE PESSOAL",IF(X43='Tabelas auxiliares'!$A$237,"CUSTEIO",IF(X43='Tabelas auxiliares'!$A$236,"INVESTIMENTO","ERRO - VERIFICAR"))))</f>
        <v>CUSTEIO</v>
      </c>
      <c r="Z43" s="64">
        <f t="shared" si="1"/>
        <v>10000</v>
      </c>
      <c r="AA43" s="44">
        <v>10000</v>
      </c>
      <c r="AD43" s="72"/>
      <c r="AE43" s="72"/>
      <c r="AF43" s="72"/>
      <c r="AG43" s="72"/>
      <c r="AH43" s="72"/>
      <c r="AI43" s="72"/>
      <c r="AJ43" s="72"/>
      <c r="AK43" s="72"/>
      <c r="AL43" s="72"/>
      <c r="AM43" s="72"/>
      <c r="AN43" s="72"/>
      <c r="AO43" s="72"/>
    </row>
    <row r="44" spans="1:41" x14ac:dyDescent="0.25">
      <c r="A44" s="148" t="s">
        <v>540</v>
      </c>
      <c r="B44" t="s">
        <v>846</v>
      </c>
      <c r="C44" t="s">
        <v>541</v>
      </c>
      <c r="D44" t="s">
        <v>31</v>
      </c>
      <c r="E44" t="s">
        <v>117</v>
      </c>
      <c r="F44" s="51" t="str">
        <f>IFERROR(VLOOKUP(D44,'Tabelas auxiliares'!$A$3:$B$61,2,FALSE),"")</f>
        <v>ACI - SERVIÇOS GRÁFICOS * D.U.C</v>
      </c>
      <c r="G44" s="51" t="str">
        <f>IFERROR(VLOOKUP($B44,'Tabelas auxiliares'!$A$65:$C$102,2,FALSE),"")</f>
        <v/>
      </c>
      <c r="H44" s="51" t="str">
        <f>IFERROR(VLOOKUP($B44,'Tabelas auxiliares'!$A$65:$C$102,3,FALSE),"")</f>
        <v/>
      </c>
      <c r="I44" t="s">
        <v>749</v>
      </c>
      <c r="J44" t="s">
        <v>989</v>
      </c>
      <c r="K44" t="s">
        <v>990</v>
      </c>
      <c r="L44" t="s">
        <v>991</v>
      </c>
      <c r="M44" t="s">
        <v>992</v>
      </c>
      <c r="N44" t="s">
        <v>166</v>
      </c>
      <c r="O44" t="s">
        <v>167</v>
      </c>
      <c r="P44" t="s">
        <v>200</v>
      </c>
      <c r="Q44" t="s">
        <v>168</v>
      </c>
      <c r="R44" t="s">
        <v>165</v>
      </c>
      <c r="S44" t="s">
        <v>119</v>
      </c>
      <c r="T44" t="s">
        <v>164</v>
      </c>
      <c r="U44" t="s">
        <v>725</v>
      </c>
      <c r="V44" t="s">
        <v>993</v>
      </c>
      <c r="W44" t="s">
        <v>994</v>
      </c>
      <c r="X44" s="51" t="str">
        <f t="shared" si="0"/>
        <v>3</v>
      </c>
      <c r="Y44" s="51" t="str">
        <f>IF(T44="","",IF(AND(T44&lt;&gt;'Tabelas auxiliares'!$B$236,T44&lt;&gt;'Tabelas auxiliares'!$B$237,T44&lt;&gt;'Tabelas auxiliares'!$C$236,T44&lt;&gt;'Tabelas auxiliares'!$C$237,T44&lt;&gt;'Tabelas auxiliares'!$D$236),"FOLHA DE PESSOAL",IF(X44='Tabelas auxiliares'!$A$237,"CUSTEIO",IF(X44='Tabelas auxiliares'!$A$236,"INVESTIMENTO","ERRO - VERIFICAR"))))</f>
        <v>CUSTEIO</v>
      </c>
      <c r="Z44" s="64">
        <f t="shared" si="1"/>
        <v>15000</v>
      </c>
      <c r="AA44" s="44">
        <v>15000</v>
      </c>
      <c r="AD44" s="72"/>
      <c r="AE44" s="72"/>
      <c r="AF44" s="72"/>
      <c r="AG44" s="72"/>
      <c r="AH44" s="72"/>
      <c r="AI44" s="72"/>
      <c r="AJ44" s="72"/>
      <c r="AK44" s="72"/>
      <c r="AL44" s="72"/>
      <c r="AM44" s="72"/>
      <c r="AN44" s="72"/>
      <c r="AO44" s="72"/>
    </row>
    <row r="45" spans="1:41" x14ac:dyDescent="0.25">
      <c r="A45" s="148" t="s">
        <v>540</v>
      </c>
      <c r="B45" t="s">
        <v>846</v>
      </c>
      <c r="C45" t="s">
        <v>541</v>
      </c>
      <c r="D45" t="s">
        <v>31</v>
      </c>
      <c r="E45" t="s">
        <v>117</v>
      </c>
      <c r="F45" s="51" t="str">
        <f>IFERROR(VLOOKUP(D45,'Tabelas auxiliares'!$A$3:$B$61,2,FALSE),"")</f>
        <v>ACI - SERVIÇOS GRÁFICOS * D.U.C</v>
      </c>
      <c r="G45" s="51" t="str">
        <f>IFERROR(VLOOKUP($B45,'Tabelas auxiliares'!$A$65:$C$102,2,FALSE),"")</f>
        <v/>
      </c>
      <c r="H45" s="51" t="str">
        <f>IFERROR(VLOOKUP($B45,'Tabelas auxiliares'!$A$65:$C$102,3,FALSE),"")</f>
        <v/>
      </c>
      <c r="I45" t="s">
        <v>726</v>
      </c>
      <c r="J45" t="s">
        <v>995</v>
      </c>
      <c r="K45" t="s">
        <v>996</v>
      </c>
      <c r="L45" t="s">
        <v>997</v>
      </c>
      <c r="M45" t="s">
        <v>998</v>
      </c>
      <c r="N45" t="s">
        <v>166</v>
      </c>
      <c r="O45" t="s">
        <v>167</v>
      </c>
      <c r="P45" t="s">
        <v>200</v>
      </c>
      <c r="Q45" t="s">
        <v>168</v>
      </c>
      <c r="R45" t="s">
        <v>165</v>
      </c>
      <c r="S45" t="s">
        <v>119</v>
      </c>
      <c r="T45" t="s">
        <v>164</v>
      </c>
      <c r="U45" t="s">
        <v>725</v>
      </c>
      <c r="V45" t="s">
        <v>999</v>
      </c>
      <c r="W45" t="s">
        <v>1000</v>
      </c>
      <c r="X45" s="51" t="str">
        <f t="shared" si="0"/>
        <v>3</v>
      </c>
      <c r="Y45" s="51" t="str">
        <f>IF(T45="","",IF(AND(T45&lt;&gt;'Tabelas auxiliares'!$B$236,T45&lt;&gt;'Tabelas auxiliares'!$B$237,T45&lt;&gt;'Tabelas auxiliares'!$C$236,T45&lt;&gt;'Tabelas auxiliares'!$C$237,T45&lt;&gt;'Tabelas auxiliares'!$D$236),"FOLHA DE PESSOAL",IF(X45='Tabelas auxiliares'!$A$237,"CUSTEIO",IF(X45='Tabelas auxiliares'!$A$236,"INVESTIMENTO","ERRO - VERIFICAR"))))</f>
        <v>CUSTEIO</v>
      </c>
      <c r="Z45" s="64">
        <f t="shared" si="1"/>
        <v>2998.5</v>
      </c>
      <c r="AA45" s="44">
        <v>2998.5</v>
      </c>
      <c r="AD45" s="72"/>
      <c r="AE45" s="72"/>
      <c r="AF45" s="72"/>
      <c r="AG45" s="72"/>
      <c r="AH45" s="72"/>
      <c r="AI45" s="72"/>
      <c r="AJ45" s="72"/>
      <c r="AK45" s="72"/>
      <c r="AL45" s="72"/>
      <c r="AM45" s="72"/>
      <c r="AN45" s="72"/>
      <c r="AO45" s="72"/>
    </row>
    <row r="46" spans="1:41" x14ac:dyDescent="0.25">
      <c r="A46" s="148" t="s">
        <v>540</v>
      </c>
      <c r="B46" t="s">
        <v>293</v>
      </c>
      <c r="C46" t="s">
        <v>541</v>
      </c>
      <c r="D46" t="s">
        <v>150</v>
      </c>
      <c r="E46" t="s">
        <v>117</v>
      </c>
      <c r="F46" s="51" t="str">
        <f>IFERROR(VLOOKUP(D46,'Tabelas auxiliares'!$A$3:$B$61,2,FALSE),"")</f>
        <v>PU - MOBILIÁRIOS * D.U.C</v>
      </c>
      <c r="G46" s="51" t="str">
        <f>IFERROR(VLOOKUP($B46,'Tabelas auxiliares'!$A$65:$C$102,2,FALSE),"")</f>
        <v>Equipamentos - Áreas comuns</v>
      </c>
      <c r="H46" s="51" t="str">
        <f>IFERROR(VLOOKUP($B46,'Tabelas auxiliares'!$A$65:$C$102,3,FALSE),"")</f>
        <v>MOBILIÁRIO / LINHA BRANCA / QUADROS DE AVISO / DISPLAYS / VENTILADORES / BEBEDOUROS / EQUIPAMENTO DE SOM / PROJETORES / CORTINAS E PERSIANAS/DRONER</v>
      </c>
      <c r="I46" t="s">
        <v>912</v>
      </c>
      <c r="J46" t="s">
        <v>1001</v>
      </c>
      <c r="K46" t="s">
        <v>1002</v>
      </c>
      <c r="L46" t="s">
        <v>1003</v>
      </c>
      <c r="M46" t="s">
        <v>1004</v>
      </c>
      <c r="N46" t="s">
        <v>1005</v>
      </c>
      <c r="O46" t="s">
        <v>167</v>
      </c>
      <c r="P46" t="s">
        <v>1006</v>
      </c>
      <c r="Q46" t="s">
        <v>168</v>
      </c>
      <c r="R46" t="s">
        <v>165</v>
      </c>
      <c r="S46" t="s">
        <v>119</v>
      </c>
      <c r="T46" t="s">
        <v>164</v>
      </c>
      <c r="U46" t="s">
        <v>766</v>
      </c>
      <c r="V46" t="s">
        <v>1007</v>
      </c>
      <c r="W46" t="s">
        <v>1008</v>
      </c>
      <c r="X46" s="51" t="str">
        <f t="shared" si="0"/>
        <v>4</v>
      </c>
      <c r="Y46" s="51" t="str">
        <f>IF(T46="","",IF(AND(T46&lt;&gt;'Tabelas auxiliares'!$B$236,T46&lt;&gt;'Tabelas auxiliares'!$B$237,T46&lt;&gt;'Tabelas auxiliares'!$C$236,T46&lt;&gt;'Tabelas auxiliares'!$C$237,T46&lt;&gt;'Tabelas auxiliares'!$D$236),"FOLHA DE PESSOAL",IF(X46='Tabelas auxiliares'!$A$237,"CUSTEIO",IF(X46='Tabelas auxiliares'!$A$236,"INVESTIMENTO","ERRO - VERIFICAR"))))</f>
        <v>INVESTIMENTO</v>
      </c>
      <c r="Z46" s="64">
        <f t="shared" si="1"/>
        <v>12250</v>
      </c>
      <c r="AA46" s="44">
        <v>12250</v>
      </c>
      <c r="AD46" s="72"/>
      <c r="AE46" s="72"/>
      <c r="AF46" s="72"/>
      <c r="AG46" s="72"/>
      <c r="AH46" s="72"/>
      <c r="AI46" s="72"/>
      <c r="AJ46" s="72"/>
      <c r="AK46" s="72"/>
      <c r="AL46" s="72"/>
      <c r="AM46" s="72"/>
      <c r="AN46" s="72"/>
      <c r="AO46" s="72"/>
    </row>
    <row r="47" spans="1:41" x14ac:dyDescent="0.25">
      <c r="A47" s="148" t="s">
        <v>540</v>
      </c>
      <c r="B47" t="s">
        <v>302</v>
      </c>
      <c r="C47" t="s">
        <v>541</v>
      </c>
      <c r="D47" t="s">
        <v>90</v>
      </c>
      <c r="E47" t="s">
        <v>117</v>
      </c>
      <c r="F47" s="51" t="str">
        <f>IFERROR(VLOOKUP(D47,'Tabelas auxiliares'!$A$3:$B$61,2,FALSE),"")</f>
        <v>SUGEPE-FOLHA - PASEP + AUX. MORADIA</v>
      </c>
      <c r="G47" s="51" t="str">
        <f>IFERROR(VLOOKUP($B47,'Tabelas auxiliares'!$A$65:$C$102,2,FALSE),"")</f>
        <v>Folha de pagamento - Ativos, Previdência, PASEP</v>
      </c>
      <c r="H47" s="51" t="str">
        <f>IFERROR(VLOOKUP($B47,'Tabelas auxiliares'!$A$65:$C$102,3,FALSE),"")</f>
        <v>FOLHA DE PAGAMENTO / CONTRIBUICAO PARA O PSS / SUBSTITUICOES / INSS PATRONAL / PASEP</v>
      </c>
      <c r="I47" t="s">
        <v>1009</v>
      </c>
      <c r="J47" t="s">
        <v>771</v>
      </c>
      <c r="K47" t="s">
        <v>1010</v>
      </c>
      <c r="L47" t="s">
        <v>1011</v>
      </c>
      <c r="M47" t="s">
        <v>170</v>
      </c>
      <c r="N47" t="s">
        <v>126</v>
      </c>
      <c r="O47" t="s">
        <v>167</v>
      </c>
      <c r="P47" t="s">
        <v>1012</v>
      </c>
      <c r="Q47" t="s">
        <v>168</v>
      </c>
      <c r="R47" t="s">
        <v>165</v>
      </c>
      <c r="S47" t="s">
        <v>119</v>
      </c>
      <c r="T47" t="s">
        <v>1013</v>
      </c>
      <c r="U47" t="s">
        <v>120</v>
      </c>
      <c r="V47" t="s">
        <v>1014</v>
      </c>
      <c r="W47" t="s">
        <v>1015</v>
      </c>
      <c r="X47" s="51" t="str">
        <f t="shared" si="0"/>
        <v>3</v>
      </c>
      <c r="Y47" s="51" t="str">
        <f>IF(T47="","",IF(AND(T47&lt;&gt;'Tabelas auxiliares'!$B$236,T47&lt;&gt;'Tabelas auxiliares'!$B$237,T47&lt;&gt;'Tabelas auxiliares'!$C$236,T47&lt;&gt;'Tabelas auxiliares'!$C$237,T47&lt;&gt;'Tabelas auxiliares'!$D$236),"FOLHA DE PESSOAL",IF(X47='Tabelas auxiliares'!$A$237,"CUSTEIO",IF(X47='Tabelas auxiliares'!$A$236,"INVESTIMENTO","ERRO - VERIFICAR"))))</f>
        <v>FOLHA DE PESSOAL</v>
      </c>
      <c r="Z47" s="64">
        <f t="shared" si="1"/>
        <v>1753.9</v>
      </c>
      <c r="AC47" s="44">
        <v>1753.9</v>
      </c>
      <c r="AD47" s="72"/>
      <c r="AE47" s="72"/>
      <c r="AF47" s="72"/>
      <c r="AG47" s="72"/>
      <c r="AH47" s="72"/>
      <c r="AI47" s="72"/>
      <c r="AJ47" s="72"/>
      <c r="AK47" s="72"/>
      <c r="AL47" s="72"/>
      <c r="AM47" s="72"/>
      <c r="AN47" s="72"/>
      <c r="AO47" s="72"/>
    </row>
    <row r="48" spans="1:41" x14ac:dyDescent="0.25">
      <c r="A48" s="148" t="s">
        <v>540</v>
      </c>
      <c r="B48" t="s">
        <v>302</v>
      </c>
      <c r="C48" t="s">
        <v>541</v>
      </c>
      <c r="D48" t="s">
        <v>90</v>
      </c>
      <c r="E48" t="s">
        <v>117</v>
      </c>
      <c r="F48" s="51" t="str">
        <f>IFERROR(VLOOKUP(D48,'Tabelas auxiliares'!$A$3:$B$61,2,FALSE),"")</f>
        <v>SUGEPE-FOLHA - PASEP + AUX. MORADIA</v>
      </c>
      <c r="G48" s="51" t="str">
        <f>IFERROR(VLOOKUP($B48,'Tabelas auxiliares'!$A$65:$C$102,2,FALSE),"")</f>
        <v>Folha de pagamento - Ativos, Previdência, PASEP</v>
      </c>
      <c r="H48" s="51" t="str">
        <f>IFERROR(VLOOKUP($B48,'Tabelas auxiliares'!$A$65:$C$102,3,FALSE),"")</f>
        <v>FOLHA DE PAGAMENTO / CONTRIBUICAO PARA O PSS / SUBSTITUICOES / INSS PATRONAL / PASEP</v>
      </c>
      <c r="I48" t="s">
        <v>1009</v>
      </c>
      <c r="J48" t="s">
        <v>776</v>
      </c>
      <c r="K48" t="s">
        <v>1016</v>
      </c>
      <c r="L48" t="s">
        <v>778</v>
      </c>
      <c r="M48" t="s">
        <v>170</v>
      </c>
      <c r="N48" t="s">
        <v>126</v>
      </c>
      <c r="O48" t="s">
        <v>167</v>
      </c>
      <c r="P48" t="s">
        <v>1012</v>
      </c>
      <c r="Q48" t="s">
        <v>168</v>
      </c>
      <c r="R48" t="s">
        <v>165</v>
      </c>
      <c r="S48" t="s">
        <v>119</v>
      </c>
      <c r="T48" t="s">
        <v>1013</v>
      </c>
      <c r="U48" t="s">
        <v>120</v>
      </c>
      <c r="V48" t="s">
        <v>1014</v>
      </c>
      <c r="W48" t="s">
        <v>1015</v>
      </c>
      <c r="X48" s="51" t="str">
        <f t="shared" si="0"/>
        <v>3</v>
      </c>
      <c r="Y48" s="51" t="str">
        <f>IF(T48="","",IF(AND(T48&lt;&gt;'Tabelas auxiliares'!$B$236,T48&lt;&gt;'Tabelas auxiliares'!$B$237,T48&lt;&gt;'Tabelas auxiliares'!$C$236,T48&lt;&gt;'Tabelas auxiliares'!$C$237,T48&lt;&gt;'Tabelas auxiliares'!$D$236),"FOLHA DE PESSOAL",IF(X48='Tabelas auxiliares'!$A$237,"CUSTEIO",IF(X48='Tabelas auxiliares'!$A$236,"INVESTIMENTO","ERRO - VERIFICAR"))))</f>
        <v>FOLHA DE PESSOAL</v>
      </c>
      <c r="Z48" s="64">
        <f t="shared" si="1"/>
        <v>5269.28</v>
      </c>
      <c r="AC48" s="44">
        <v>5269.28</v>
      </c>
      <c r="AD48" s="72"/>
      <c r="AE48" s="72"/>
      <c r="AF48" s="72"/>
      <c r="AG48" s="72"/>
      <c r="AH48" s="72"/>
      <c r="AI48" s="72"/>
      <c r="AJ48" s="72"/>
      <c r="AK48" s="72"/>
      <c r="AL48" s="72"/>
      <c r="AM48" s="72"/>
      <c r="AN48" s="72"/>
      <c r="AO48" s="72"/>
    </row>
    <row r="49" spans="1:41" x14ac:dyDescent="0.25">
      <c r="A49" s="148" t="s">
        <v>540</v>
      </c>
      <c r="B49" t="s">
        <v>302</v>
      </c>
      <c r="C49" t="s">
        <v>541</v>
      </c>
      <c r="D49" t="s">
        <v>90</v>
      </c>
      <c r="E49" t="s">
        <v>117</v>
      </c>
      <c r="F49" s="51" t="str">
        <f>IFERROR(VLOOKUP(D49,'Tabelas auxiliares'!$A$3:$B$61,2,FALSE),"")</f>
        <v>SUGEPE-FOLHA - PASEP + AUX. MORADIA</v>
      </c>
      <c r="G49" s="51" t="str">
        <f>IFERROR(VLOOKUP($B49,'Tabelas auxiliares'!$A$65:$C$102,2,FALSE),"")</f>
        <v>Folha de pagamento - Ativos, Previdência, PASEP</v>
      </c>
      <c r="H49" s="51" t="str">
        <f>IFERROR(VLOOKUP($B49,'Tabelas auxiliares'!$A$65:$C$102,3,FALSE),"")</f>
        <v>FOLHA DE PAGAMENTO / CONTRIBUICAO PARA O PSS / SUBSTITUICOES / INSS PATRONAL / PASEP</v>
      </c>
      <c r="I49" t="s">
        <v>1017</v>
      </c>
      <c r="J49" t="s">
        <v>1018</v>
      </c>
      <c r="K49" t="s">
        <v>1019</v>
      </c>
      <c r="L49" t="s">
        <v>1020</v>
      </c>
      <c r="M49" t="s">
        <v>165</v>
      </c>
      <c r="N49" t="s">
        <v>127</v>
      </c>
      <c r="O49" t="s">
        <v>167</v>
      </c>
      <c r="P49" t="s">
        <v>1021</v>
      </c>
      <c r="Q49" t="s">
        <v>168</v>
      </c>
      <c r="R49" t="s">
        <v>165</v>
      </c>
      <c r="S49" t="s">
        <v>119</v>
      </c>
      <c r="T49" t="s">
        <v>1022</v>
      </c>
      <c r="U49" t="s">
        <v>136</v>
      </c>
      <c r="V49" t="s">
        <v>1023</v>
      </c>
      <c r="W49" t="s">
        <v>1024</v>
      </c>
      <c r="X49" s="51" t="str">
        <f t="shared" si="0"/>
        <v>3</v>
      </c>
      <c r="Y49" s="51" t="str">
        <f>IF(T49="","",IF(AND(T49&lt;&gt;'Tabelas auxiliares'!$B$236,T49&lt;&gt;'Tabelas auxiliares'!$B$237,T49&lt;&gt;'Tabelas auxiliares'!$C$236,T49&lt;&gt;'Tabelas auxiliares'!$C$237,T49&lt;&gt;'Tabelas auxiliares'!$D$236),"FOLHA DE PESSOAL",IF(X49='Tabelas auxiliares'!$A$237,"CUSTEIO",IF(X49='Tabelas auxiliares'!$A$236,"INVESTIMENTO","ERRO - VERIFICAR"))))</f>
        <v>FOLHA DE PESSOAL</v>
      </c>
      <c r="Z49" s="64">
        <f t="shared" si="1"/>
        <v>159.80000000000001</v>
      </c>
      <c r="AC49" s="44">
        <v>159.80000000000001</v>
      </c>
      <c r="AD49" s="72"/>
      <c r="AE49" s="72"/>
      <c r="AF49" s="72"/>
      <c r="AG49" s="72"/>
      <c r="AH49" s="72"/>
      <c r="AI49" s="72"/>
      <c r="AJ49" s="72"/>
      <c r="AK49" s="72"/>
      <c r="AL49" s="72"/>
      <c r="AM49" s="72"/>
      <c r="AN49" s="72"/>
      <c r="AO49" s="72"/>
    </row>
    <row r="50" spans="1:41" x14ac:dyDescent="0.25">
      <c r="A50" s="148" t="s">
        <v>540</v>
      </c>
      <c r="B50" t="s">
        <v>302</v>
      </c>
      <c r="C50" t="s">
        <v>541</v>
      </c>
      <c r="D50" t="s">
        <v>90</v>
      </c>
      <c r="E50" t="s">
        <v>117</v>
      </c>
      <c r="F50" s="51" t="str">
        <f>IFERROR(VLOOKUP(D50,'Tabelas auxiliares'!$A$3:$B$61,2,FALSE),"")</f>
        <v>SUGEPE-FOLHA - PASEP + AUX. MORADIA</v>
      </c>
      <c r="G50" s="51" t="str">
        <f>IFERROR(VLOOKUP($B50,'Tabelas auxiliares'!$A$65:$C$102,2,FALSE),"")</f>
        <v>Folha de pagamento - Ativos, Previdência, PASEP</v>
      </c>
      <c r="H50" s="51" t="str">
        <f>IFERROR(VLOOKUP($B50,'Tabelas auxiliares'!$A$65:$C$102,3,FALSE),"")</f>
        <v>FOLHA DE PAGAMENTO / CONTRIBUICAO PARA O PSS / SUBSTITUICOES / INSS PATRONAL / PASEP</v>
      </c>
      <c r="I50" t="s">
        <v>1017</v>
      </c>
      <c r="J50" t="s">
        <v>1018</v>
      </c>
      <c r="K50" t="s">
        <v>1025</v>
      </c>
      <c r="L50" t="s">
        <v>1020</v>
      </c>
      <c r="M50" t="s">
        <v>1026</v>
      </c>
      <c r="N50" t="s">
        <v>127</v>
      </c>
      <c r="O50" t="s">
        <v>167</v>
      </c>
      <c r="P50" t="s">
        <v>1021</v>
      </c>
      <c r="Q50" t="s">
        <v>168</v>
      </c>
      <c r="R50" t="s">
        <v>165</v>
      </c>
      <c r="S50" t="s">
        <v>119</v>
      </c>
      <c r="T50" t="s">
        <v>1022</v>
      </c>
      <c r="U50" t="s">
        <v>136</v>
      </c>
      <c r="V50" t="s">
        <v>1027</v>
      </c>
      <c r="W50" t="s">
        <v>1028</v>
      </c>
      <c r="X50" s="51" t="str">
        <f t="shared" si="0"/>
        <v>3</v>
      </c>
      <c r="Y50" s="51" t="str">
        <f>IF(T50="","",IF(AND(T50&lt;&gt;'Tabelas auxiliares'!$B$236,T50&lt;&gt;'Tabelas auxiliares'!$B$237,T50&lt;&gt;'Tabelas auxiliares'!$C$236,T50&lt;&gt;'Tabelas auxiliares'!$C$237,T50&lt;&gt;'Tabelas auxiliares'!$D$236),"FOLHA DE PESSOAL",IF(X50='Tabelas auxiliares'!$A$237,"CUSTEIO",IF(X50='Tabelas auxiliares'!$A$236,"INVESTIMENTO","ERRO - VERIFICAR"))))</f>
        <v>FOLHA DE PESSOAL</v>
      </c>
      <c r="Z50" s="64">
        <f t="shared" si="1"/>
        <v>426.14</v>
      </c>
      <c r="AC50" s="44">
        <v>426.14</v>
      </c>
      <c r="AD50" s="72"/>
      <c r="AE50" s="72"/>
      <c r="AF50" s="72"/>
      <c r="AG50" s="72"/>
      <c r="AH50" s="72"/>
      <c r="AI50" s="72"/>
      <c r="AJ50" s="72"/>
      <c r="AK50" s="72"/>
      <c r="AL50" s="72"/>
      <c r="AM50" s="72"/>
      <c r="AN50" s="72"/>
      <c r="AO50" s="72"/>
    </row>
    <row r="51" spans="1:41" x14ac:dyDescent="0.25">
      <c r="A51" s="148" t="s">
        <v>540</v>
      </c>
      <c r="B51" t="s">
        <v>302</v>
      </c>
      <c r="C51" t="s">
        <v>541</v>
      </c>
      <c r="D51" t="s">
        <v>90</v>
      </c>
      <c r="E51" t="s">
        <v>117</v>
      </c>
      <c r="F51" s="51" t="str">
        <f>IFERROR(VLOOKUP(D51,'Tabelas auxiliares'!$A$3:$B$61,2,FALSE),"")</f>
        <v>SUGEPE-FOLHA - PASEP + AUX. MORADIA</v>
      </c>
      <c r="G51" s="51" t="str">
        <f>IFERROR(VLOOKUP($B51,'Tabelas auxiliares'!$A$65:$C$102,2,FALSE),"")</f>
        <v>Folha de pagamento - Ativos, Previdência, PASEP</v>
      </c>
      <c r="H51" s="51" t="str">
        <f>IFERROR(VLOOKUP($B51,'Tabelas auxiliares'!$A$65:$C$102,3,FALSE),"")</f>
        <v>FOLHA DE PAGAMENTO / CONTRIBUICAO PARA O PSS / SUBSTITUICOES / INSS PATRONAL / PASEP</v>
      </c>
      <c r="I51" t="s">
        <v>1017</v>
      </c>
      <c r="J51" t="s">
        <v>1018</v>
      </c>
      <c r="K51" t="s">
        <v>1025</v>
      </c>
      <c r="L51" t="s">
        <v>1020</v>
      </c>
      <c r="M51" t="s">
        <v>1026</v>
      </c>
      <c r="N51" t="s">
        <v>127</v>
      </c>
      <c r="O51" t="s">
        <v>167</v>
      </c>
      <c r="P51" t="s">
        <v>1021</v>
      </c>
      <c r="Q51" t="s">
        <v>168</v>
      </c>
      <c r="R51" t="s">
        <v>165</v>
      </c>
      <c r="S51" t="s">
        <v>119</v>
      </c>
      <c r="T51" t="s">
        <v>1022</v>
      </c>
      <c r="U51" t="s">
        <v>136</v>
      </c>
      <c r="V51" t="s">
        <v>1029</v>
      </c>
      <c r="W51" t="s">
        <v>1030</v>
      </c>
      <c r="X51" s="51" t="str">
        <f t="shared" si="0"/>
        <v>3</v>
      </c>
      <c r="Y51" s="51" t="str">
        <f>IF(T51="","",IF(AND(T51&lt;&gt;'Tabelas auxiliares'!$B$236,T51&lt;&gt;'Tabelas auxiliares'!$B$237,T51&lt;&gt;'Tabelas auxiliares'!$C$236,T51&lt;&gt;'Tabelas auxiliares'!$C$237,T51&lt;&gt;'Tabelas auxiliares'!$D$236),"FOLHA DE PESSOAL",IF(X51='Tabelas auxiliares'!$A$237,"CUSTEIO",IF(X51='Tabelas auxiliares'!$A$236,"INVESTIMENTO","ERRO - VERIFICAR"))))</f>
        <v>FOLHA DE PESSOAL</v>
      </c>
      <c r="Z51" s="64">
        <f t="shared" si="1"/>
        <v>21.3</v>
      </c>
      <c r="AC51" s="44">
        <v>21.3</v>
      </c>
      <c r="AD51" s="72"/>
      <c r="AE51" s="72"/>
      <c r="AF51" s="72"/>
      <c r="AG51" s="72"/>
      <c r="AH51" s="72"/>
      <c r="AI51" s="72"/>
      <c r="AJ51" s="72"/>
      <c r="AK51" s="72"/>
      <c r="AL51" s="72"/>
      <c r="AM51" s="72"/>
      <c r="AN51" s="72"/>
      <c r="AO51" s="72"/>
    </row>
    <row r="52" spans="1:41" x14ac:dyDescent="0.25">
      <c r="A52" s="148" t="s">
        <v>540</v>
      </c>
      <c r="B52" t="s">
        <v>302</v>
      </c>
      <c r="C52" t="s">
        <v>541</v>
      </c>
      <c r="D52" t="s">
        <v>90</v>
      </c>
      <c r="E52" t="s">
        <v>117</v>
      </c>
      <c r="F52" s="51" t="str">
        <f>IFERROR(VLOOKUP(D52,'Tabelas auxiliares'!$A$3:$B$61,2,FALSE),"")</f>
        <v>SUGEPE-FOLHA - PASEP + AUX. MORADIA</v>
      </c>
      <c r="G52" s="51" t="str">
        <f>IFERROR(VLOOKUP($B52,'Tabelas auxiliares'!$A$65:$C$102,2,FALSE),"")</f>
        <v>Folha de pagamento - Ativos, Previdência, PASEP</v>
      </c>
      <c r="H52" s="51" t="str">
        <f>IFERROR(VLOOKUP($B52,'Tabelas auxiliares'!$A$65:$C$102,3,FALSE),"")</f>
        <v>FOLHA DE PAGAMENTO / CONTRIBUICAO PARA O PSS / SUBSTITUICOES / INSS PATRONAL / PASEP</v>
      </c>
      <c r="I52" t="s">
        <v>1017</v>
      </c>
      <c r="J52" t="s">
        <v>1018</v>
      </c>
      <c r="K52" t="s">
        <v>1031</v>
      </c>
      <c r="L52" t="s">
        <v>1020</v>
      </c>
      <c r="M52" t="s">
        <v>1026</v>
      </c>
      <c r="N52" t="s">
        <v>127</v>
      </c>
      <c r="O52" t="s">
        <v>167</v>
      </c>
      <c r="P52" t="s">
        <v>1021</v>
      </c>
      <c r="Q52" t="s">
        <v>168</v>
      </c>
      <c r="R52" t="s">
        <v>165</v>
      </c>
      <c r="S52" t="s">
        <v>119</v>
      </c>
      <c r="T52" t="s">
        <v>1022</v>
      </c>
      <c r="U52" t="s">
        <v>136</v>
      </c>
      <c r="V52" t="s">
        <v>1027</v>
      </c>
      <c r="W52" t="s">
        <v>1028</v>
      </c>
      <c r="X52" s="51" t="str">
        <f t="shared" si="0"/>
        <v>3</v>
      </c>
      <c r="Y52" s="51" t="str">
        <f>IF(T52="","",IF(AND(T52&lt;&gt;'Tabelas auxiliares'!$B$236,T52&lt;&gt;'Tabelas auxiliares'!$B$237,T52&lt;&gt;'Tabelas auxiliares'!$C$236,T52&lt;&gt;'Tabelas auxiliares'!$C$237,T52&lt;&gt;'Tabelas auxiliares'!$D$236),"FOLHA DE PESSOAL",IF(X52='Tabelas auxiliares'!$A$237,"CUSTEIO",IF(X52='Tabelas auxiliares'!$A$236,"INVESTIMENTO","ERRO - VERIFICAR"))))</f>
        <v>FOLHA DE PESSOAL</v>
      </c>
      <c r="Z52" s="64">
        <f t="shared" si="1"/>
        <v>151433.35999999999</v>
      </c>
      <c r="AC52" s="44">
        <v>151433.35999999999</v>
      </c>
      <c r="AD52" s="72"/>
      <c r="AE52" s="72"/>
      <c r="AF52" s="72"/>
      <c r="AG52" s="72"/>
      <c r="AH52" s="72"/>
      <c r="AI52" s="72"/>
      <c r="AJ52" s="72"/>
      <c r="AK52" s="72"/>
      <c r="AL52" s="72"/>
      <c r="AM52" s="72"/>
      <c r="AN52" s="72"/>
      <c r="AO52" s="72"/>
    </row>
    <row r="53" spans="1:41" x14ac:dyDescent="0.25">
      <c r="A53" s="148" t="s">
        <v>540</v>
      </c>
      <c r="B53" t="s">
        <v>302</v>
      </c>
      <c r="C53" t="s">
        <v>541</v>
      </c>
      <c r="D53" t="s">
        <v>90</v>
      </c>
      <c r="E53" t="s">
        <v>117</v>
      </c>
      <c r="F53" s="51" t="str">
        <f>IFERROR(VLOOKUP(D53,'Tabelas auxiliares'!$A$3:$B$61,2,FALSE),"")</f>
        <v>SUGEPE-FOLHA - PASEP + AUX. MORADIA</v>
      </c>
      <c r="G53" s="51" t="str">
        <f>IFERROR(VLOOKUP($B53,'Tabelas auxiliares'!$A$65:$C$102,2,FALSE),"")</f>
        <v>Folha de pagamento - Ativos, Previdência, PASEP</v>
      </c>
      <c r="H53" s="51" t="str">
        <f>IFERROR(VLOOKUP($B53,'Tabelas auxiliares'!$A$65:$C$102,3,FALSE),"")</f>
        <v>FOLHA DE PAGAMENTO / CONTRIBUICAO PARA O PSS / SUBSTITUICOES / INSS PATRONAL / PASEP</v>
      </c>
      <c r="I53" t="s">
        <v>1017</v>
      </c>
      <c r="J53" t="s">
        <v>1018</v>
      </c>
      <c r="K53" t="s">
        <v>1031</v>
      </c>
      <c r="L53" t="s">
        <v>1020</v>
      </c>
      <c r="M53" t="s">
        <v>1026</v>
      </c>
      <c r="N53" t="s">
        <v>127</v>
      </c>
      <c r="O53" t="s">
        <v>167</v>
      </c>
      <c r="P53" t="s">
        <v>1021</v>
      </c>
      <c r="Q53" t="s">
        <v>168</v>
      </c>
      <c r="R53" t="s">
        <v>165</v>
      </c>
      <c r="S53" t="s">
        <v>119</v>
      </c>
      <c r="T53" t="s">
        <v>1022</v>
      </c>
      <c r="U53" t="s">
        <v>136</v>
      </c>
      <c r="V53" t="s">
        <v>1029</v>
      </c>
      <c r="W53" t="s">
        <v>1030</v>
      </c>
      <c r="X53" s="51" t="str">
        <f t="shared" si="0"/>
        <v>3</v>
      </c>
      <c r="Y53" s="51" t="str">
        <f>IF(T53="","",IF(AND(T53&lt;&gt;'Tabelas auxiliares'!$B$236,T53&lt;&gt;'Tabelas auxiliares'!$B$237,T53&lt;&gt;'Tabelas auxiliares'!$C$236,T53&lt;&gt;'Tabelas auxiliares'!$C$237,T53&lt;&gt;'Tabelas auxiliares'!$D$236),"FOLHA DE PESSOAL",IF(X53='Tabelas auxiliares'!$A$237,"CUSTEIO",IF(X53='Tabelas auxiliares'!$A$236,"INVESTIMENTO","ERRO - VERIFICAR"))))</f>
        <v>FOLHA DE PESSOAL</v>
      </c>
      <c r="Z53" s="64">
        <f t="shared" si="1"/>
        <v>7571.67</v>
      </c>
      <c r="AC53" s="44">
        <v>7571.67</v>
      </c>
      <c r="AD53" s="72"/>
      <c r="AE53" s="72"/>
      <c r="AF53" s="72"/>
      <c r="AG53" s="72"/>
      <c r="AH53" s="72"/>
      <c r="AI53" s="72"/>
      <c r="AJ53" s="72"/>
      <c r="AK53" s="72"/>
      <c r="AL53" s="72"/>
      <c r="AM53" s="72"/>
      <c r="AN53" s="72"/>
      <c r="AO53" s="72"/>
    </row>
    <row r="54" spans="1:41" x14ac:dyDescent="0.25">
      <c r="A54" s="148" t="s">
        <v>540</v>
      </c>
      <c r="B54" t="s">
        <v>302</v>
      </c>
      <c r="C54" t="s">
        <v>541</v>
      </c>
      <c r="D54" t="s">
        <v>90</v>
      </c>
      <c r="E54" t="s">
        <v>117</v>
      </c>
      <c r="F54" s="51" t="str">
        <f>IFERROR(VLOOKUP(D54,'Tabelas auxiliares'!$A$3:$B$61,2,FALSE),"")</f>
        <v>SUGEPE-FOLHA - PASEP + AUX. MORADIA</v>
      </c>
      <c r="G54" s="51" t="str">
        <f>IFERROR(VLOOKUP($B54,'Tabelas auxiliares'!$A$65:$C$102,2,FALSE),"")</f>
        <v>Folha de pagamento - Ativos, Previdência, PASEP</v>
      </c>
      <c r="H54" s="51" t="str">
        <f>IFERROR(VLOOKUP($B54,'Tabelas auxiliares'!$A$65:$C$102,3,FALSE),"")</f>
        <v>FOLHA DE PAGAMENTO / CONTRIBUICAO PARA O PSS / SUBSTITUICOES / INSS PATRONAL / PASEP</v>
      </c>
      <c r="I54" t="s">
        <v>735</v>
      </c>
      <c r="J54" t="s">
        <v>1032</v>
      </c>
      <c r="K54" t="s">
        <v>1033</v>
      </c>
      <c r="L54" t="s">
        <v>1034</v>
      </c>
      <c r="M54" t="s">
        <v>165</v>
      </c>
      <c r="N54" t="s">
        <v>125</v>
      </c>
      <c r="O54" t="s">
        <v>167</v>
      </c>
      <c r="P54" t="s">
        <v>1035</v>
      </c>
      <c r="Q54" t="s">
        <v>168</v>
      </c>
      <c r="R54" t="s">
        <v>165</v>
      </c>
      <c r="S54" t="s">
        <v>1036</v>
      </c>
      <c r="T54" t="s">
        <v>1022</v>
      </c>
      <c r="U54" t="s">
        <v>135</v>
      </c>
      <c r="V54" t="s">
        <v>1037</v>
      </c>
      <c r="W54" t="s">
        <v>1038</v>
      </c>
      <c r="X54" s="51" t="str">
        <f t="shared" si="0"/>
        <v>3</v>
      </c>
      <c r="Y54" s="51" t="str">
        <f>IF(T54="","",IF(AND(T54&lt;&gt;'Tabelas auxiliares'!$B$236,T54&lt;&gt;'Tabelas auxiliares'!$B$237,T54&lt;&gt;'Tabelas auxiliares'!$C$236,T54&lt;&gt;'Tabelas auxiliares'!$C$237,T54&lt;&gt;'Tabelas auxiliares'!$D$236),"FOLHA DE PESSOAL",IF(X54='Tabelas auxiliares'!$A$237,"CUSTEIO",IF(X54='Tabelas auxiliares'!$A$236,"INVESTIMENTO","ERRO - VERIFICAR"))))</f>
        <v>FOLHA DE PESSOAL</v>
      </c>
      <c r="Z54" s="64">
        <f t="shared" si="1"/>
        <v>408692.72</v>
      </c>
      <c r="AC54" s="44">
        <v>408692.72</v>
      </c>
      <c r="AD54" s="72"/>
      <c r="AE54" s="72"/>
      <c r="AF54" s="72"/>
      <c r="AG54" s="72"/>
      <c r="AH54" s="72"/>
      <c r="AI54" s="72"/>
      <c r="AJ54" s="72"/>
      <c r="AK54" s="72"/>
      <c r="AL54" s="72"/>
      <c r="AM54" s="72"/>
      <c r="AN54" s="72"/>
      <c r="AO54" s="72"/>
    </row>
    <row r="55" spans="1:41" x14ac:dyDescent="0.25">
      <c r="A55" s="148" t="s">
        <v>540</v>
      </c>
      <c r="B55" t="s">
        <v>302</v>
      </c>
      <c r="C55" t="s">
        <v>541</v>
      </c>
      <c r="D55" t="s">
        <v>90</v>
      </c>
      <c r="E55" t="s">
        <v>117</v>
      </c>
      <c r="F55" s="51" t="str">
        <f>IFERROR(VLOOKUP(D55,'Tabelas auxiliares'!$A$3:$B$61,2,FALSE),"")</f>
        <v>SUGEPE-FOLHA - PASEP + AUX. MORADIA</v>
      </c>
      <c r="G55" s="51" t="str">
        <f>IFERROR(VLOOKUP($B55,'Tabelas auxiliares'!$A$65:$C$102,2,FALSE),"")</f>
        <v>Folha de pagamento - Ativos, Previdência, PASEP</v>
      </c>
      <c r="H55" s="51" t="str">
        <f>IFERROR(VLOOKUP($B55,'Tabelas auxiliares'!$A$65:$C$102,3,FALSE),"")</f>
        <v>FOLHA DE PAGAMENTO / CONTRIBUICAO PARA O PSS / SUBSTITUICOES / INSS PATRONAL / PASEP</v>
      </c>
      <c r="I55" t="s">
        <v>735</v>
      </c>
      <c r="J55" t="s">
        <v>1032</v>
      </c>
      <c r="K55" t="s">
        <v>1033</v>
      </c>
      <c r="L55" t="s">
        <v>1034</v>
      </c>
      <c r="M55" t="s">
        <v>165</v>
      </c>
      <c r="N55" t="s">
        <v>125</v>
      </c>
      <c r="O55" t="s">
        <v>167</v>
      </c>
      <c r="P55" t="s">
        <v>1035</v>
      </c>
      <c r="Q55" t="s">
        <v>168</v>
      </c>
      <c r="R55" t="s">
        <v>165</v>
      </c>
      <c r="S55" t="s">
        <v>1036</v>
      </c>
      <c r="T55" t="s">
        <v>1022</v>
      </c>
      <c r="U55" t="s">
        <v>135</v>
      </c>
      <c r="V55" t="s">
        <v>1039</v>
      </c>
      <c r="W55" t="s">
        <v>1040</v>
      </c>
      <c r="X55" s="51" t="str">
        <f t="shared" si="0"/>
        <v>3</v>
      </c>
      <c r="Y55" s="51" t="str">
        <f>IF(T55="","",IF(AND(T55&lt;&gt;'Tabelas auxiliares'!$B$236,T55&lt;&gt;'Tabelas auxiliares'!$B$237,T55&lt;&gt;'Tabelas auxiliares'!$C$236,T55&lt;&gt;'Tabelas auxiliares'!$C$237,T55&lt;&gt;'Tabelas auxiliares'!$D$236),"FOLHA DE PESSOAL",IF(X55='Tabelas auxiliares'!$A$237,"CUSTEIO",IF(X55='Tabelas auxiliares'!$A$236,"INVESTIMENTO","ERRO - VERIFICAR"))))</f>
        <v>FOLHA DE PESSOAL</v>
      </c>
      <c r="Z55" s="64">
        <f t="shared" si="1"/>
        <v>9057.2800000000007</v>
      </c>
      <c r="AC55" s="44">
        <v>9057.2800000000007</v>
      </c>
      <c r="AD55" s="72"/>
      <c r="AE55" s="72"/>
      <c r="AF55" s="72"/>
      <c r="AG55" s="72"/>
      <c r="AH55" s="72"/>
      <c r="AI55" s="72"/>
      <c r="AJ55" s="72"/>
      <c r="AK55" s="72"/>
      <c r="AL55" s="72"/>
      <c r="AM55" s="72"/>
      <c r="AN55" s="72"/>
      <c r="AO55" s="72"/>
    </row>
    <row r="56" spans="1:41" x14ac:dyDescent="0.25">
      <c r="A56" s="148" t="s">
        <v>540</v>
      </c>
      <c r="B56" t="s">
        <v>302</v>
      </c>
      <c r="C56" t="s">
        <v>541</v>
      </c>
      <c r="D56" t="s">
        <v>90</v>
      </c>
      <c r="E56" t="s">
        <v>117</v>
      </c>
      <c r="F56" s="51" t="str">
        <f>IFERROR(VLOOKUP(D56,'Tabelas auxiliares'!$A$3:$B$61,2,FALSE),"")</f>
        <v>SUGEPE-FOLHA - PASEP + AUX. MORADIA</v>
      </c>
      <c r="G56" s="51" t="str">
        <f>IFERROR(VLOOKUP($B56,'Tabelas auxiliares'!$A$65:$C$102,2,FALSE),"")</f>
        <v>Folha de pagamento - Ativos, Previdência, PASEP</v>
      </c>
      <c r="H56" s="51" t="str">
        <f>IFERROR(VLOOKUP($B56,'Tabelas auxiliares'!$A$65:$C$102,3,FALSE),"")</f>
        <v>FOLHA DE PAGAMENTO / CONTRIBUICAO PARA O PSS / SUBSTITUICOES / INSS PATRONAL / PASEP</v>
      </c>
      <c r="I56" t="s">
        <v>735</v>
      </c>
      <c r="J56" t="s">
        <v>1032</v>
      </c>
      <c r="K56" t="s">
        <v>1033</v>
      </c>
      <c r="L56" t="s">
        <v>1034</v>
      </c>
      <c r="M56" t="s">
        <v>165</v>
      </c>
      <c r="N56" t="s">
        <v>125</v>
      </c>
      <c r="O56" t="s">
        <v>167</v>
      </c>
      <c r="P56" t="s">
        <v>1035</v>
      </c>
      <c r="Q56" t="s">
        <v>168</v>
      </c>
      <c r="R56" t="s">
        <v>165</v>
      </c>
      <c r="S56" t="s">
        <v>1036</v>
      </c>
      <c r="T56" t="s">
        <v>1022</v>
      </c>
      <c r="U56" t="s">
        <v>135</v>
      </c>
      <c r="V56" t="s">
        <v>1041</v>
      </c>
      <c r="W56" t="s">
        <v>1042</v>
      </c>
      <c r="X56" s="51" t="str">
        <f t="shared" si="0"/>
        <v>3</v>
      </c>
      <c r="Y56" s="51" t="str">
        <f>IF(T56="","",IF(AND(T56&lt;&gt;'Tabelas auxiliares'!$B$236,T56&lt;&gt;'Tabelas auxiliares'!$B$237,T56&lt;&gt;'Tabelas auxiliares'!$C$236,T56&lt;&gt;'Tabelas auxiliares'!$C$237,T56&lt;&gt;'Tabelas auxiliares'!$D$236),"FOLHA DE PESSOAL",IF(X56='Tabelas auxiliares'!$A$237,"CUSTEIO",IF(X56='Tabelas auxiliares'!$A$236,"INVESTIMENTO","ERRO - VERIFICAR"))))</f>
        <v>FOLHA DE PESSOAL</v>
      </c>
      <c r="Z56" s="64">
        <f t="shared" si="1"/>
        <v>252.37</v>
      </c>
      <c r="AC56" s="44">
        <v>252.37</v>
      </c>
      <c r="AD56" s="72"/>
      <c r="AE56" s="72"/>
      <c r="AF56" s="72"/>
      <c r="AG56" s="72"/>
      <c r="AH56" s="72"/>
      <c r="AI56" s="72"/>
      <c r="AJ56" s="72"/>
      <c r="AK56" s="72"/>
      <c r="AL56" s="72"/>
      <c r="AM56" s="72"/>
      <c r="AN56" s="72"/>
      <c r="AO56" s="72"/>
    </row>
    <row r="57" spans="1:41" x14ac:dyDescent="0.25">
      <c r="A57" s="148" t="s">
        <v>540</v>
      </c>
      <c r="B57" t="s">
        <v>302</v>
      </c>
      <c r="C57" t="s">
        <v>541</v>
      </c>
      <c r="D57" t="s">
        <v>90</v>
      </c>
      <c r="E57" t="s">
        <v>117</v>
      </c>
      <c r="F57" s="51" t="str">
        <f>IFERROR(VLOOKUP(D57,'Tabelas auxiliares'!$A$3:$B$61,2,FALSE),"")</f>
        <v>SUGEPE-FOLHA - PASEP + AUX. MORADIA</v>
      </c>
      <c r="G57" s="51" t="str">
        <f>IFERROR(VLOOKUP($B57,'Tabelas auxiliares'!$A$65:$C$102,2,FALSE),"")</f>
        <v>Folha de pagamento - Ativos, Previdência, PASEP</v>
      </c>
      <c r="H57" s="51" t="str">
        <f>IFERROR(VLOOKUP($B57,'Tabelas auxiliares'!$A$65:$C$102,3,FALSE),"")</f>
        <v>FOLHA DE PAGAMENTO / CONTRIBUICAO PARA O PSS / SUBSTITUICOES / INSS PATRONAL / PASEP</v>
      </c>
      <c r="I57" t="s">
        <v>735</v>
      </c>
      <c r="J57" t="s">
        <v>1032</v>
      </c>
      <c r="K57" t="s">
        <v>1043</v>
      </c>
      <c r="L57" t="s">
        <v>1034</v>
      </c>
      <c r="M57" t="s">
        <v>165</v>
      </c>
      <c r="N57" t="s">
        <v>125</v>
      </c>
      <c r="O57" t="s">
        <v>167</v>
      </c>
      <c r="P57" t="s">
        <v>1035</v>
      </c>
      <c r="Q57" t="s">
        <v>168</v>
      </c>
      <c r="R57" t="s">
        <v>165</v>
      </c>
      <c r="S57" t="s">
        <v>1036</v>
      </c>
      <c r="T57" t="s">
        <v>1022</v>
      </c>
      <c r="U57" t="s">
        <v>135</v>
      </c>
      <c r="V57" t="s">
        <v>1044</v>
      </c>
      <c r="W57" t="s">
        <v>1045</v>
      </c>
      <c r="X57" s="51" t="str">
        <f t="shared" si="0"/>
        <v>3</v>
      </c>
      <c r="Y57" s="51" t="str">
        <f>IF(T57="","",IF(AND(T57&lt;&gt;'Tabelas auxiliares'!$B$236,T57&lt;&gt;'Tabelas auxiliares'!$B$237,T57&lt;&gt;'Tabelas auxiliares'!$C$236,T57&lt;&gt;'Tabelas auxiliares'!$C$237,T57&lt;&gt;'Tabelas auxiliares'!$D$236),"FOLHA DE PESSOAL",IF(X57='Tabelas auxiliares'!$A$237,"CUSTEIO",IF(X57='Tabelas auxiliares'!$A$236,"INVESTIMENTO","ERRO - VERIFICAR"))))</f>
        <v>FOLHA DE PESSOAL</v>
      </c>
      <c r="Z57" s="64">
        <f t="shared" si="1"/>
        <v>83358.070000000007</v>
      </c>
      <c r="AC57" s="44">
        <v>83358.070000000007</v>
      </c>
      <c r="AD57" s="72"/>
      <c r="AE57" s="72"/>
      <c r="AF57" s="72"/>
      <c r="AG57" s="72"/>
      <c r="AH57" s="72"/>
      <c r="AI57" s="72"/>
      <c r="AJ57" s="72"/>
      <c r="AK57" s="72"/>
      <c r="AL57" s="72"/>
      <c r="AM57" s="72"/>
      <c r="AN57" s="72"/>
      <c r="AO57" s="72"/>
    </row>
    <row r="58" spans="1:41" x14ac:dyDescent="0.25">
      <c r="A58" s="148" t="s">
        <v>540</v>
      </c>
      <c r="B58" t="s">
        <v>302</v>
      </c>
      <c r="C58" t="s">
        <v>541</v>
      </c>
      <c r="D58" t="s">
        <v>90</v>
      </c>
      <c r="E58" t="s">
        <v>117</v>
      </c>
      <c r="F58" s="51" t="str">
        <f>IFERROR(VLOOKUP(D58,'Tabelas auxiliares'!$A$3:$B$61,2,FALSE),"")</f>
        <v>SUGEPE-FOLHA - PASEP + AUX. MORADIA</v>
      </c>
      <c r="G58" s="51" t="str">
        <f>IFERROR(VLOOKUP($B58,'Tabelas auxiliares'!$A$65:$C$102,2,FALSE),"")</f>
        <v>Folha de pagamento - Ativos, Previdência, PASEP</v>
      </c>
      <c r="H58" s="51" t="str">
        <f>IFERROR(VLOOKUP($B58,'Tabelas auxiliares'!$A$65:$C$102,3,FALSE),"")</f>
        <v>FOLHA DE PAGAMENTO / CONTRIBUICAO PARA O PSS / SUBSTITUICOES / INSS PATRONAL / PASEP</v>
      </c>
      <c r="I58" t="s">
        <v>735</v>
      </c>
      <c r="J58" t="s">
        <v>1032</v>
      </c>
      <c r="K58" t="s">
        <v>1046</v>
      </c>
      <c r="L58" t="s">
        <v>1034</v>
      </c>
      <c r="M58" t="s">
        <v>165</v>
      </c>
      <c r="N58" t="s">
        <v>127</v>
      </c>
      <c r="O58" t="s">
        <v>167</v>
      </c>
      <c r="P58" t="s">
        <v>1021</v>
      </c>
      <c r="Q58" t="s">
        <v>168</v>
      </c>
      <c r="R58" t="s">
        <v>165</v>
      </c>
      <c r="S58" t="s">
        <v>119</v>
      </c>
      <c r="T58" t="s">
        <v>1022</v>
      </c>
      <c r="U58" t="s">
        <v>136</v>
      </c>
      <c r="V58" t="s">
        <v>1047</v>
      </c>
      <c r="W58" t="s">
        <v>1048</v>
      </c>
      <c r="X58" s="51" t="str">
        <f t="shared" si="0"/>
        <v>3</v>
      </c>
      <c r="Y58" s="51" t="str">
        <f>IF(T58="","",IF(AND(T58&lt;&gt;'Tabelas auxiliares'!$B$236,T58&lt;&gt;'Tabelas auxiliares'!$B$237,T58&lt;&gt;'Tabelas auxiliares'!$C$236,T58&lt;&gt;'Tabelas auxiliares'!$C$237,T58&lt;&gt;'Tabelas auxiliares'!$D$236),"FOLHA DE PESSOAL",IF(X58='Tabelas auxiliares'!$A$237,"CUSTEIO",IF(X58='Tabelas auxiliares'!$A$236,"INVESTIMENTO","ERRO - VERIFICAR"))))</f>
        <v>FOLHA DE PESSOAL</v>
      </c>
      <c r="Z58" s="64">
        <f t="shared" si="1"/>
        <v>727476.48</v>
      </c>
      <c r="AA58" s="44">
        <v>10042.08</v>
      </c>
      <c r="AC58" s="44">
        <v>717434.4</v>
      </c>
      <c r="AD58" s="72"/>
      <c r="AE58" s="72"/>
      <c r="AF58" s="72"/>
      <c r="AG58" s="72"/>
      <c r="AH58" s="72"/>
      <c r="AI58" s="72"/>
      <c r="AJ58" s="72"/>
      <c r="AK58" s="72"/>
      <c r="AL58" s="72"/>
      <c r="AM58" s="72"/>
      <c r="AN58" s="72"/>
      <c r="AO58" s="72"/>
    </row>
    <row r="59" spans="1:41" x14ac:dyDescent="0.25">
      <c r="A59" s="148" t="s">
        <v>540</v>
      </c>
      <c r="B59" t="s">
        <v>302</v>
      </c>
      <c r="C59" t="s">
        <v>541</v>
      </c>
      <c r="D59" t="s">
        <v>90</v>
      </c>
      <c r="E59" t="s">
        <v>117</v>
      </c>
      <c r="F59" s="51" t="str">
        <f>IFERROR(VLOOKUP(D59,'Tabelas auxiliares'!$A$3:$B$61,2,FALSE),"")</f>
        <v>SUGEPE-FOLHA - PASEP + AUX. MORADIA</v>
      </c>
      <c r="G59" s="51" t="str">
        <f>IFERROR(VLOOKUP($B59,'Tabelas auxiliares'!$A$65:$C$102,2,FALSE),"")</f>
        <v>Folha de pagamento - Ativos, Previdência, PASEP</v>
      </c>
      <c r="H59" s="51" t="str">
        <f>IFERROR(VLOOKUP($B59,'Tabelas auxiliares'!$A$65:$C$102,3,FALSE),"")</f>
        <v>FOLHA DE PAGAMENTO / CONTRIBUICAO PARA O PSS / SUBSTITUICOES / INSS PATRONAL / PASEP</v>
      </c>
      <c r="I59" t="s">
        <v>735</v>
      </c>
      <c r="J59" t="s">
        <v>1032</v>
      </c>
      <c r="K59" t="s">
        <v>1049</v>
      </c>
      <c r="L59" t="s">
        <v>1034</v>
      </c>
      <c r="M59" t="s">
        <v>165</v>
      </c>
      <c r="N59" t="s">
        <v>127</v>
      </c>
      <c r="O59" t="s">
        <v>167</v>
      </c>
      <c r="P59" t="s">
        <v>1021</v>
      </c>
      <c r="Q59" t="s">
        <v>168</v>
      </c>
      <c r="R59" t="s">
        <v>165</v>
      </c>
      <c r="S59" t="s">
        <v>119</v>
      </c>
      <c r="T59" t="s">
        <v>1022</v>
      </c>
      <c r="U59" t="s">
        <v>136</v>
      </c>
      <c r="V59" t="s">
        <v>1023</v>
      </c>
      <c r="W59" t="s">
        <v>1024</v>
      </c>
      <c r="X59" s="51" t="str">
        <f t="shared" si="0"/>
        <v>3</v>
      </c>
      <c r="Y59" s="51" t="str">
        <f>IF(T59="","",IF(AND(T59&lt;&gt;'Tabelas auxiliares'!$B$236,T59&lt;&gt;'Tabelas auxiliares'!$B$237,T59&lt;&gt;'Tabelas auxiliares'!$C$236,T59&lt;&gt;'Tabelas auxiliares'!$C$237,T59&lt;&gt;'Tabelas auxiliares'!$D$236),"FOLHA DE PESSOAL",IF(X59='Tabelas auxiliares'!$A$237,"CUSTEIO",IF(X59='Tabelas auxiliares'!$A$236,"INVESTIMENTO","ERRO - VERIFICAR"))))</f>
        <v>FOLHA DE PESSOAL</v>
      </c>
      <c r="Z59" s="64">
        <f t="shared" si="1"/>
        <v>9246980.2899999991</v>
      </c>
      <c r="AA59" s="44">
        <v>7735.79</v>
      </c>
      <c r="AC59" s="44">
        <v>9239244.5</v>
      </c>
      <c r="AD59" s="72"/>
      <c r="AE59" s="72"/>
      <c r="AF59" s="72"/>
      <c r="AG59" s="72"/>
      <c r="AH59" s="72"/>
      <c r="AI59" s="72"/>
      <c r="AJ59" s="72"/>
      <c r="AK59" s="72"/>
      <c r="AL59" s="72"/>
      <c r="AM59" s="72"/>
      <c r="AN59" s="72"/>
      <c r="AO59" s="72"/>
    </row>
    <row r="60" spans="1:41" x14ac:dyDescent="0.25">
      <c r="A60" s="148" t="s">
        <v>540</v>
      </c>
      <c r="B60" t="s">
        <v>302</v>
      </c>
      <c r="C60" t="s">
        <v>541</v>
      </c>
      <c r="D60" t="s">
        <v>90</v>
      </c>
      <c r="E60" t="s">
        <v>117</v>
      </c>
      <c r="F60" s="51" t="str">
        <f>IFERROR(VLOOKUP(D60,'Tabelas auxiliares'!$A$3:$B$61,2,FALSE),"")</f>
        <v>SUGEPE-FOLHA - PASEP + AUX. MORADIA</v>
      </c>
      <c r="G60" s="51" t="str">
        <f>IFERROR(VLOOKUP($B60,'Tabelas auxiliares'!$A$65:$C$102,2,FALSE),"")</f>
        <v>Folha de pagamento - Ativos, Previdência, PASEP</v>
      </c>
      <c r="H60" s="51" t="str">
        <f>IFERROR(VLOOKUP($B60,'Tabelas auxiliares'!$A$65:$C$102,3,FALSE),"")</f>
        <v>FOLHA DE PAGAMENTO / CONTRIBUICAO PARA O PSS / SUBSTITUICOES / INSS PATRONAL / PASEP</v>
      </c>
      <c r="I60" t="s">
        <v>735</v>
      </c>
      <c r="J60" t="s">
        <v>1032</v>
      </c>
      <c r="K60" t="s">
        <v>1049</v>
      </c>
      <c r="L60" t="s">
        <v>1034</v>
      </c>
      <c r="M60" t="s">
        <v>165</v>
      </c>
      <c r="N60" t="s">
        <v>127</v>
      </c>
      <c r="O60" t="s">
        <v>167</v>
      </c>
      <c r="P60" t="s">
        <v>1021</v>
      </c>
      <c r="Q60" t="s">
        <v>168</v>
      </c>
      <c r="R60" t="s">
        <v>165</v>
      </c>
      <c r="S60" t="s">
        <v>119</v>
      </c>
      <c r="T60" t="s">
        <v>1022</v>
      </c>
      <c r="U60" t="s">
        <v>136</v>
      </c>
      <c r="V60" t="s">
        <v>1050</v>
      </c>
      <c r="W60" t="s">
        <v>1051</v>
      </c>
      <c r="X60" s="51" t="str">
        <f t="shared" si="0"/>
        <v>3</v>
      </c>
      <c r="Y60" s="51" t="str">
        <f>IF(T60="","",IF(AND(T60&lt;&gt;'Tabelas auxiliares'!$B$236,T60&lt;&gt;'Tabelas auxiliares'!$B$237,T60&lt;&gt;'Tabelas auxiliares'!$C$236,T60&lt;&gt;'Tabelas auxiliares'!$C$237,T60&lt;&gt;'Tabelas auxiliares'!$D$236),"FOLHA DE PESSOAL",IF(X60='Tabelas auxiliares'!$A$237,"CUSTEIO",IF(X60='Tabelas auxiliares'!$A$236,"INVESTIMENTO","ERRO - VERIFICAR"))))</f>
        <v>FOLHA DE PESSOAL</v>
      </c>
      <c r="Z60" s="64">
        <f t="shared" si="1"/>
        <v>1685.3</v>
      </c>
      <c r="AC60" s="44">
        <v>1685.3</v>
      </c>
      <c r="AD60" s="72"/>
      <c r="AE60" s="72"/>
      <c r="AF60" s="72"/>
      <c r="AG60" s="72"/>
      <c r="AH60" s="72"/>
      <c r="AI60" s="72"/>
      <c r="AJ60" s="72"/>
      <c r="AK60" s="72"/>
      <c r="AL60" s="72"/>
      <c r="AM60" s="72"/>
      <c r="AN60" s="72"/>
      <c r="AO60" s="72"/>
    </row>
    <row r="61" spans="1:41" x14ac:dyDescent="0.25">
      <c r="A61" s="148" t="s">
        <v>540</v>
      </c>
      <c r="B61" t="s">
        <v>302</v>
      </c>
      <c r="C61" t="s">
        <v>541</v>
      </c>
      <c r="D61" t="s">
        <v>90</v>
      </c>
      <c r="E61" t="s">
        <v>117</v>
      </c>
      <c r="F61" s="51" t="str">
        <f>IFERROR(VLOOKUP(D61,'Tabelas auxiliares'!$A$3:$B$61,2,FALSE),"")</f>
        <v>SUGEPE-FOLHA - PASEP + AUX. MORADIA</v>
      </c>
      <c r="G61" s="51" t="str">
        <f>IFERROR(VLOOKUP($B61,'Tabelas auxiliares'!$A$65:$C$102,2,FALSE),"")</f>
        <v>Folha de pagamento - Ativos, Previdência, PASEP</v>
      </c>
      <c r="H61" s="51" t="str">
        <f>IFERROR(VLOOKUP($B61,'Tabelas auxiliares'!$A$65:$C$102,3,FALSE),"")</f>
        <v>FOLHA DE PAGAMENTO / CONTRIBUICAO PARA O PSS / SUBSTITUICOES / INSS PATRONAL / PASEP</v>
      </c>
      <c r="I61" t="s">
        <v>735</v>
      </c>
      <c r="J61" t="s">
        <v>1032</v>
      </c>
      <c r="K61" t="s">
        <v>1049</v>
      </c>
      <c r="L61" t="s">
        <v>1034</v>
      </c>
      <c r="M61" t="s">
        <v>165</v>
      </c>
      <c r="N61" t="s">
        <v>127</v>
      </c>
      <c r="O61" t="s">
        <v>167</v>
      </c>
      <c r="P61" t="s">
        <v>1021</v>
      </c>
      <c r="Q61" t="s">
        <v>168</v>
      </c>
      <c r="R61" t="s">
        <v>165</v>
      </c>
      <c r="S61" t="s">
        <v>119</v>
      </c>
      <c r="T61" t="s">
        <v>1022</v>
      </c>
      <c r="U61" t="s">
        <v>136</v>
      </c>
      <c r="V61" t="s">
        <v>1052</v>
      </c>
      <c r="W61" t="s">
        <v>1053</v>
      </c>
      <c r="X61" s="51" t="str">
        <f t="shared" si="0"/>
        <v>3</v>
      </c>
      <c r="Y61" s="51" t="str">
        <f>IF(T61="","",IF(AND(T61&lt;&gt;'Tabelas auxiliares'!$B$236,T61&lt;&gt;'Tabelas auxiliares'!$B$237,T61&lt;&gt;'Tabelas auxiliares'!$C$236,T61&lt;&gt;'Tabelas auxiliares'!$C$237,T61&lt;&gt;'Tabelas auxiliares'!$D$236),"FOLHA DE PESSOAL",IF(X61='Tabelas auxiliares'!$A$237,"CUSTEIO",IF(X61='Tabelas auxiliares'!$A$236,"INVESTIMENTO","ERRO - VERIFICAR"))))</f>
        <v>FOLHA DE PESSOAL</v>
      </c>
      <c r="Z61" s="64">
        <f t="shared" si="1"/>
        <v>582.34</v>
      </c>
      <c r="AC61" s="44">
        <v>582.34</v>
      </c>
      <c r="AD61" s="72"/>
      <c r="AE61" s="72"/>
      <c r="AF61" s="72"/>
      <c r="AG61" s="72"/>
      <c r="AH61" s="72"/>
      <c r="AI61" s="72"/>
      <c r="AJ61" s="72"/>
      <c r="AK61" s="72"/>
      <c r="AL61" s="72"/>
      <c r="AM61" s="72"/>
      <c r="AN61" s="72"/>
      <c r="AO61" s="72"/>
    </row>
    <row r="62" spans="1:41" x14ac:dyDescent="0.25">
      <c r="A62" s="148" t="s">
        <v>540</v>
      </c>
      <c r="B62" t="s">
        <v>302</v>
      </c>
      <c r="C62" t="s">
        <v>541</v>
      </c>
      <c r="D62" t="s">
        <v>90</v>
      </c>
      <c r="E62" t="s">
        <v>117</v>
      </c>
      <c r="F62" s="51" t="str">
        <f>IFERROR(VLOOKUP(D62,'Tabelas auxiliares'!$A$3:$B$61,2,FALSE),"")</f>
        <v>SUGEPE-FOLHA - PASEP + AUX. MORADIA</v>
      </c>
      <c r="G62" s="51" t="str">
        <f>IFERROR(VLOOKUP($B62,'Tabelas auxiliares'!$A$65:$C$102,2,FALSE),"")</f>
        <v>Folha de pagamento - Ativos, Previdência, PASEP</v>
      </c>
      <c r="H62" s="51" t="str">
        <f>IFERROR(VLOOKUP($B62,'Tabelas auxiliares'!$A$65:$C$102,3,FALSE),"")</f>
        <v>FOLHA DE PAGAMENTO / CONTRIBUICAO PARA O PSS / SUBSTITUICOES / INSS PATRONAL / PASEP</v>
      </c>
      <c r="I62" t="s">
        <v>735</v>
      </c>
      <c r="J62" t="s">
        <v>1032</v>
      </c>
      <c r="K62" t="s">
        <v>1049</v>
      </c>
      <c r="L62" t="s">
        <v>1034</v>
      </c>
      <c r="M62" t="s">
        <v>165</v>
      </c>
      <c r="N62" t="s">
        <v>127</v>
      </c>
      <c r="O62" t="s">
        <v>167</v>
      </c>
      <c r="P62" t="s">
        <v>1021</v>
      </c>
      <c r="Q62" t="s">
        <v>168</v>
      </c>
      <c r="R62" t="s">
        <v>165</v>
      </c>
      <c r="S62" t="s">
        <v>119</v>
      </c>
      <c r="T62" t="s">
        <v>1022</v>
      </c>
      <c r="U62" t="s">
        <v>136</v>
      </c>
      <c r="V62" t="s">
        <v>1054</v>
      </c>
      <c r="W62" t="s">
        <v>1055</v>
      </c>
      <c r="X62" s="51" t="str">
        <f t="shared" si="0"/>
        <v>3</v>
      </c>
      <c r="Y62" s="51" t="str">
        <f>IF(T62="","",IF(AND(T62&lt;&gt;'Tabelas auxiliares'!$B$236,T62&lt;&gt;'Tabelas auxiliares'!$B$237,T62&lt;&gt;'Tabelas auxiliares'!$C$236,T62&lt;&gt;'Tabelas auxiliares'!$C$237,T62&lt;&gt;'Tabelas auxiliares'!$D$236),"FOLHA DE PESSOAL",IF(X62='Tabelas auxiliares'!$A$237,"CUSTEIO",IF(X62='Tabelas auxiliares'!$A$236,"INVESTIMENTO","ERRO - VERIFICAR"))))</f>
        <v>FOLHA DE PESSOAL</v>
      </c>
      <c r="Z62" s="64">
        <f t="shared" si="1"/>
        <v>9483.19</v>
      </c>
      <c r="AC62" s="44">
        <v>9483.19</v>
      </c>
      <c r="AD62" s="72"/>
      <c r="AE62" s="72"/>
      <c r="AF62" s="72"/>
      <c r="AG62" s="72"/>
      <c r="AH62" s="72"/>
      <c r="AI62" s="72"/>
      <c r="AJ62" s="72"/>
      <c r="AK62" s="72"/>
      <c r="AL62" s="72"/>
      <c r="AM62" s="72"/>
      <c r="AN62" s="72"/>
      <c r="AO62" s="72"/>
    </row>
    <row r="63" spans="1:41" x14ac:dyDescent="0.25">
      <c r="A63" s="148" t="s">
        <v>540</v>
      </c>
      <c r="B63" t="s">
        <v>302</v>
      </c>
      <c r="C63" t="s">
        <v>541</v>
      </c>
      <c r="D63" t="s">
        <v>90</v>
      </c>
      <c r="E63" t="s">
        <v>117</v>
      </c>
      <c r="F63" s="51" t="str">
        <f>IFERROR(VLOOKUP(D63,'Tabelas auxiliares'!$A$3:$B$61,2,FALSE),"")</f>
        <v>SUGEPE-FOLHA - PASEP + AUX. MORADIA</v>
      </c>
      <c r="G63" s="51" t="str">
        <f>IFERROR(VLOOKUP($B63,'Tabelas auxiliares'!$A$65:$C$102,2,FALSE),"")</f>
        <v>Folha de pagamento - Ativos, Previdência, PASEP</v>
      </c>
      <c r="H63" s="51" t="str">
        <f>IFERROR(VLOOKUP($B63,'Tabelas auxiliares'!$A$65:$C$102,3,FALSE),"")</f>
        <v>FOLHA DE PAGAMENTO / CONTRIBUICAO PARA O PSS / SUBSTITUICOES / INSS PATRONAL / PASEP</v>
      </c>
      <c r="I63" t="s">
        <v>735</v>
      </c>
      <c r="J63" t="s">
        <v>1032</v>
      </c>
      <c r="K63" t="s">
        <v>1049</v>
      </c>
      <c r="L63" t="s">
        <v>1034</v>
      </c>
      <c r="M63" t="s">
        <v>165</v>
      </c>
      <c r="N63" t="s">
        <v>127</v>
      </c>
      <c r="O63" t="s">
        <v>167</v>
      </c>
      <c r="P63" t="s">
        <v>1021</v>
      </c>
      <c r="Q63" t="s">
        <v>168</v>
      </c>
      <c r="R63" t="s">
        <v>165</v>
      </c>
      <c r="S63" t="s">
        <v>119</v>
      </c>
      <c r="T63" t="s">
        <v>1022</v>
      </c>
      <c r="U63" t="s">
        <v>136</v>
      </c>
      <c r="V63" t="s">
        <v>1056</v>
      </c>
      <c r="W63" t="s">
        <v>1057</v>
      </c>
      <c r="X63" s="51" t="str">
        <f t="shared" si="0"/>
        <v>3</v>
      </c>
      <c r="Y63" s="51" t="str">
        <f>IF(T63="","",IF(AND(T63&lt;&gt;'Tabelas auxiliares'!$B$236,T63&lt;&gt;'Tabelas auxiliares'!$B$237,T63&lt;&gt;'Tabelas auxiliares'!$C$236,T63&lt;&gt;'Tabelas auxiliares'!$C$237,T63&lt;&gt;'Tabelas auxiliares'!$D$236),"FOLHA DE PESSOAL",IF(X63='Tabelas auxiliares'!$A$237,"CUSTEIO",IF(X63='Tabelas auxiliares'!$A$236,"INVESTIMENTO","ERRO - VERIFICAR"))))</f>
        <v>FOLHA DE PESSOAL</v>
      </c>
      <c r="Z63" s="64">
        <f t="shared" si="1"/>
        <v>40696.07</v>
      </c>
      <c r="AC63" s="44">
        <v>40696.07</v>
      </c>
      <c r="AD63" s="72"/>
      <c r="AE63" s="72"/>
      <c r="AF63" s="72"/>
      <c r="AG63" s="72"/>
      <c r="AH63" s="72"/>
      <c r="AI63" s="72"/>
      <c r="AJ63" s="72"/>
      <c r="AK63" s="72"/>
      <c r="AL63" s="72"/>
      <c r="AM63" s="72"/>
      <c r="AN63" s="72"/>
      <c r="AO63" s="72"/>
    </row>
    <row r="64" spans="1:41" x14ac:dyDescent="0.25">
      <c r="A64" s="148" t="s">
        <v>540</v>
      </c>
      <c r="B64" t="s">
        <v>302</v>
      </c>
      <c r="C64" t="s">
        <v>541</v>
      </c>
      <c r="D64" t="s">
        <v>90</v>
      </c>
      <c r="E64" t="s">
        <v>117</v>
      </c>
      <c r="F64" s="51" t="str">
        <f>IFERROR(VLOOKUP(D64,'Tabelas auxiliares'!$A$3:$B$61,2,FALSE),"")</f>
        <v>SUGEPE-FOLHA - PASEP + AUX. MORADIA</v>
      </c>
      <c r="G64" s="51" t="str">
        <f>IFERROR(VLOOKUP($B64,'Tabelas auxiliares'!$A$65:$C$102,2,FALSE),"")</f>
        <v>Folha de pagamento - Ativos, Previdência, PASEP</v>
      </c>
      <c r="H64" s="51" t="str">
        <f>IFERROR(VLOOKUP($B64,'Tabelas auxiliares'!$A$65:$C$102,3,FALSE),"")</f>
        <v>FOLHA DE PAGAMENTO / CONTRIBUICAO PARA O PSS / SUBSTITUICOES / INSS PATRONAL / PASEP</v>
      </c>
      <c r="I64" t="s">
        <v>735</v>
      </c>
      <c r="J64" t="s">
        <v>1032</v>
      </c>
      <c r="K64" t="s">
        <v>1049</v>
      </c>
      <c r="L64" t="s">
        <v>1034</v>
      </c>
      <c r="M64" t="s">
        <v>165</v>
      </c>
      <c r="N64" t="s">
        <v>127</v>
      </c>
      <c r="O64" t="s">
        <v>167</v>
      </c>
      <c r="P64" t="s">
        <v>1021</v>
      </c>
      <c r="Q64" t="s">
        <v>168</v>
      </c>
      <c r="R64" t="s">
        <v>165</v>
      </c>
      <c r="S64" t="s">
        <v>119</v>
      </c>
      <c r="T64" t="s">
        <v>1022</v>
      </c>
      <c r="U64" t="s">
        <v>136</v>
      </c>
      <c r="V64" t="s">
        <v>1058</v>
      </c>
      <c r="W64" t="s">
        <v>1059</v>
      </c>
      <c r="X64" s="51" t="str">
        <f t="shared" si="0"/>
        <v>3</v>
      </c>
      <c r="Y64" s="51" t="str">
        <f>IF(T64="","",IF(AND(T64&lt;&gt;'Tabelas auxiliares'!$B$236,T64&lt;&gt;'Tabelas auxiliares'!$B$237,T64&lt;&gt;'Tabelas auxiliares'!$C$236,T64&lt;&gt;'Tabelas auxiliares'!$C$237,T64&lt;&gt;'Tabelas auxiliares'!$D$236),"FOLHA DE PESSOAL",IF(X64='Tabelas auxiliares'!$A$237,"CUSTEIO",IF(X64='Tabelas auxiliares'!$A$236,"INVESTIMENTO","ERRO - VERIFICAR"))))</f>
        <v>FOLHA DE PESSOAL</v>
      </c>
      <c r="Z64" s="64">
        <f t="shared" si="1"/>
        <v>10077.68</v>
      </c>
      <c r="AA64" s="44">
        <v>6.77</v>
      </c>
      <c r="AC64" s="44">
        <v>10070.91</v>
      </c>
      <c r="AD64" s="72"/>
      <c r="AE64" s="72"/>
      <c r="AF64" s="72"/>
      <c r="AG64" s="72"/>
      <c r="AH64" s="72"/>
      <c r="AI64" s="72"/>
      <c r="AJ64" s="72"/>
      <c r="AK64" s="72"/>
      <c r="AL64" s="72"/>
      <c r="AM64" s="72"/>
      <c r="AN64" s="72"/>
      <c r="AO64" s="72"/>
    </row>
    <row r="65" spans="1:41" x14ac:dyDescent="0.25">
      <c r="A65" s="148" t="s">
        <v>540</v>
      </c>
      <c r="B65" t="s">
        <v>302</v>
      </c>
      <c r="C65" t="s">
        <v>541</v>
      </c>
      <c r="D65" t="s">
        <v>90</v>
      </c>
      <c r="E65" t="s">
        <v>117</v>
      </c>
      <c r="F65" s="51" t="str">
        <f>IFERROR(VLOOKUP(D65,'Tabelas auxiliares'!$A$3:$B$61,2,FALSE),"")</f>
        <v>SUGEPE-FOLHA - PASEP + AUX. MORADIA</v>
      </c>
      <c r="G65" s="51" t="str">
        <f>IFERROR(VLOOKUP($B65,'Tabelas auxiliares'!$A$65:$C$102,2,FALSE),"")</f>
        <v>Folha de pagamento - Ativos, Previdência, PASEP</v>
      </c>
      <c r="H65" s="51" t="str">
        <f>IFERROR(VLOOKUP($B65,'Tabelas auxiliares'!$A$65:$C$102,3,FALSE),"")</f>
        <v>FOLHA DE PAGAMENTO / CONTRIBUICAO PARA O PSS / SUBSTITUICOES / INSS PATRONAL / PASEP</v>
      </c>
      <c r="I65" t="s">
        <v>735</v>
      </c>
      <c r="J65" t="s">
        <v>1032</v>
      </c>
      <c r="K65" t="s">
        <v>1049</v>
      </c>
      <c r="L65" t="s">
        <v>1034</v>
      </c>
      <c r="M65" t="s">
        <v>165</v>
      </c>
      <c r="N65" t="s">
        <v>127</v>
      </c>
      <c r="O65" t="s">
        <v>167</v>
      </c>
      <c r="P65" t="s">
        <v>1021</v>
      </c>
      <c r="Q65" t="s">
        <v>168</v>
      </c>
      <c r="R65" t="s">
        <v>165</v>
      </c>
      <c r="S65" t="s">
        <v>119</v>
      </c>
      <c r="T65" t="s">
        <v>1022</v>
      </c>
      <c r="U65" t="s">
        <v>136</v>
      </c>
      <c r="V65" t="s">
        <v>1060</v>
      </c>
      <c r="W65" t="s">
        <v>1061</v>
      </c>
      <c r="X65" s="51" t="str">
        <f t="shared" si="0"/>
        <v>3</v>
      </c>
      <c r="Y65" s="51" t="str">
        <f>IF(T65="","",IF(AND(T65&lt;&gt;'Tabelas auxiliares'!$B$236,T65&lt;&gt;'Tabelas auxiliares'!$B$237,T65&lt;&gt;'Tabelas auxiliares'!$C$236,T65&lt;&gt;'Tabelas auxiliares'!$C$237,T65&lt;&gt;'Tabelas auxiliares'!$D$236),"FOLHA DE PESSOAL",IF(X65='Tabelas auxiliares'!$A$237,"CUSTEIO",IF(X65='Tabelas auxiliares'!$A$236,"INVESTIMENTO","ERRO - VERIFICAR"))))</f>
        <v>FOLHA DE PESSOAL</v>
      </c>
      <c r="Z65" s="64">
        <f t="shared" si="1"/>
        <v>7886132.4199999999</v>
      </c>
      <c r="AA65" s="44">
        <v>900.29</v>
      </c>
      <c r="AC65" s="44">
        <v>7885232.1299999999</v>
      </c>
      <c r="AD65" s="72"/>
      <c r="AE65" s="72"/>
      <c r="AF65" s="72"/>
      <c r="AG65" s="72"/>
      <c r="AH65" s="72"/>
      <c r="AI65" s="72"/>
      <c r="AJ65" s="72"/>
      <c r="AK65" s="72"/>
      <c r="AL65" s="72"/>
      <c r="AM65" s="72"/>
      <c r="AN65" s="72"/>
      <c r="AO65" s="72"/>
    </row>
    <row r="66" spans="1:41" x14ac:dyDescent="0.25">
      <c r="A66" s="148" t="s">
        <v>540</v>
      </c>
      <c r="B66" t="s">
        <v>302</v>
      </c>
      <c r="C66" t="s">
        <v>541</v>
      </c>
      <c r="D66" t="s">
        <v>90</v>
      </c>
      <c r="E66" t="s">
        <v>117</v>
      </c>
      <c r="F66" s="51" t="str">
        <f>IFERROR(VLOOKUP(D66,'Tabelas auxiliares'!$A$3:$B$61,2,FALSE),"")</f>
        <v>SUGEPE-FOLHA - PASEP + AUX. MORADIA</v>
      </c>
      <c r="G66" s="51" t="str">
        <f>IFERROR(VLOOKUP($B66,'Tabelas auxiliares'!$A$65:$C$102,2,FALSE),"")</f>
        <v>Folha de pagamento - Ativos, Previdência, PASEP</v>
      </c>
      <c r="H66" s="51" t="str">
        <f>IFERROR(VLOOKUP($B66,'Tabelas auxiliares'!$A$65:$C$102,3,FALSE),"")</f>
        <v>FOLHA DE PAGAMENTO / CONTRIBUICAO PARA O PSS / SUBSTITUICOES / INSS PATRONAL / PASEP</v>
      </c>
      <c r="I66" t="s">
        <v>735</v>
      </c>
      <c r="J66" t="s">
        <v>1032</v>
      </c>
      <c r="K66" t="s">
        <v>1049</v>
      </c>
      <c r="L66" t="s">
        <v>1034</v>
      </c>
      <c r="M66" t="s">
        <v>165</v>
      </c>
      <c r="N66" t="s">
        <v>127</v>
      </c>
      <c r="O66" t="s">
        <v>167</v>
      </c>
      <c r="P66" t="s">
        <v>1021</v>
      </c>
      <c r="Q66" t="s">
        <v>168</v>
      </c>
      <c r="R66" t="s">
        <v>165</v>
      </c>
      <c r="S66" t="s">
        <v>119</v>
      </c>
      <c r="T66" t="s">
        <v>1022</v>
      </c>
      <c r="U66" t="s">
        <v>136</v>
      </c>
      <c r="V66" t="s">
        <v>1062</v>
      </c>
      <c r="W66" t="s">
        <v>1063</v>
      </c>
      <c r="X66" s="51" t="str">
        <f t="shared" si="0"/>
        <v>3</v>
      </c>
      <c r="Y66" s="51" t="str">
        <f>IF(T66="","",IF(AND(T66&lt;&gt;'Tabelas auxiliares'!$B$236,T66&lt;&gt;'Tabelas auxiliares'!$B$237,T66&lt;&gt;'Tabelas auxiliares'!$C$236,T66&lt;&gt;'Tabelas auxiliares'!$C$237,T66&lt;&gt;'Tabelas auxiliares'!$D$236),"FOLHA DE PESSOAL",IF(X66='Tabelas auxiliares'!$A$237,"CUSTEIO",IF(X66='Tabelas auxiliares'!$A$236,"INVESTIMENTO","ERRO - VERIFICAR"))))</f>
        <v>FOLHA DE PESSOAL</v>
      </c>
      <c r="Z66" s="64">
        <f t="shared" si="1"/>
        <v>119561.84</v>
      </c>
      <c r="AA66" s="44">
        <v>217.44</v>
      </c>
      <c r="AC66" s="44">
        <v>119344.4</v>
      </c>
      <c r="AD66" s="72"/>
      <c r="AE66" s="72"/>
      <c r="AF66" s="72"/>
      <c r="AG66" s="72"/>
      <c r="AH66" s="72"/>
      <c r="AI66" s="72"/>
      <c r="AJ66" s="72"/>
      <c r="AK66" s="72"/>
      <c r="AL66" s="72"/>
      <c r="AM66" s="72"/>
      <c r="AN66" s="72"/>
      <c r="AO66" s="72"/>
    </row>
    <row r="67" spans="1:41" x14ac:dyDescent="0.25">
      <c r="A67" s="148" t="s">
        <v>540</v>
      </c>
      <c r="B67" t="s">
        <v>302</v>
      </c>
      <c r="C67" t="s">
        <v>541</v>
      </c>
      <c r="D67" t="s">
        <v>90</v>
      </c>
      <c r="E67" t="s">
        <v>117</v>
      </c>
      <c r="F67" s="51" t="str">
        <f>IFERROR(VLOOKUP(D67,'Tabelas auxiliares'!$A$3:$B$61,2,FALSE),"")</f>
        <v>SUGEPE-FOLHA - PASEP + AUX. MORADIA</v>
      </c>
      <c r="G67" s="51" t="str">
        <f>IFERROR(VLOOKUP($B67,'Tabelas auxiliares'!$A$65:$C$102,2,FALSE),"")</f>
        <v>Folha de pagamento - Ativos, Previdência, PASEP</v>
      </c>
      <c r="H67" s="51" t="str">
        <f>IFERROR(VLOOKUP($B67,'Tabelas auxiliares'!$A$65:$C$102,3,FALSE),"")</f>
        <v>FOLHA DE PAGAMENTO / CONTRIBUICAO PARA O PSS / SUBSTITUICOES / INSS PATRONAL / PASEP</v>
      </c>
      <c r="I67" t="s">
        <v>735</v>
      </c>
      <c r="J67" t="s">
        <v>1032</v>
      </c>
      <c r="K67" t="s">
        <v>1049</v>
      </c>
      <c r="L67" t="s">
        <v>1034</v>
      </c>
      <c r="M67" t="s">
        <v>165</v>
      </c>
      <c r="N67" t="s">
        <v>127</v>
      </c>
      <c r="O67" t="s">
        <v>167</v>
      </c>
      <c r="P67" t="s">
        <v>1021</v>
      </c>
      <c r="Q67" t="s">
        <v>168</v>
      </c>
      <c r="R67" t="s">
        <v>165</v>
      </c>
      <c r="S67" t="s">
        <v>119</v>
      </c>
      <c r="T67" t="s">
        <v>1022</v>
      </c>
      <c r="U67" t="s">
        <v>136</v>
      </c>
      <c r="V67" t="s">
        <v>1064</v>
      </c>
      <c r="W67" t="s">
        <v>1065</v>
      </c>
      <c r="X67" s="51" t="str">
        <f t="shared" si="0"/>
        <v>3</v>
      </c>
      <c r="Y67" s="51" t="str">
        <f>IF(T67="","",IF(AND(T67&lt;&gt;'Tabelas auxiliares'!$B$236,T67&lt;&gt;'Tabelas auxiliares'!$B$237,T67&lt;&gt;'Tabelas auxiliares'!$C$236,T67&lt;&gt;'Tabelas auxiliares'!$C$237,T67&lt;&gt;'Tabelas auxiliares'!$D$236),"FOLHA DE PESSOAL",IF(X67='Tabelas auxiliares'!$A$237,"CUSTEIO",IF(X67='Tabelas auxiliares'!$A$236,"INVESTIMENTO","ERRO - VERIFICAR"))))</f>
        <v>FOLHA DE PESSOAL</v>
      </c>
      <c r="Z67" s="64">
        <f t="shared" si="1"/>
        <v>218511.96</v>
      </c>
      <c r="AC67" s="44">
        <v>218511.96</v>
      </c>
      <c r="AD67" s="72"/>
      <c r="AE67" s="72"/>
      <c r="AF67" s="72"/>
      <c r="AG67" s="72"/>
      <c r="AH67" s="72"/>
      <c r="AI67" s="72"/>
      <c r="AJ67" s="72"/>
      <c r="AK67" s="72"/>
      <c r="AL67" s="72"/>
      <c r="AM67" s="72"/>
      <c r="AN67" s="72"/>
      <c r="AO67" s="72"/>
    </row>
    <row r="68" spans="1:41" x14ac:dyDescent="0.25">
      <c r="A68" s="148" t="s">
        <v>540</v>
      </c>
      <c r="B68" t="s">
        <v>302</v>
      </c>
      <c r="C68" t="s">
        <v>541</v>
      </c>
      <c r="D68" t="s">
        <v>90</v>
      </c>
      <c r="E68" t="s">
        <v>117</v>
      </c>
      <c r="F68" s="51" t="str">
        <f>IFERROR(VLOOKUP(D68,'Tabelas auxiliares'!$A$3:$B$61,2,FALSE),"")</f>
        <v>SUGEPE-FOLHA - PASEP + AUX. MORADIA</v>
      </c>
      <c r="G68" s="51" t="str">
        <f>IFERROR(VLOOKUP($B68,'Tabelas auxiliares'!$A$65:$C$102,2,FALSE),"")</f>
        <v>Folha de pagamento - Ativos, Previdência, PASEP</v>
      </c>
      <c r="H68" s="51" t="str">
        <f>IFERROR(VLOOKUP($B68,'Tabelas auxiliares'!$A$65:$C$102,3,FALSE),"")</f>
        <v>FOLHA DE PAGAMENTO / CONTRIBUICAO PARA O PSS / SUBSTITUICOES / INSS PATRONAL / PASEP</v>
      </c>
      <c r="I68" t="s">
        <v>735</v>
      </c>
      <c r="J68" t="s">
        <v>1032</v>
      </c>
      <c r="K68" t="s">
        <v>1049</v>
      </c>
      <c r="L68" t="s">
        <v>1034</v>
      </c>
      <c r="M68" t="s">
        <v>165</v>
      </c>
      <c r="N68" t="s">
        <v>127</v>
      </c>
      <c r="O68" t="s">
        <v>167</v>
      </c>
      <c r="P68" t="s">
        <v>1021</v>
      </c>
      <c r="Q68" t="s">
        <v>168</v>
      </c>
      <c r="R68" t="s">
        <v>165</v>
      </c>
      <c r="S68" t="s">
        <v>119</v>
      </c>
      <c r="T68" t="s">
        <v>1022</v>
      </c>
      <c r="U68" t="s">
        <v>136</v>
      </c>
      <c r="V68" t="s">
        <v>1066</v>
      </c>
      <c r="W68" t="s">
        <v>1067</v>
      </c>
      <c r="X68" s="51" t="str">
        <f t="shared" ref="X68:X131" si="2">LEFT(V68,1)</f>
        <v>3</v>
      </c>
      <c r="Y68" s="51" t="str">
        <f>IF(T68="","",IF(AND(T68&lt;&gt;'Tabelas auxiliares'!$B$236,T68&lt;&gt;'Tabelas auxiliares'!$B$237,T68&lt;&gt;'Tabelas auxiliares'!$C$236,T68&lt;&gt;'Tabelas auxiliares'!$C$237,T68&lt;&gt;'Tabelas auxiliares'!$D$236),"FOLHA DE PESSOAL",IF(X68='Tabelas auxiliares'!$A$237,"CUSTEIO",IF(X68='Tabelas auxiliares'!$A$236,"INVESTIMENTO","ERRO - VERIFICAR"))))</f>
        <v>FOLHA DE PESSOAL</v>
      </c>
      <c r="Z68" s="64">
        <f t="shared" si="1"/>
        <v>4583.0200000000004</v>
      </c>
      <c r="AC68" s="44">
        <v>4583.0200000000004</v>
      </c>
      <c r="AD68" s="72"/>
      <c r="AE68" s="72"/>
      <c r="AF68" s="72"/>
      <c r="AG68" s="72"/>
      <c r="AH68" s="72"/>
      <c r="AI68" s="72"/>
      <c r="AJ68" s="72"/>
      <c r="AK68" s="72"/>
      <c r="AL68" s="72"/>
      <c r="AM68" s="72"/>
      <c r="AN68" s="72"/>
      <c r="AO68" s="72"/>
    </row>
    <row r="69" spans="1:41" x14ac:dyDescent="0.25">
      <c r="A69" s="148" t="s">
        <v>540</v>
      </c>
      <c r="B69" t="s">
        <v>302</v>
      </c>
      <c r="C69" t="s">
        <v>541</v>
      </c>
      <c r="D69" t="s">
        <v>90</v>
      </c>
      <c r="E69" t="s">
        <v>117</v>
      </c>
      <c r="F69" s="51" t="str">
        <f>IFERROR(VLOOKUP(D69,'Tabelas auxiliares'!$A$3:$B$61,2,FALSE),"")</f>
        <v>SUGEPE-FOLHA - PASEP + AUX. MORADIA</v>
      </c>
      <c r="G69" s="51" t="str">
        <f>IFERROR(VLOOKUP($B69,'Tabelas auxiliares'!$A$65:$C$102,2,FALSE),"")</f>
        <v>Folha de pagamento - Ativos, Previdência, PASEP</v>
      </c>
      <c r="H69" s="51" t="str">
        <f>IFERROR(VLOOKUP($B69,'Tabelas auxiliares'!$A$65:$C$102,3,FALSE),"")</f>
        <v>FOLHA DE PAGAMENTO / CONTRIBUICAO PARA O PSS / SUBSTITUICOES / INSS PATRONAL / PASEP</v>
      </c>
      <c r="I69" t="s">
        <v>735</v>
      </c>
      <c r="J69" t="s">
        <v>1032</v>
      </c>
      <c r="K69" t="s">
        <v>1049</v>
      </c>
      <c r="L69" t="s">
        <v>1034</v>
      </c>
      <c r="M69" t="s">
        <v>165</v>
      </c>
      <c r="N69" t="s">
        <v>127</v>
      </c>
      <c r="O69" t="s">
        <v>167</v>
      </c>
      <c r="P69" t="s">
        <v>1021</v>
      </c>
      <c r="Q69" t="s">
        <v>168</v>
      </c>
      <c r="R69" t="s">
        <v>165</v>
      </c>
      <c r="S69" t="s">
        <v>119</v>
      </c>
      <c r="T69" t="s">
        <v>1022</v>
      </c>
      <c r="U69" t="s">
        <v>136</v>
      </c>
      <c r="V69" t="s">
        <v>1068</v>
      </c>
      <c r="W69" t="s">
        <v>1069</v>
      </c>
      <c r="X69" s="51" t="str">
        <f t="shared" si="2"/>
        <v>3</v>
      </c>
      <c r="Y69" s="51" t="str">
        <f>IF(T69="","",IF(AND(T69&lt;&gt;'Tabelas auxiliares'!$B$236,T69&lt;&gt;'Tabelas auxiliares'!$B$237,T69&lt;&gt;'Tabelas auxiliares'!$C$236,T69&lt;&gt;'Tabelas auxiliares'!$C$237,T69&lt;&gt;'Tabelas auxiliares'!$D$236),"FOLHA DE PESSOAL",IF(X69='Tabelas auxiliares'!$A$237,"CUSTEIO",IF(X69='Tabelas auxiliares'!$A$236,"INVESTIMENTO","ERRO - VERIFICAR"))))</f>
        <v>FOLHA DE PESSOAL</v>
      </c>
      <c r="Z69" s="64">
        <f t="shared" ref="Z69:Z132" si="3">IF(AA69+AB69+AC69&lt;&gt;0,AA69+AB69+AC69,"")</f>
        <v>71332.36</v>
      </c>
      <c r="AA69" s="44">
        <v>3668.9</v>
      </c>
      <c r="AC69" s="44">
        <v>67663.460000000006</v>
      </c>
      <c r="AD69" s="72"/>
      <c r="AE69" s="72"/>
      <c r="AF69" s="72"/>
      <c r="AG69" s="72"/>
      <c r="AH69" s="72"/>
      <c r="AI69" s="72"/>
      <c r="AJ69" s="72"/>
      <c r="AK69" s="72"/>
      <c r="AL69" s="72"/>
      <c r="AM69" s="72"/>
      <c r="AN69" s="72"/>
      <c r="AO69" s="72"/>
    </row>
    <row r="70" spans="1:41" x14ac:dyDescent="0.25">
      <c r="A70" s="148" t="s">
        <v>540</v>
      </c>
      <c r="B70" t="s">
        <v>302</v>
      </c>
      <c r="C70" t="s">
        <v>541</v>
      </c>
      <c r="D70" t="s">
        <v>90</v>
      </c>
      <c r="E70" t="s">
        <v>117</v>
      </c>
      <c r="F70" s="51" t="str">
        <f>IFERROR(VLOOKUP(D70,'Tabelas auxiliares'!$A$3:$B$61,2,FALSE),"")</f>
        <v>SUGEPE-FOLHA - PASEP + AUX. MORADIA</v>
      </c>
      <c r="G70" s="51" t="str">
        <f>IFERROR(VLOOKUP($B70,'Tabelas auxiliares'!$A$65:$C$102,2,FALSE),"")</f>
        <v>Folha de pagamento - Ativos, Previdência, PASEP</v>
      </c>
      <c r="H70" s="51" t="str">
        <f>IFERROR(VLOOKUP($B70,'Tabelas auxiliares'!$A$65:$C$102,3,FALSE),"")</f>
        <v>FOLHA DE PAGAMENTO / CONTRIBUICAO PARA O PSS / SUBSTITUICOES / INSS PATRONAL / PASEP</v>
      </c>
      <c r="I70" t="s">
        <v>735</v>
      </c>
      <c r="J70" t="s">
        <v>1032</v>
      </c>
      <c r="K70" t="s">
        <v>1049</v>
      </c>
      <c r="L70" t="s">
        <v>1034</v>
      </c>
      <c r="M70" t="s">
        <v>165</v>
      </c>
      <c r="N70" t="s">
        <v>127</v>
      </c>
      <c r="O70" t="s">
        <v>167</v>
      </c>
      <c r="P70" t="s">
        <v>1021</v>
      </c>
      <c r="Q70" t="s">
        <v>168</v>
      </c>
      <c r="R70" t="s">
        <v>165</v>
      </c>
      <c r="S70" t="s">
        <v>119</v>
      </c>
      <c r="T70" t="s">
        <v>1022</v>
      </c>
      <c r="U70" t="s">
        <v>136</v>
      </c>
      <c r="V70" t="s">
        <v>1070</v>
      </c>
      <c r="W70" t="s">
        <v>1071</v>
      </c>
      <c r="X70" s="51" t="str">
        <f t="shared" si="2"/>
        <v>3</v>
      </c>
      <c r="Y70" s="51" t="str">
        <f>IF(T70="","",IF(AND(T70&lt;&gt;'Tabelas auxiliares'!$B$236,T70&lt;&gt;'Tabelas auxiliares'!$B$237,T70&lt;&gt;'Tabelas auxiliares'!$C$236,T70&lt;&gt;'Tabelas auxiliares'!$C$237,T70&lt;&gt;'Tabelas auxiliares'!$D$236),"FOLHA DE PESSOAL",IF(X70='Tabelas auxiliares'!$A$237,"CUSTEIO",IF(X70='Tabelas auxiliares'!$A$236,"INVESTIMENTO","ERRO - VERIFICAR"))))</f>
        <v>FOLHA DE PESSOAL</v>
      </c>
      <c r="Z70" s="64">
        <f t="shared" si="3"/>
        <v>318041.95999999996</v>
      </c>
      <c r="AA70" s="44">
        <v>27506.73</v>
      </c>
      <c r="AC70" s="44">
        <v>290535.23</v>
      </c>
      <c r="AD70" s="72"/>
      <c r="AE70" s="72"/>
      <c r="AF70" s="72"/>
      <c r="AG70" s="72"/>
      <c r="AH70" s="72"/>
      <c r="AI70" s="72"/>
      <c r="AJ70" s="72"/>
      <c r="AK70" s="72"/>
      <c r="AL70" s="72"/>
      <c r="AM70" s="72"/>
      <c r="AN70" s="72"/>
      <c r="AO70" s="72"/>
    </row>
    <row r="71" spans="1:41" x14ac:dyDescent="0.25">
      <c r="A71" s="148" t="s">
        <v>540</v>
      </c>
      <c r="B71" t="s">
        <v>302</v>
      </c>
      <c r="C71" t="s">
        <v>541</v>
      </c>
      <c r="D71" t="s">
        <v>90</v>
      </c>
      <c r="E71" t="s">
        <v>117</v>
      </c>
      <c r="F71" s="51" t="str">
        <f>IFERROR(VLOOKUP(D71,'Tabelas auxiliares'!$A$3:$B$61,2,FALSE),"")</f>
        <v>SUGEPE-FOLHA - PASEP + AUX. MORADIA</v>
      </c>
      <c r="G71" s="51" t="str">
        <f>IFERROR(VLOOKUP($B71,'Tabelas auxiliares'!$A$65:$C$102,2,FALSE),"")</f>
        <v>Folha de pagamento - Ativos, Previdência, PASEP</v>
      </c>
      <c r="H71" s="51" t="str">
        <f>IFERROR(VLOOKUP($B71,'Tabelas auxiliares'!$A$65:$C$102,3,FALSE),"")</f>
        <v>FOLHA DE PAGAMENTO / CONTRIBUICAO PARA O PSS / SUBSTITUICOES / INSS PATRONAL / PASEP</v>
      </c>
      <c r="I71" t="s">
        <v>735</v>
      </c>
      <c r="J71" t="s">
        <v>1032</v>
      </c>
      <c r="K71" t="s">
        <v>1049</v>
      </c>
      <c r="L71" t="s">
        <v>1034</v>
      </c>
      <c r="M71" t="s">
        <v>165</v>
      </c>
      <c r="N71" t="s">
        <v>127</v>
      </c>
      <c r="O71" t="s">
        <v>167</v>
      </c>
      <c r="P71" t="s">
        <v>1021</v>
      </c>
      <c r="Q71" t="s">
        <v>168</v>
      </c>
      <c r="R71" t="s">
        <v>165</v>
      </c>
      <c r="S71" t="s">
        <v>119</v>
      </c>
      <c r="T71" t="s">
        <v>1022</v>
      </c>
      <c r="U71" t="s">
        <v>136</v>
      </c>
      <c r="V71" t="s">
        <v>1072</v>
      </c>
      <c r="W71" t="s">
        <v>1073</v>
      </c>
      <c r="X71" s="51" t="str">
        <f t="shared" si="2"/>
        <v>3</v>
      </c>
      <c r="Y71" s="51" t="str">
        <f>IF(T71="","",IF(AND(T71&lt;&gt;'Tabelas auxiliares'!$B$236,T71&lt;&gt;'Tabelas auxiliares'!$B$237,T71&lt;&gt;'Tabelas auxiliares'!$C$236,T71&lt;&gt;'Tabelas auxiliares'!$C$237,T71&lt;&gt;'Tabelas auxiliares'!$D$236),"FOLHA DE PESSOAL",IF(X71='Tabelas auxiliares'!$A$237,"CUSTEIO",IF(X71='Tabelas auxiliares'!$A$236,"INVESTIMENTO","ERRO - VERIFICAR"))))</f>
        <v>FOLHA DE PESSOAL</v>
      </c>
      <c r="Z71" s="64">
        <f t="shared" si="3"/>
        <v>431833.74</v>
      </c>
      <c r="AA71" s="44">
        <v>247616.98</v>
      </c>
      <c r="AC71" s="44">
        <v>184216.76</v>
      </c>
      <c r="AD71" s="72"/>
      <c r="AE71" s="72"/>
      <c r="AF71" s="72"/>
      <c r="AG71" s="72"/>
      <c r="AH71" s="72"/>
      <c r="AI71" s="72"/>
      <c r="AJ71" s="72"/>
      <c r="AK71" s="72"/>
      <c r="AL71" s="72"/>
      <c r="AM71" s="72"/>
      <c r="AN71" s="72"/>
      <c r="AO71" s="72"/>
    </row>
    <row r="72" spans="1:41" x14ac:dyDescent="0.25">
      <c r="A72" s="148" t="s">
        <v>540</v>
      </c>
      <c r="B72" t="s">
        <v>302</v>
      </c>
      <c r="C72" t="s">
        <v>541</v>
      </c>
      <c r="D72" t="s">
        <v>90</v>
      </c>
      <c r="E72" t="s">
        <v>117</v>
      </c>
      <c r="F72" s="51" t="str">
        <f>IFERROR(VLOOKUP(D72,'Tabelas auxiliares'!$A$3:$B$61,2,FALSE),"")</f>
        <v>SUGEPE-FOLHA - PASEP + AUX. MORADIA</v>
      </c>
      <c r="G72" s="51" t="str">
        <f>IFERROR(VLOOKUP($B72,'Tabelas auxiliares'!$A$65:$C$102,2,FALSE),"")</f>
        <v>Folha de pagamento - Ativos, Previdência, PASEP</v>
      </c>
      <c r="H72" s="51" t="str">
        <f>IFERROR(VLOOKUP($B72,'Tabelas auxiliares'!$A$65:$C$102,3,FALSE),"")</f>
        <v>FOLHA DE PAGAMENTO / CONTRIBUICAO PARA O PSS / SUBSTITUICOES / INSS PATRONAL / PASEP</v>
      </c>
      <c r="I72" t="s">
        <v>735</v>
      </c>
      <c r="J72" t="s">
        <v>1032</v>
      </c>
      <c r="K72" t="s">
        <v>1049</v>
      </c>
      <c r="L72" t="s">
        <v>1034</v>
      </c>
      <c r="M72" t="s">
        <v>165</v>
      </c>
      <c r="N72" t="s">
        <v>127</v>
      </c>
      <c r="O72" t="s">
        <v>167</v>
      </c>
      <c r="P72" t="s">
        <v>1021</v>
      </c>
      <c r="Q72" t="s">
        <v>168</v>
      </c>
      <c r="R72" t="s">
        <v>165</v>
      </c>
      <c r="S72" t="s">
        <v>119</v>
      </c>
      <c r="T72" t="s">
        <v>1022</v>
      </c>
      <c r="U72" t="s">
        <v>136</v>
      </c>
      <c r="V72" t="s">
        <v>1074</v>
      </c>
      <c r="W72" t="s">
        <v>1075</v>
      </c>
      <c r="X72" s="51" t="str">
        <f t="shared" si="2"/>
        <v>3</v>
      </c>
      <c r="Y72" s="51" t="str">
        <f>IF(T72="","",IF(AND(T72&lt;&gt;'Tabelas auxiliares'!$B$236,T72&lt;&gt;'Tabelas auxiliares'!$B$237,T72&lt;&gt;'Tabelas auxiliares'!$C$236,T72&lt;&gt;'Tabelas auxiliares'!$C$237,T72&lt;&gt;'Tabelas auxiliares'!$D$236),"FOLHA DE PESSOAL",IF(X72='Tabelas auxiliares'!$A$237,"CUSTEIO",IF(X72='Tabelas auxiliares'!$A$236,"INVESTIMENTO","ERRO - VERIFICAR"))))</f>
        <v>FOLHA DE PESSOAL</v>
      </c>
      <c r="Z72" s="64">
        <f t="shared" si="3"/>
        <v>9945.17</v>
      </c>
      <c r="AA72" s="44">
        <v>9945.17</v>
      </c>
      <c r="AD72" s="72"/>
      <c r="AE72" s="72"/>
      <c r="AF72" s="72"/>
      <c r="AG72" s="72"/>
      <c r="AH72" s="72"/>
      <c r="AI72" s="72"/>
      <c r="AJ72" s="72"/>
      <c r="AK72" s="72"/>
      <c r="AL72" s="72"/>
      <c r="AM72" s="72"/>
      <c r="AN72" s="72"/>
      <c r="AO72" s="72"/>
    </row>
    <row r="73" spans="1:41" x14ac:dyDescent="0.25">
      <c r="A73" s="148" t="s">
        <v>540</v>
      </c>
      <c r="B73" t="s">
        <v>302</v>
      </c>
      <c r="C73" t="s">
        <v>541</v>
      </c>
      <c r="D73" t="s">
        <v>90</v>
      </c>
      <c r="E73" t="s">
        <v>117</v>
      </c>
      <c r="F73" s="51" t="str">
        <f>IFERROR(VLOOKUP(D73,'Tabelas auxiliares'!$A$3:$B$61,2,FALSE),"")</f>
        <v>SUGEPE-FOLHA - PASEP + AUX. MORADIA</v>
      </c>
      <c r="G73" s="51" t="str">
        <f>IFERROR(VLOOKUP($B73,'Tabelas auxiliares'!$A$65:$C$102,2,FALSE),"")</f>
        <v>Folha de pagamento - Ativos, Previdência, PASEP</v>
      </c>
      <c r="H73" s="51" t="str">
        <f>IFERROR(VLOOKUP($B73,'Tabelas auxiliares'!$A$65:$C$102,3,FALSE),"")</f>
        <v>FOLHA DE PAGAMENTO / CONTRIBUICAO PARA O PSS / SUBSTITUICOES / INSS PATRONAL / PASEP</v>
      </c>
      <c r="I73" t="s">
        <v>735</v>
      </c>
      <c r="J73" t="s">
        <v>1032</v>
      </c>
      <c r="K73" t="s">
        <v>1076</v>
      </c>
      <c r="L73" t="s">
        <v>1034</v>
      </c>
      <c r="M73" t="s">
        <v>165</v>
      </c>
      <c r="N73" t="s">
        <v>127</v>
      </c>
      <c r="O73" t="s">
        <v>167</v>
      </c>
      <c r="P73" t="s">
        <v>1021</v>
      </c>
      <c r="Q73" t="s">
        <v>168</v>
      </c>
      <c r="R73" t="s">
        <v>165</v>
      </c>
      <c r="S73" t="s">
        <v>119</v>
      </c>
      <c r="T73" t="s">
        <v>1022</v>
      </c>
      <c r="U73" t="s">
        <v>136</v>
      </c>
      <c r="V73" t="s">
        <v>1077</v>
      </c>
      <c r="W73" t="s">
        <v>1078</v>
      </c>
      <c r="X73" s="51" t="str">
        <f t="shared" si="2"/>
        <v>3</v>
      </c>
      <c r="Y73" s="51" t="str">
        <f>IF(T73="","",IF(AND(T73&lt;&gt;'Tabelas auxiliares'!$B$236,T73&lt;&gt;'Tabelas auxiliares'!$B$237,T73&lt;&gt;'Tabelas auxiliares'!$C$236,T73&lt;&gt;'Tabelas auxiliares'!$C$237,T73&lt;&gt;'Tabelas auxiliares'!$D$236),"FOLHA DE PESSOAL",IF(X73='Tabelas auxiliares'!$A$237,"CUSTEIO",IF(X73='Tabelas auxiliares'!$A$236,"INVESTIMENTO","ERRO - VERIFICAR"))))</f>
        <v>FOLHA DE PESSOAL</v>
      </c>
      <c r="Z73" s="64">
        <f t="shared" si="3"/>
        <v>23682.67</v>
      </c>
      <c r="AC73" s="44">
        <v>23682.67</v>
      </c>
      <c r="AD73" s="72"/>
      <c r="AE73" s="72"/>
      <c r="AF73" s="72"/>
      <c r="AG73" s="72"/>
      <c r="AH73" s="72"/>
      <c r="AI73" s="72"/>
      <c r="AJ73" s="72"/>
      <c r="AK73" s="72"/>
      <c r="AL73" s="72"/>
      <c r="AM73" s="72"/>
      <c r="AN73" s="72"/>
      <c r="AO73" s="72"/>
    </row>
    <row r="74" spans="1:41" x14ac:dyDescent="0.25">
      <c r="A74" s="148" t="s">
        <v>540</v>
      </c>
      <c r="B74" t="s">
        <v>302</v>
      </c>
      <c r="C74" t="s">
        <v>541</v>
      </c>
      <c r="D74" t="s">
        <v>90</v>
      </c>
      <c r="E74" t="s">
        <v>117</v>
      </c>
      <c r="F74" s="51" t="str">
        <f>IFERROR(VLOOKUP(D74,'Tabelas auxiliares'!$A$3:$B$61,2,FALSE),"")</f>
        <v>SUGEPE-FOLHA - PASEP + AUX. MORADIA</v>
      </c>
      <c r="G74" s="51" t="str">
        <f>IFERROR(VLOOKUP($B74,'Tabelas auxiliares'!$A$65:$C$102,2,FALSE),"")</f>
        <v>Folha de pagamento - Ativos, Previdência, PASEP</v>
      </c>
      <c r="H74" s="51" t="str">
        <f>IFERROR(VLOOKUP($B74,'Tabelas auxiliares'!$A$65:$C$102,3,FALSE),"")</f>
        <v>FOLHA DE PAGAMENTO / CONTRIBUICAO PARA O PSS / SUBSTITUICOES / INSS PATRONAL / PASEP</v>
      </c>
      <c r="I74" t="s">
        <v>735</v>
      </c>
      <c r="J74" t="s">
        <v>1032</v>
      </c>
      <c r="K74" t="s">
        <v>1079</v>
      </c>
      <c r="L74" t="s">
        <v>1034</v>
      </c>
      <c r="M74" t="s">
        <v>165</v>
      </c>
      <c r="N74" t="s">
        <v>127</v>
      </c>
      <c r="O74" t="s">
        <v>167</v>
      </c>
      <c r="P74" t="s">
        <v>1021</v>
      </c>
      <c r="Q74" t="s">
        <v>168</v>
      </c>
      <c r="R74" t="s">
        <v>165</v>
      </c>
      <c r="S74" t="s">
        <v>119</v>
      </c>
      <c r="T74" t="s">
        <v>1022</v>
      </c>
      <c r="U74" t="s">
        <v>136</v>
      </c>
      <c r="V74" t="s">
        <v>1080</v>
      </c>
      <c r="W74" t="s">
        <v>1081</v>
      </c>
      <c r="X74" s="51" t="str">
        <f t="shared" si="2"/>
        <v>3</v>
      </c>
      <c r="Y74" s="51" t="str">
        <f>IF(T74="","",IF(AND(T74&lt;&gt;'Tabelas auxiliares'!$B$236,T74&lt;&gt;'Tabelas auxiliares'!$B$237,T74&lt;&gt;'Tabelas auxiliares'!$C$236,T74&lt;&gt;'Tabelas auxiliares'!$C$237,T74&lt;&gt;'Tabelas auxiliares'!$D$236),"FOLHA DE PESSOAL",IF(X74='Tabelas auxiliares'!$A$237,"CUSTEIO",IF(X74='Tabelas auxiliares'!$A$236,"INVESTIMENTO","ERRO - VERIFICAR"))))</f>
        <v>FOLHA DE PESSOAL</v>
      </c>
      <c r="Z74" s="64">
        <f t="shared" si="3"/>
        <v>3885.87</v>
      </c>
      <c r="AC74" s="44">
        <v>3885.87</v>
      </c>
      <c r="AD74" s="72"/>
      <c r="AE74" s="72"/>
      <c r="AF74" s="72"/>
      <c r="AG74" s="72"/>
      <c r="AH74" s="72"/>
      <c r="AI74" s="72"/>
      <c r="AJ74" s="72"/>
      <c r="AK74" s="72"/>
      <c r="AL74" s="72"/>
      <c r="AM74" s="72"/>
      <c r="AN74" s="72"/>
      <c r="AO74" s="72"/>
    </row>
    <row r="75" spans="1:41" x14ac:dyDescent="0.25">
      <c r="A75" s="148" t="s">
        <v>540</v>
      </c>
      <c r="B75" t="s">
        <v>302</v>
      </c>
      <c r="C75" t="s">
        <v>541</v>
      </c>
      <c r="D75" t="s">
        <v>90</v>
      </c>
      <c r="E75" t="s">
        <v>117</v>
      </c>
      <c r="F75" s="51" t="str">
        <f>IFERROR(VLOOKUP(D75,'Tabelas auxiliares'!$A$3:$B$61,2,FALSE),"")</f>
        <v>SUGEPE-FOLHA - PASEP + AUX. MORADIA</v>
      </c>
      <c r="G75" s="51" t="str">
        <f>IFERROR(VLOOKUP($B75,'Tabelas auxiliares'!$A$65:$C$102,2,FALSE),"")</f>
        <v>Folha de pagamento - Ativos, Previdência, PASEP</v>
      </c>
      <c r="H75" s="51" t="str">
        <f>IFERROR(VLOOKUP($B75,'Tabelas auxiliares'!$A$65:$C$102,3,FALSE),"")</f>
        <v>FOLHA DE PAGAMENTO / CONTRIBUICAO PARA O PSS / SUBSTITUICOES / INSS PATRONAL / PASEP</v>
      </c>
      <c r="I75" t="s">
        <v>735</v>
      </c>
      <c r="J75" t="s">
        <v>1032</v>
      </c>
      <c r="K75" t="s">
        <v>1082</v>
      </c>
      <c r="L75" t="s">
        <v>1034</v>
      </c>
      <c r="M75" t="s">
        <v>165</v>
      </c>
      <c r="N75" t="s">
        <v>127</v>
      </c>
      <c r="O75" t="s">
        <v>167</v>
      </c>
      <c r="P75" t="s">
        <v>1021</v>
      </c>
      <c r="Q75" t="s">
        <v>168</v>
      </c>
      <c r="R75" t="s">
        <v>165</v>
      </c>
      <c r="S75" t="s">
        <v>119</v>
      </c>
      <c r="T75" t="s">
        <v>1022</v>
      </c>
      <c r="U75" t="s">
        <v>136</v>
      </c>
      <c r="V75" t="s">
        <v>1083</v>
      </c>
      <c r="W75" t="s">
        <v>1084</v>
      </c>
      <c r="X75" s="51" t="str">
        <f t="shared" si="2"/>
        <v>3</v>
      </c>
      <c r="Y75" s="51" t="str">
        <f>IF(T75="","",IF(AND(T75&lt;&gt;'Tabelas auxiliares'!$B$236,T75&lt;&gt;'Tabelas auxiliares'!$B$237,T75&lt;&gt;'Tabelas auxiliares'!$C$236,T75&lt;&gt;'Tabelas auxiliares'!$C$237,T75&lt;&gt;'Tabelas auxiliares'!$D$236),"FOLHA DE PESSOAL",IF(X75='Tabelas auxiliares'!$A$237,"CUSTEIO",IF(X75='Tabelas auxiliares'!$A$236,"INVESTIMENTO","ERRO - VERIFICAR"))))</f>
        <v>FOLHA DE PESSOAL</v>
      </c>
      <c r="Z75" s="64">
        <f t="shared" si="3"/>
        <v>2066.67</v>
      </c>
      <c r="AC75" s="44">
        <v>2066.67</v>
      </c>
      <c r="AD75" s="72"/>
      <c r="AE75" s="72"/>
      <c r="AF75" s="72"/>
      <c r="AG75" s="72"/>
      <c r="AH75" s="72"/>
      <c r="AI75" s="72"/>
      <c r="AJ75" s="72"/>
      <c r="AK75" s="72"/>
      <c r="AL75" s="72"/>
      <c r="AM75" s="72"/>
      <c r="AN75" s="72"/>
      <c r="AO75" s="72"/>
    </row>
    <row r="76" spans="1:41" x14ac:dyDescent="0.25">
      <c r="A76" s="148" t="s">
        <v>540</v>
      </c>
      <c r="B76" t="s">
        <v>302</v>
      </c>
      <c r="C76" t="s">
        <v>541</v>
      </c>
      <c r="D76" t="s">
        <v>90</v>
      </c>
      <c r="E76" t="s">
        <v>117</v>
      </c>
      <c r="F76" s="51" t="str">
        <f>IFERROR(VLOOKUP(D76,'Tabelas auxiliares'!$A$3:$B$61,2,FALSE),"")</f>
        <v>SUGEPE-FOLHA - PASEP + AUX. MORADIA</v>
      </c>
      <c r="G76" s="51" t="str">
        <f>IFERROR(VLOOKUP($B76,'Tabelas auxiliares'!$A$65:$C$102,2,FALSE),"")</f>
        <v>Folha de pagamento - Ativos, Previdência, PASEP</v>
      </c>
      <c r="H76" s="51" t="str">
        <f>IFERROR(VLOOKUP($B76,'Tabelas auxiliares'!$A$65:$C$102,3,FALSE),"")</f>
        <v>FOLHA DE PAGAMENTO / CONTRIBUICAO PARA O PSS / SUBSTITUICOES / INSS PATRONAL / PASEP</v>
      </c>
      <c r="I76" t="s">
        <v>735</v>
      </c>
      <c r="J76" t="s">
        <v>1032</v>
      </c>
      <c r="K76" t="s">
        <v>1085</v>
      </c>
      <c r="L76" t="s">
        <v>1034</v>
      </c>
      <c r="M76" t="s">
        <v>165</v>
      </c>
      <c r="N76" t="s">
        <v>127</v>
      </c>
      <c r="O76" t="s">
        <v>167</v>
      </c>
      <c r="P76" t="s">
        <v>1021</v>
      </c>
      <c r="Q76" t="s">
        <v>168</v>
      </c>
      <c r="R76" t="s">
        <v>165</v>
      </c>
      <c r="S76" t="s">
        <v>119</v>
      </c>
      <c r="T76" t="s">
        <v>1022</v>
      </c>
      <c r="U76" t="s">
        <v>136</v>
      </c>
      <c r="V76" t="s">
        <v>1086</v>
      </c>
      <c r="W76" t="s">
        <v>1087</v>
      </c>
      <c r="X76" s="51" t="str">
        <f t="shared" si="2"/>
        <v>3</v>
      </c>
      <c r="Y76" s="51" t="str">
        <f>IF(T76="","",IF(AND(T76&lt;&gt;'Tabelas auxiliares'!$B$236,T76&lt;&gt;'Tabelas auxiliares'!$B$237,T76&lt;&gt;'Tabelas auxiliares'!$C$236,T76&lt;&gt;'Tabelas auxiliares'!$C$237,T76&lt;&gt;'Tabelas auxiliares'!$D$236),"FOLHA DE PESSOAL",IF(X76='Tabelas auxiliares'!$A$237,"CUSTEIO",IF(X76='Tabelas auxiliares'!$A$236,"INVESTIMENTO","ERRO - VERIFICAR"))))</f>
        <v>FOLHA DE PESSOAL</v>
      </c>
      <c r="Z76" s="64">
        <f t="shared" si="3"/>
        <v>7103.91</v>
      </c>
      <c r="AA76" s="44">
        <v>7103.91</v>
      </c>
      <c r="AD76" s="72"/>
      <c r="AE76" s="72"/>
      <c r="AF76" s="72"/>
      <c r="AG76" s="72"/>
      <c r="AH76" s="72"/>
      <c r="AI76" s="72"/>
      <c r="AJ76" s="72"/>
      <c r="AK76" s="72"/>
      <c r="AL76" s="72"/>
      <c r="AM76" s="72"/>
      <c r="AN76" s="72"/>
      <c r="AO76" s="72"/>
    </row>
    <row r="77" spans="1:41" x14ac:dyDescent="0.25">
      <c r="A77" s="148" t="s">
        <v>540</v>
      </c>
      <c r="B77" t="s">
        <v>302</v>
      </c>
      <c r="C77" t="s">
        <v>541</v>
      </c>
      <c r="D77" t="s">
        <v>90</v>
      </c>
      <c r="E77" t="s">
        <v>117</v>
      </c>
      <c r="F77" s="51" t="str">
        <f>IFERROR(VLOOKUP(D77,'Tabelas auxiliares'!$A$3:$B$61,2,FALSE),"")</f>
        <v>SUGEPE-FOLHA - PASEP + AUX. MORADIA</v>
      </c>
      <c r="G77" s="51" t="str">
        <f>IFERROR(VLOOKUP($B77,'Tabelas auxiliares'!$A$65:$C$102,2,FALSE),"")</f>
        <v>Folha de pagamento - Ativos, Previdência, PASEP</v>
      </c>
      <c r="H77" s="51" t="str">
        <f>IFERROR(VLOOKUP($B77,'Tabelas auxiliares'!$A$65:$C$102,3,FALSE),"")</f>
        <v>FOLHA DE PAGAMENTO / CONTRIBUICAO PARA O PSS / SUBSTITUICOES / INSS PATRONAL / PASEP</v>
      </c>
      <c r="I77" t="s">
        <v>735</v>
      </c>
      <c r="J77" t="s">
        <v>1032</v>
      </c>
      <c r="K77" t="s">
        <v>1088</v>
      </c>
      <c r="L77" t="s">
        <v>1034</v>
      </c>
      <c r="M77" t="s">
        <v>1089</v>
      </c>
      <c r="N77" t="s">
        <v>127</v>
      </c>
      <c r="O77" t="s">
        <v>167</v>
      </c>
      <c r="P77" t="s">
        <v>1021</v>
      </c>
      <c r="Q77" t="s">
        <v>168</v>
      </c>
      <c r="R77" t="s">
        <v>165</v>
      </c>
      <c r="S77" t="s">
        <v>119</v>
      </c>
      <c r="T77" t="s">
        <v>1022</v>
      </c>
      <c r="U77" t="s">
        <v>136</v>
      </c>
      <c r="V77" t="s">
        <v>1090</v>
      </c>
      <c r="W77" t="s">
        <v>1091</v>
      </c>
      <c r="X77" s="51" t="str">
        <f t="shared" si="2"/>
        <v>3</v>
      </c>
      <c r="Y77" s="51" t="str">
        <f>IF(T77="","",IF(AND(T77&lt;&gt;'Tabelas auxiliares'!$B$236,T77&lt;&gt;'Tabelas auxiliares'!$B$237,T77&lt;&gt;'Tabelas auxiliares'!$C$236,T77&lt;&gt;'Tabelas auxiliares'!$C$237,T77&lt;&gt;'Tabelas auxiliares'!$D$236),"FOLHA DE PESSOAL",IF(X77='Tabelas auxiliares'!$A$237,"CUSTEIO",IF(X77='Tabelas auxiliares'!$A$236,"INVESTIMENTO","ERRO - VERIFICAR"))))</f>
        <v>FOLHA DE PESSOAL</v>
      </c>
      <c r="Z77" s="64">
        <f t="shared" si="3"/>
        <v>134640.41</v>
      </c>
      <c r="AC77" s="44">
        <v>134640.41</v>
      </c>
      <c r="AD77" s="72"/>
      <c r="AE77" s="72"/>
      <c r="AF77" s="72"/>
      <c r="AG77" s="72"/>
      <c r="AH77" s="72"/>
      <c r="AI77" s="72"/>
      <c r="AJ77" s="72"/>
      <c r="AK77" s="72"/>
      <c r="AL77" s="72"/>
      <c r="AM77" s="72"/>
      <c r="AN77" s="72"/>
      <c r="AO77" s="72"/>
    </row>
    <row r="78" spans="1:41" x14ac:dyDescent="0.25">
      <c r="A78" s="148" t="s">
        <v>540</v>
      </c>
      <c r="B78" t="s">
        <v>302</v>
      </c>
      <c r="C78" t="s">
        <v>541</v>
      </c>
      <c r="D78" t="s">
        <v>90</v>
      </c>
      <c r="E78" t="s">
        <v>117</v>
      </c>
      <c r="F78" s="51" t="str">
        <f>IFERROR(VLOOKUP(D78,'Tabelas auxiliares'!$A$3:$B$61,2,FALSE),"")</f>
        <v>SUGEPE-FOLHA - PASEP + AUX. MORADIA</v>
      </c>
      <c r="G78" s="51" t="str">
        <f>IFERROR(VLOOKUP($B78,'Tabelas auxiliares'!$A$65:$C$102,2,FALSE),"")</f>
        <v>Folha de pagamento - Ativos, Previdência, PASEP</v>
      </c>
      <c r="H78" s="51" t="str">
        <f>IFERROR(VLOOKUP($B78,'Tabelas auxiliares'!$A$65:$C$102,3,FALSE),"")</f>
        <v>FOLHA DE PAGAMENTO / CONTRIBUICAO PARA O PSS / SUBSTITUICOES / INSS PATRONAL / PASEP</v>
      </c>
      <c r="I78" t="s">
        <v>735</v>
      </c>
      <c r="J78" t="s">
        <v>1032</v>
      </c>
      <c r="K78" t="s">
        <v>1092</v>
      </c>
      <c r="L78" t="s">
        <v>1034</v>
      </c>
      <c r="M78" t="s">
        <v>1093</v>
      </c>
      <c r="N78" t="s">
        <v>126</v>
      </c>
      <c r="O78" t="s">
        <v>167</v>
      </c>
      <c r="P78" t="s">
        <v>1012</v>
      </c>
      <c r="Q78" t="s">
        <v>168</v>
      </c>
      <c r="R78" t="s">
        <v>165</v>
      </c>
      <c r="S78" t="s">
        <v>119</v>
      </c>
      <c r="T78" t="s">
        <v>1013</v>
      </c>
      <c r="U78" t="s">
        <v>120</v>
      </c>
      <c r="V78" t="s">
        <v>1014</v>
      </c>
      <c r="W78" t="s">
        <v>1015</v>
      </c>
      <c r="X78" s="51" t="str">
        <f t="shared" si="2"/>
        <v>3</v>
      </c>
      <c r="Y78" s="51" t="str">
        <f>IF(T78="","",IF(AND(T78&lt;&gt;'Tabelas auxiliares'!$B$236,T78&lt;&gt;'Tabelas auxiliares'!$B$237,T78&lt;&gt;'Tabelas auxiliares'!$C$236,T78&lt;&gt;'Tabelas auxiliares'!$C$237,T78&lt;&gt;'Tabelas auxiliares'!$D$236),"FOLHA DE PESSOAL",IF(X78='Tabelas auxiliares'!$A$237,"CUSTEIO",IF(X78='Tabelas auxiliares'!$A$236,"INVESTIMENTO","ERRO - VERIFICAR"))))</f>
        <v>FOLHA DE PESSOAL</v>
      </c>
      <c r="Z78" s="64">
        <f t="shared" si="3"/>
        <v>3869276.1600000001</v>
      </c>
      <c r="AC78" s="44">
        <v>3869276.1600000001</v>
      </c>
      <c r="AD78" s="72"/>
      <c r="AE78" s="72"/>
      <c r="AF78" s="72"/>
      <c r="AG78" s="72"/>
      <c r="AH78" s="72"/>
      <c r="AI78" s="72"/>
      <c r="AJ78" s="72"/>
      <c r="AK78" s="72"/>
      <c r="AL78" s="72"/>
      <c r="AM78" s="72"/>
      <c r="AN78" s="72"/>
      <c r="AO78" s="72"/>
    </row>
    <row r="79" spans="1:41" x14ac:dyDescent="0.25">
      <c r="A79" s="148" t="s">
        <v>540</v>
      </c>
      <c r="B79" t="s">
        <v>302</v>
      </c>
      <c r="C79" t="s">
        <v>541</v>
      </c>
      <c r="D79" t="s">
        <v>90</v>
      </c>
      <c r="E79" t="s">
        <v>117</v>
      </c>
      <c r="F79" s="51" t="str">
        <f>IFERROR(VLOOKUP(D79,'Tabelas auxiliares'!$A$3:$B$61,2,FALSE),"")</f>
        <v>SUGEPE-FOLHA - PASEP + AUX. MORADIA</v>
      </c>
      <c r="G79" s="51" t="str">
        <f>IFERROR(VLOOKUP($B79,'Tabelas auxiliares'!$A$65:$C$102,2,FALSE),"")</f>
        <v>Folha de pagamento - Ativos, Previdência, PASEP</v>
      </c>
      <c r="H79" s="51" t="str">
        <f>IFERROR(VLOOKUP($B79,'Tabelas auxiliares'!$A$65:$C$102,3,FALSE),"")</f>
        <v>FOLHA DE PAGAMENTO / CONTRIBUICAO PARA O PSS / SUBSTITUICOES / INSS PATRONAL / PASEP</v>
      </c>
      <c r="I79" t="s">
        <v>735</v>
      </c>
      <c r="J79" t="s">
        <v>1032</v>
      </c>
      <c r="K79" t="s">
        <v>1094</v>
      </c>
      <c r="L79" t="s">
        <v>1034</v>
      </c>
      <c r="M79" t="s">
        <v>1095</v>
      </c>
      <c r="N79" t="s">
        <v>166</v>
      </c>
      <c r="O79" t="s">
        <v>167</v>
      </c>
      <c r="P79" t="s">
        <v>200</v>
      </c>
      <c r="Q79" t="s">
        <v>168</v>
      </c>
      <c r="R79" t="s">
        <v>165</v>
      </c>
      <c r="S79" t="s">
        <v>119</v>
      </c>
      <c r="T79" t="s">
        <v>164</v>
      </c>
      <c r="U79" t="s">
        <v>725</v>
      </c>
      <c r="V79" t="s">
        <v>1096</v>
      </c>
      <c r="W79" t="s">
        <v>1097</v>
      </c>
      <c r="X79" s="51" t="str">
        <f t="shared" si="2"/>
        <v>3</v>
      </c>
      <c r="Y79" s="51" t="str">
        <f>IF(T79="","",IF(AND(T79&lt;&gt;'Tabelas auxiliares'!$B$236,T79&lt;&gt;'Tabelas auxiliares'!$B$237,T79&lt;&gt;'Tabelas auxiliares'!$C$236,T79&lt;&gt;'Tabelas auxiliares'!$C$237,T79&lt;&gt;'Tabelas auxiliares'!$D$236),"FOLHA DE PESSOAL",IF(X79='Tabelas auxiliares'!$A$237,"CUSTEIO",IF(X79='Tabelas auxiliares'!$A$236,"INVESTIMENTO","ERRO - VERIFICAR"))))</f>
        <v>CUSTEIO</v>
      </c>
      <c r="Z79" s="64">
        <f t="shared" si="3"/>
        <v>188189.19</v>
      </c>
      <c r="AC79" s="44">
        <v>188189.19</v>
      </c>
      <c r="AD79" s="72"/>
      <c r="AE79" s="72"/>
      <c r="AF79" s="72"/>
      <c r="AG79" s="72"/>
      <c r="AH79" s="72"/>
      <c r="AI79" s="72"/>
      <c r="AJ79" s="72"/>
      <c r="AK79" s="72"/>
      <c r="AL79" s="72"/>
      <c r="AM79" s="72"/>
      <c r="AN79" s="72"/>
      <c r="AO79" s="72"/>
    </row>
    <row r="80" spans="1:41" x14ac:dyDescent="0.25">
      <c r="A80" s="148" t="s">
        <v>540</v>
      </c>
      <c r="B80" t="s">
        <v>302</v>
      </c>
      <c r="C80" t="s">
        <v>541</v>
      </c>
      <c r="D80" t="s">
        <v>90</v>
      </c>
      <c r="E80" t="s">
        <v>117</v>
      </c>
      <c r="F80" s="51" t="str">
        <f>IFERROR(VLOOKUP(D80,'Tabelas auxiliares'!$A$3:$B$61,2,FALSE),"")</f>
        <v>SUGEPE-FOLHA - PASEP + AUX. MORADIA</v>
      </c>
      <c r="G80" s="51" t="str">
        <f>IFERROR(VLOOKUP($B80,'Tabelas auxiliares'!$A$65:$C$102,2,FALSE),"")</f>
        <v>Folha de pagamento - Ativos, Previdência, PASEP</v>
      </c>
      <c r="H80" s="51" t="str">
        <f>IFERROR(VLOOKUP($B80,'Tabelas auxiliares'!$A$65:$C$102,3,FALSE),"")</f>
        <v>FOLHA DE PAGAMENTO / CONTRIBUICAO PARA O PSS / SUBSTITUICOES / INSS PATRONAL / PASEP</v>
      </c>
      <c r="I80" t="s">
        <v>775</v>
      </c>
      <c r="J80" t="s">
        <v>1098</v>
      </c>
      <c r="K80" t="s">
        <v>1099</v>
      </c>
      <c r="L80" t="s">
        <v>1100</v>
      </c>
      <c r="M80" t="s">
        <v>170</v>
      </c>
      <c r="N80" t="s">
        <v>126</v>
      </c>
      <c r="O80" t="s">
        <v>167</v>
      </c>
      <c r="P80" t="s">
        <v>1012</v>
      </c>
      <c r="Q80" t="s">
        <v>168</v>
      </c>
      <c r="R80" t="s">
        <v>165</v>
      </c>
      <c r="S80" t="s">
        <v>119</v>
      </c>
      <c r="T80" t="s">
        <v>1013</v>
      </c>
      <c r="U80" t="s">
        <v>120</v>
      </c>
      <c r="V80" t="s">
        <v>1014</v>
      </c>
      <c r="W80" t="s">
        <v>1015</v>
      </c>
      <c r="X80" s="51" t="str">
        <f t="shared" si="2"/>
        <v>3</v>
      </c>
      <c r="Y80" s="51" t="str">
        <f>IF(T80="","",IF(AND(T80&lt;&gt;'Tabelas auxiliares'!$B$236,T80&lt;&gt;'Tabelas auxiliares'!$B$237,T80&lt;&gt;'Tabelas auxiliares'!$C$236,T80&lt;&gt;'Tabelas auxiliares'!$C$237,T80&lt;&gt;'Tabelas auxiliares'!$D$236),"FOLHA DE PESSOAL",IF(X80='Tabelas auxiliares'!$A$237,"CUSTEIO",IF(X80='Tabelas auxiliares'!$A$236,"INVESTIMENTO","ERRO - VERIFICAR"))))</f>
        <v>FOLHA DE PESSOAL</v>
      </c>
      <c r="Z80" s="64">
        <f t="shared" si="3"/>
        <v>458.1</v>
      </c>
      <c r="AC80" s="44">
        <v>458.1</v>
      </c>
      <c r="AD80" s="72"/>
      <c r="AE80" s="72"/>
      <c r="AF80" s="72"/>
      <c r="AG80" s="72"/>
      <c r="AH80" s="72"/>
      <c r="AI80" s="72"/>
      <c r="AJ80" s="72"/>
      <c r="AK80" s="72"/>
      <c r="AL80" s="72"/>
      <c r="AM80" s="72"/>
      <c r="AN80" s="72"/>
      <c r="AO80" s="72"/>
    </row>
    <row r="81" spans="1:41" x14ac:dyDescent="0.25">
      <c r="A81" s="148" t="s">
        <v>540</v>
      </c>
      <c r="B81" t="s">
        <v>302</v>
      </c>
      <c r="C81" t="s">
        <v>541</v>
      </c>
      <c r="D81" t="s">
        <v>90</v>
      </c>
      <c r="E81" t="s">
        <v>117</v>
      </c>
      <c r="F81" s="51" t="str">
        <f>IFERROR(VLOOKUP(D81,'Tabelas auxiliares'!$A$3:$B$61,2,FALSE),"")</f>
        <v>SUGEPE-FOLHA - PASEP + AUX. MORADIA</v>
      </c>
      <c r="G81" s="51" t="str">
        <f>IFERROR(VLOOKUP($B81,'Tabelas auxiliares'!$A$65:$C$102,2,FALSE),"")</f>
        <v>Folha de pagamento - Ativos, Previdência, PASEP</v>
      </c>
      <c r="H81" s="51" t="str">
        <f>IFERROR(VLOOKUP($B81,'Tabelas auxiliares'!$A$65:$C$102,3,FALSE),"")</f>
        <v>FOLHA DE PAGAMENTO / CONTRIBUICAO PARA O PSS / SUBSTITUICOES / INSS PATRONAL / PASEP</v>
      </c>
      <c r="I81" t="s">
        <v>719</v>
      </c>
      <c r="J81" t="s">
        <v>1101</v>
      </c>
      <c r="K81" t="s">
        <v>1102</v>
      </c>
      <c r="L81" t="s">
        <v>1103</v>
      </c>
      <c r="M81" t="s">
        <v>170</v>
      </c>
      <c r="N81" t="s">
        <v>126</v>
      </c>
      <c r="O81" t="s">
        <v>167</v>
      </c>
      <c r="P81" t="s">
        <v>1012</v>
      </c>
      <c r="Q81" t="s">
        <v>168</v>
      </c>
      <c r="R81" t="s">
        <v>165</v>
      </c>
      <c r="S81" t="s">
        <v>119</v>
      </c>
      <c r="T81" t="s">
        <v>1013</v>
      </c>
      <c r="U81" t="s">
        <v>120</v>
      </c>
      <c r="V81" t="s">
        <v>1014</v>
      </c>
      <c r="W81" t="s">
        <v>1015</v>
      </c>
      <c r="X81" s="51" t="str">
        <f t="shared" si="2"/>
        <v>3</v>
      </c>
      <c r="Y81" s="51" t="str">
        <f>IF(T81="","",IF(AND(T81&lt;&gt;'Tabelas auxiliares'!$B$236,T81&lt;&gt;'Tabelas auxiliares'!$B$237,T81&lt;&gt;'Tabelas auxiliares'!$C$236,T81&lt;&gt;'Tabelas auxiliares'!$C$237,T81&lt;&gt;'Tabelas auxiliares'!$D$236),"FOLHA DE PESSOAL",IF(X81='Tabelas auxiliares'!$A$237,"CUSTEIO",IF(X81='Tabelas auxiliares'!$A$236,"INVESTIMENTO","ERRO - VERIFICAR"))))</f>
        <v>FOLHA DE PESSOAL</v>
      </c>
      <c r="Z81" s="64">
        <f t="shared" si="3"/>
        <v>3571.6</v>
      </c>
      <c r="AC81" s="44">
        <v>3571.6</v>
      </c>
      <c r="AD81" s="72"/>
      <c r="AE81" s="72"/>
      <c r="AF81" s="72"/>
      <c r="AG81" s="72"/>
      <c r="AH81" s="72"/>
      <c r="AI81" s="72"/>
      <c r="AJ81" s="72"/>
      <c r="AK81" s="72"/>
      <c r="AL81" s="72"/>
      <c r="AM81" s="72"/>
      <c r="AN81" s="72"/>
      <c r="AO81" s="72"/>
    </row>
    <row r="82" spans="1:41" x14ac:dyDescent="0.25">
      <c r="A82" s="148" t="s">
        <v>540</v>
      </c>
      <c r="B82" t="s">
        <v>302</v>
      </c>
      <c r="C82" t="s">
        <v>541</v>
      </c>
      <c r="D82" t="s">
        <v>90</v>
      </c>
      <c r="E82" t="s">
        <v>117</v>
      </c>
      <c r="F82" s="51" t="str">
        <f>IFERROR(VLOOKUP(D82,'Tabelas auxiliares'!$A$3:$B$61,2,FALSE),"")</f>
        <v>SUGEPE-FOLHA - PASEP + AUX. MORADIA</v>
      </c>
      <c r="G82" s="51" t="str">
        <f>IFERROR(VLOOKUP($B82,'Tabelas auxiliares'!$A$65:$C$102,2,FALSE),"")</f>
        <v>Folha de pagamento - Ativos, Previdência, PASEP</v>
      </c>
      <c r="H82" s="51" t="str">
        <f>IFERROR(VLOOKUP($B82,'Tabelas auxiliares'!$A$65:$C$102,3,FALSE),"")</f>
        <v>FOLHA DE PAGAMENTO / CONTRIBUICAO PARA O PSS / SUBSTITUICOES / INSS PATRONAL / PASEP</v>
      </c>
      <c r="I82" t="s">
        <v>811</v>
      </c>
      <c r="J82" t="s">
        <v>1032</v>
      </c>
      <c r="K82" t="s">
        <v>1104</v>
      </c>
      <c r="L82" t="s">
        <v>1105</v>
      </c>
      <c r="M82" t="s">
        <v>1026</v>
      </c>
      <c r="N82" t="s">
        <v>127</v>
      </c>
      <c r="O82" t="s">
        <v>167</v>
      </c>
      <c r="P82" t="s">
        <v>1021</v>
      </c>
      <c r="Q82" t="s">
        <v>168</v>
      </c>
      <c r="R82" t="s">
        <v>165</v>
      </c>
      <c r="S82" t="s">
        <v>119</v>
      </c>
      <c r="T82" t="s">
        <v>1022</v>
      </c>
      <c r="U82" t="s">
        <v>136</v>
      </c>
      <c r="V82" t="s">
        <v>1027</v>
      </c>
      <c r="W82" t="s">
        <v>1028</v>
      </c>
      <c r="X82" s="51" t="str">
        <f t="shared" si="2"/>
        <v>3</v>
      </c>
      <c r="Y82" s="51" t="str">
        <f>IF(T82="","",IF(AND(T82&lt;&gt;'Tabelas auxiliares'!$B$236,T82&lt;&gt;'Tabelas auxiliares'!$B$237,T82&lt;&gt;'Tabelas auxiliares'!$C$236,T82&lt;&gt;'Tabelas auxiliares'!$C$237,T82&lt;&gt;'Tabelas auxiliares'!$D$236),"FOLHA DE PESSOAL",IF(X82='Tabelas auxiliares'!$A$237,"CUSTEIO",IF(X82='Tabelas auxiliares'!$A$236,"INVESTIMENTO","ERRO - VERIFICAR"))))</f>
        <v>FOLHA DE PESSOAL</v>
      </c>
      <c r="Z82" s="64">
        <f t="shared" si="3"/>
        <v>145865.69</v>
      </c>
      <c r="AC82" s="44">
        <v>145865.69</v>
      </c>
      <c r="AD82" s="72"/>
      <c r="AE82" s="72"/>
      <c r="AF82" s="72"/>
      <c r="AG82" s="72"/>
      <c r="AH82" s="72"/>
      <c r="AI82" s="72"/>
      <c r="AJ82" s="72"/>
      <c r="AK82" s="72"/>
      <c r="AL82" s="72"/>
      <c r="AM82" s="72"/>
      <c r="AN82" s="72"/>
      <c r="AO82" s="72"/>
    </row>
    <row r="83" spans="1:41" x14ac:dyDescent="0.25">
      <c r="A83" s="148" t="s">
        <v>540</v>
      </c>
      <c r="B83" t="s">
        <v>302</v>
      </c>
      <c r="C83" t="s">
        <v>541</v>
      </c>
      <c r="D83" t="s">
        <v>90</v>
      </c>
      <c r="E83" t="s">
        <v>117</v>
      </c>
      <c r="F83" s="51" t="str">
        <f>IFERROR(VLOOKUP(D83,'Tabelas auxiliares'!$A$3:$B$61,2,FALSE),"")</f>
        <v>SUGEPE-FOLHA - PASEP + AUX. MORADIA</v>
      </c>
      <c r="G83" s="51" t="str">
        <f>IFERROR(VLOOKUP($B83,'Tabelas auxiliares'!$A$65:$C$102,2,FALSE),"")</f>
        <v>Folha de pagamento - Ativos, Previdência, PASEP</v>
      </c>
      <c r="H83" s="51" t="str">
        <f>IFERROR(VLOOKUP($B83,'Tabelas auxiliares'!$A$65:$C$102,3,FALSE),"")</f>
        <v>FOLHA DE PAGAMENTO / CONTRIBUICAO PARA O PSS / SUBSTITUICOES / INSS PATRONAL / PASEP</v>
      </c>
      <c r="I83" t="s">
        <v>811</v>
      </c>
      <c r="J83" t="s">
        <v>1032</v>
      </c>
      <c r="K83" t="s">
        <v>1104</v>
      </c>
      <c r="L83" t="s">
        <v>1105</v>
      </c>
      <c r="M83" t="s">
        <v>1026</v>
      </c>
      <c r="N83" t="s">
        <v>127</v>
      </c>
      <c r="O83" t="s">
        <v>167</v>
      </c>
      <c r="P83" t="s">
        <v>1021</v>
      </c>
      <c r="Q83" t="s">
        <v>168</v>
      </c>
      <c r="R83" t="s">
        <v>165</v>
      </c>
      <c r="S83" t="s">
        <v>119</v>
      </c>
      <c r="T83" t="s">
        <v>1022</v>
      </c>
      <c r="U83" t="s">
        <v>136</v>
      </c>
      <c r="V83" t="s">
        <v>1029</v>
      </c>
      <c r="W83" t="s">
        <v>1030</v>
      </c>
      <c r="X83" s="51" t="str">
        <f t="shared" si="2"/>
        <v>3</v>
      </c>
      <c r="Y83" s="51" t="str">
        <f>IF(T83="","",IF(AND(T83&lt;&gt;'Tabelas auxiliares'!$B$236,T83&lt;&gt;'Tabelas auxiliares'!$B$237,T83&lt;&gt;'Tabelas auxiliares'!$C$236,T83&lt;&gt;'Tabelas auxiliares'!$C$237,T83&lt;&gt;'Tabelas auxiliares'!$D$236),"FOLHA DE PESSOAL",IF(X83='Tabelas auxiliares'!$A$237,"CUSTEIO",IF(X83='Tabelas auxiliares'!$A$236,"INVESTIMENTO","ERRO - VERIFICAR"))))</f>
        <v>FOLHA DE PESSOAL</v>
      </c>
      <c r="Z83" s="64">
        <f t="shared" si="3"/>
        <v>7293.28</v>
      </c>
      <c r="AC83" s="44">
        <v>7293.28</v>
      </c>
      <c r="AD83" s="72"/>
      <c r="AE83" s="72"/>
      <c r="AF83" s="72"/>
      <c r="AG83" s="72"/>
      <c r="AH83" s="72"/>
      <c r="AI83" s="72"/>
      <c r="AJ83" s="72"/>
      <c r="AK83" s="72"/>
      <c r="AL83" s="72"/>
      <c r="AM83" s="72"/>
      <c r="AN83" s="72"/>
      <c r="AO83" s="72"/>
    </row>
    <row r="84" spans="1:41" x14ac:dyDescent="0.25">
      <c r="A84" s="148" t="s">
        <v>540</v>
      </c>
      <c r="B84" t="s">
        <v>302</v>
      </c>
      <c r="C84" t="s">
        <v>541</v>
      </c>
      <c r="D84" t="s">
        <v>90</v>
      </c>
      <c r="E84" t="s">
        <v>117</v>
      </c>
      <c r="F84" s="51" t="str">
        <f>IFERROR(VLOOKUP(D84,'Tabelas auxiliares'!$A$3:$B$61,2,FALSE),"")</f>
        <v>SUGEPE-FOLHA - PASEP + AUX. MORADIA</v>
      </c>
      <c r="G84" s="51" t="str">
        <f>IFERROR(VLOOKUP($B84,'Tabelas auxiliares'!$A$65:$C$102,2,FALSE),"")</f>
        <v>Folha de pagamento - Ativos, Previdência, PASEP</v>
      </c>
      <c r="H84" s="51" t="str">
        <f>IFERROR(VLOOKUP($B84,'Tabelas auxiliares'!$A$65:$C$102,3,FALSE),"")</f>
        <v>FOLHA DE PAGAMENTO / CONTRIBUICAO PARA O PSS / SUBSTITUICOES / INSS PATRONAL / PASEP</v>
      </c>
      <c r="I84" t="s">
        <v>831</v>
      </c>
      <c r="J84" t="s">
        <v>1106</v>
      </c>
      <c r="K84" t="s">
        <v>1107</v>
      </c>
      <c r="L84" t="s">
        <v>1108</v>
      </c>
      <c r="M84" t="s">
        <v>165</v>
      </c>
      <c r="N84" t="s">
        <v>125</v>
      </c>
      <c r="O84" t="s">
        <v>167</v>
      </c>
      <c r="P84" t="s">
        <v>1035</v>
      </c>
      <c r="Q84" t="s">
        <v>168</v>
      </c>
      <c r="R84" t="s">
        <v>165</v>
      </c>
      <c r="S84" t="s">
        <v>1036</v>
      </c>
      <c r="T84" t="s">
        <v>1022</v>
      </c>
      <c r="U84" t="s">
        <v>135</v>
      </c>
      <c r="V84" t="s">
        <v>1037</v>
      </c>
      <c r="W84" t="s">
        <v>1038</v>
      </c>
      <c r="X84" s="51" t="str">
        <f t="shared" si="2"/>
        <v>3</v>
      </c>
      <c r="Y84" s="51" t="str">
        <f>IF(T84="","",IF(AND(T84&lt;&gt;'Tabelas auxiliares'!$B$236,T84&lt;&gt;'Tabelas auxiliares'!$B$237,T84&lt;&gt;'Tabelas auxiliares'!$C$236,T84&lt;&gt;'Tabelas auxiliares'!$C$237,T84&lt;&gt;'Tabelas auxiliares'!$D$236),"FOLHA DE PESSOAL",IF(X84='Tabelas auxiliares'!$A$237,"CUSTEIO",IF(X84='Tabelas auxiliares'!$A$236,"INVESTIMENTO","ERRO - VERIFICAR"))))</f>
        <v>FOLHA DE PESSOAL</v>
      </c>
      <c r="Z84" s="64">
        <f t="shared" si="3"/>
        <v>403721.83</v>
      </c>
      <c r="AB84" s="44">
        <v>403721.83</v>
      </c>
      <c r="AD84" s="72"/>
      <c r="AE84" s="72"/>
      <c r="AF84" s="72"/>
      <c r="AG84" s="72"/>
      <c r="AH84" s="72"/>
      <c r="AI84" s="72"/>
      <c r="AJ84" s="72"/>
      <c r="AK84" s="72"/>
      <c r="AL84" s="72"/>
      <c r="AM84" s="72"/>
      <c r="AN84" s="72"/>
      <c r="AO84" s="72"/>
    </row>
    <row r="85" spans="1:41" x14ac:dyDescent="0.25">
      <c r="A85" s="148" t="s">
        <v>540</v>
      </c>
      <c r="B85" t="s">
        <v>302</v>
      </c>
      <c r="C85" t="s">
        <v>541</v>
      </c>
      <c r="D85" t="s">
        <v>90</v>
      </c>
      <c r="E85" t="s">
        <v>117</v>
      </c>
      <c r="F85" s="51" t="str">
        <f>IFERROR(VLOOKUP(D85,'Tabelas auxiliares'!$A$3:$B$61,2,FALSE),"")</f>
        <v>SUGEPE-FOLHA - PASEP + AUX. MORADIA</v>
      </c>
      <c r="G85" s="51" t="str">
        <f>IFERROR(VLOOKUP($B85,'Tabelas auxiliares'!$A$65:$C$102,2,FALSE),"")</f>
        <v>Folha de pagamento - Ativos, Previdência, PASEP</v>
      </c>
      <c r="H85" s="51" t="str">
        <f>IFERROR(VLOOKUP($B85,'Tabelas auxiliares'!$A$65:$C$102,3,FALSE),"")</f>
        <v>FOLHA DE PAGAMENTO / CONTRIBUICAO PARA O PSS / SUBSTITUICOES / INSS PATRONAL / PASEP</v>
      </c>
      <c r="I85" t="s">
        <v>831</v>
      </c>
      <c r="J85" t="s">
        <v>1106</v>
      </c>
      <c r="K85" t="s">
        <v>1107</v>
      </c>
      <c r="L85" t="s">
        <v>1108</v>
      </c>
      <c r="M85" t="s">
        <v>165</v>
      </c>
      <c r="N85" t="s">
        <v>125</v>
      </c>
      <c r="O85" t="s">
        <v>167</v>
      </c>
      <c r="P85" t="s">
        <v>1035</v>
      </c>
      <c r="Q85" t="s">
        <v>168</v>
      </c>
      <c r="R85" t="s">
        <v>165</v>
      </c>
      <c r="S85" t="s">
        <v>1036</v>
      </c>
      <c r="T85" t="s">
        <v>1022</v>
      </c>
      <c r="U85" t="s">
        <v>135</v>
      </c>
      <c r="V85" t="s">
        <v>1039</v>
      </c>
      <c r="W85" t="s">
        <v>1040</v>
      </c>
      <c r="X85" s="51" t="str">
        <f t="shared" si="2"/>
        <v>3</v>
      </c>
      <c r="Y85" s="51" t="str">
        <f>IF(T85="","",IF(AND(T85&lt;&gt;'Tabelas auxiliares'!$B$236,T85&lt;&gt;'Tabelas auxiliares'!$B$237,T85&lt;&gt;'Tabelas auxiliares'!$C$236,T85&lt;&gt;'Tabelas auxiliares'!$C$237,T85&lt;&gt;'Tabelas auxiliares'!$D$236),"FOLHA DE PESSOAL",IF(X85='Tabelas auxiliares'!$A$237,"CUSTEIO",IF(X85='Tabelas auxiliares'!$A$236,"INVESTIMENTO","ERRO - VERIFICAR"))))</f>
        <v>FOLHA DE PESSOAL</v>
      </c>
      <c r="Z85" s="64">
        <f t="shared" si="3"/>
        <v>9057.2800000000007</v>
      </c>
      <c r="AB85" s="44">
        <v>9057.2800000000007</v>
      </c>
      <c r="AD85" s="72"/>
      <c r="AE85" s="72"/>
      <c r="AF85" s="72"/>
      <c r="AG85" s="72"/>
      <c r="AH85" s="72"/>
      <c r="AI85" s="72"/>
      <c r="AJ85" s="72"/>
      <c r="AK85" s="72"/>
      <c r="AL85" s="72"/>
      <c r="AM85" s="72"/>
      <c r="AN85" s="72"/>
      <c r="AO85" s="72"/>
    </row>
    <row r="86" spans="1:41" x14ac:dyDescent="0.25">
      <c r="A86" s="148" t="s">
        <v>540</v>
      </c>
      <c r="B86" t="s">
        <v>302</v>
      </c>
      <c r="C86" t="s">
        <v>541</v>
      </c>
      <c r="D86" t="s">
        <v>90</v>
      </c>
      <c r="E86" t="s">
        <v>117</v>
      </c>
      <c r="F86" s="51" t="str">
        <f>IFERROR(VLOOKUP(D86,'Tabelas auxiliares'!$A$3:$B$61,2,FALSE),"")</f>
        <v>SUGEPE-FOLHA - PASEP + AUX. MORADIA</v>
      </c>
      <c r="G86" s="51" t="str">
        <f>IFERROR(VLOOKUP($B86,'Tabelas auxiliares'!$A$65:$C$102,2,FALSE),"")</f>
        <v>Folha de pagamento - Ativos, Previdência, PASEP</v>
      </c>
      <c r="H86" s="51" t="str">
        <f>IFERROR(VLOOKUP($B86,'Tabelas auxiliares'!$A$65:$C$102,3,FALSE),"")</f>
        <v>FOLHA DE PAGAMENTO / CONTRIBUICAO PARA O PSS / SUBSTITUICOES / INSS PATRONAL / PASEP</v>
      </c>
      <c r="I86" t="s">
        <v>831</v>
      </c>
      <c r="J86" t="s">
        <v>1106</v>
      </c>
      <c r="K86" t="s">
        <v>1107</v>
      </c>
      <c r="L86" t="s">
        <v>1108</v>
      </c>
      <c r="M86" t="s">
        <v>165</v>
      </c>
      <c r="N86" t="s">
        <v>125</v>
      </c>
      <c r="O86" t="s">
        <v>167</v>
      </c>
      <c r="P86" t="s">
        <v>1035</v>
      </c>
      <c r="Q86" t="s">
        <v>168</v>
      </c>
      <c r="R86" t="s">
        <v>165</v>
      </c>
      <c r="S86" t="s">
        <v>1036</v>
      </c>
      <c r="T86" t="s">
        <v>1022</v>
      </c>
      <c r="U86" t="s">
        <v>135</v>
      </c>
      <c r="V86" t="s">
        <v>1041</v>
      </c>
      <c r="W86" t="s">
        <v>1042</v>
      </c>
      <c r="X86" s="51" t="str">
        <f t="shared" si="2"/>
        <v>3</v>
      </c>
      <c r="Y86" s="51" t="str">
        <f>IF(T86="","",IF(AND(T86&lt;&gt;'Tabelas auxiliares'!$B$236,T86&lt;&gt;'Tabelas auxiliares'!$B$237,T86&lt;&gt;'Tabelas auxiliares'!$C$236,T86&lt;&gt;'Tabelas auxiliares'!$C$237,T86&lt;&gt;'Tabelas auxiliares'!$D$236),"FOLHA DE PESSOAL",IF(X86='Tabelas auxiliares'!$A$237,"CUSTEIO",IF(X86='Tabelas auxiliares'!$A$236,"INVESTIMENTO","ERRO - VERIFICAR"))))</f>
        <v>FOLHA DE PESSOAL</v>
      </c>
      <c r="Z86" s="64">
        <f t="shared" si="3"/>
        <v>252.37</v>
      </c>
      <c r="AB86" s="44">
        <v>252.37</v>
      </c>
      <c r="AD86" s="72"/>
      <c r="AE86" s="72"/>
      <c r="AF86" s="72"/>
      <c r="AG86" s="72"/>
      <c r="AH86" s="72"/>
      <c r="AI86" s="72"/>
      <c r="AJ86" s="72"/>
      <c r="AK86" s="72"/>
      <c r="AL86" s="72"/>
      <c r="AM86" s="72"/>
      <c r="AN86" s="72"/>
      <c r="AO86" s="72"/>
    </row>
    <row r="87" spans="1:41" x14ac:dyDescent="0.25">
      <c r="A87" s="148" t="s">
        <v>540</v>
      </c>
      <c r="B87" t="s">
        <v>302</v>
      </c>
      <c r="C87" t="s">
        <v>541</v>
      </c>
      <c r="D87" t="s">
        <v>90</v>
      </c>
      <c r="E87" t="s">
        <v>117</v>
      </c>
      <c r="F87" s="51" t="str">
        <f>IFERROR(VLOOKUP(D87,'Tabelas auxiliares'!$A$3:$B$61,2,FALSE),"")</f>
        <v>SUGEPE-FOLHA - PASEP + AUX. MORADIA</v>
      </c>
      <c r="G87" s="51" t="str">
        <f>IFERROR(VLOOKUP($B87,'Tabelas auxiliares'!$A$65:$C$102,2,FALSE),"")</f>
        <v>Folha de pagamento - Ativos, Previdência, PASEP</v>
      </c>
      <c r="H87" s="51" t="str">
        <f>IFERROR(VLOOKUP($B87,'Tabelas auxiliares'!$A$65:$C$102,3,FALSE),"")</f>
        <v>FOLHA DE PAGAMENTO / CONTRIBUICAO PARA O PSS / SUBSTITUICOES / INSS PATRONAL / PASEP</v>
      </c>
      <c r="I87" t="s">
        <v>831</v>
      </c>
      <c r="J87" t="s">
        <v>1106</v>
      </c>
      <c r="K87" t="s">
        <v>1109</v>
      </c>
      <c r="L87" t="s">
        <v>1108</v>
      </c>
      <c r="M87" t="s">
        <v>165</v>
      </c>
      <c r="N87" t="s">
        <v>125</v>
      </c>
      <c r="O87" t="s">
        <v>167</v>
      </c>
      <c r="P87" t="s">
        <v>1035</v>
      </c>
      <c r="Q87" t="s">
        <v>168</v>
      </c>
      <c r="R87" t="s">
        <v>165</v>
      </c>
      <c r="S87" t="s">
        <v>1036</v>
      </c>
      <c r="T87" t="s">
        <v>1022</v>
      </c>
      <c r="U87" t="s">
        <v>135</v>
      </c>
      <c r="V87" t="s">
        <v>1044</v>
      </c>
      <c r="W87" t="s">
        <v>1045</v>
      </c>
      <c r="X87" s="51" t="str">
        <f t="shared" si="2"/>
        <v>3</v>
      </c>
      <c r="Y87" s="51" t="str">
        <f>IF(T87="","",IF(AND(T87&lt;&gt;'Tabelas auxiliares'!$B$236,T87&lt;&gt;'Tabelas auxiliares'!$B$237,T87&lt;&gt;'Tabelas auxiliares'!$C$236,T87&lt;&gt;'Tabelas auxiliares'!$C$237,T87&lt;&gt;'Tabelas auxiliares'!$D$236),"FOLHA DE PESSOAL",IF(X87='Tabelas auxiliares'!$A$237,"CUSTEIO",IF(X87='Tabelas auxiliares'!$A$236,"INVESTIMENTO","ERRO - VERIFICAR"))))</f>
        <v>FOLHA DE PESSOAL</v>
      </c>
      <c r="Z87" s="64">
        <f t="shared" si="3"/>
        <v>83358.070000000007</v>
      </c>
      <c r="AB87" s="44">
        <v>83358.070000000007</v>
      </c>
      <c r="AD87" s="72"/>
      <c r="AE87" s="72"/>
      <c r="AF87" s="72"/>
      <c r="AG87" s="72"/>
      <c r="AH87" s="72"/>
      <c r="AI87" s="72"/>
      <c r="AJ87" s="72"/>
      <c r="AK87" s="72"/>
      <c r="AL87" s="72"/>
      <c r="AM87" s="72"/>
      <c r="AN87" s="72"/>
      <c r="AO87" s="72"/>
    </row>
    <row r="88" spans="1:41" x14ac:dyDescent="0.25">
      <c r="A88" s="148" t="s">
        <v>540</v>
      </c>
      <c r="B88" t="s">
        <v>302</v>
      </c>
      <c r="C88" t="s">
        <v>541</v>
      </c>
      <c r="D88" t="s">
        <v>90</v>
      </c>
      <c r="E88" t="s">
        <v>117</v>
      </c>
      <c r="F88" s="51" t="str">
        <f>IFERROR(VLOOKUP(D88,'Tabelas auxiliares'!$A$3:$B$61,2,FALSE),"")</f>
        <v>SUGEPE-FOLHA - PASEP + AUX. MORADIA</v>
      </c>
      <c r="G88" s="51" t="str">
        <f>IFERROR(VLOOKUP($B88,'Tabelas auxiliares'!$A$65:$C$102,2,FALSE),"")</f>
        <v>Folha de pagamento - Ativos, Previdência, PASEP</v>
      </c>
      <c r="H88" s="51" t="str">
        <f>IFERROR(VLOOKUP($B88,'Tabelas auxiliares'!$A$65:$C$102,3,FALSE),"")</f>
        <v>FOLHA DE PAGAMENTO / CONTRIBUICAO PARA O PSS / SUBSTITUICOES / INSS PATRONAL / PASEP</v>
      </c>
      <c r="I88" t="s">
        <v>831</v>
      </c>
      <c r="J88" t="s">
        <v>1106</v>
      </c>
      <c r="K88" t="s">
        <v>1110</v>
      </c>
      <c r="L88" t="s">
        <v>1108</v>
      </c>
      <c r="M88" t="s">
        <v>165</v>
      </c>
      <c r="N88" t="s">
        <v>127</v>
      </c>
      <c r="O88" t="s">
        <v>167</v>
      </c>
      <c r="P88" t="s">
        <v>1021</v>
      </c>
      <c r="Q88" t="s">
        <v>168</v>
      </c>
      <c r="R88" t="s">
        <v>165</v>
      </c>
      <c r="S88" t="s">
        <v>119</v>
      </c>
      <c r="T88" t="s">
        <v>1022</v>
      </c>
      <c r="U88" t="s">
        <v>136</v>
      </c>
      <c r="V88" t="s">
        <v>1047</v>
      </c>
      <c r="W88" t="s">
        <v>1048</v>
      </c>
      <c r="X88" s="51" t="str">
        <f t="shared" si="2"/>
        <v>3</v>
      </c>
      <c r="Y88" s="51" t="str">
        <f>IF(T88="","",IF(AND(T88&lt;&gt;'Tabelas auxiliares'!$B$236,T88&lt;&gt;'Tabelas auxiliares'!$B$237,T88&lt;&gt;'Tabelas auxiliares'!$C$236,T88&lt;&gt;'Tabelas auxiliares'!$C$237,T88&lt;&gt;'Tabelas auxiliares'!$D$236),"FOLHA DE PESSOAL",IF(X88='Tabelas auxiliares'!$A$237,"CUSTEIO",IF(X88='Tabelas auxiliares'!$A$236,"INVESTIMENTO","ERRO - VERIFICAR"))))</f>
        <v>FOLHA DE PESSOAL</v>
      </c>
      <c r="Z88" s="64">
        <f t="shared" si="3"/>
        <v>744825.39</v>
      </c>
      <c r="AB88" s="44">
        <v>744825.39</v>
      </c>
      <c r="AD88" s="72"/>
      <c r="AE88" s="72"/>
      <c r="AF88" s="72"/>
      <c r="AG88" s="72"/>
      <c r="AH88" s="72"/>
      <c r="AI88" s="72"/>
      <c r="AJ88" s="72"/>
      <c r="AK88" s="72"/>
      <c r="AL88" s="72"/>
      <c r="AM88" s="72"/>
      <c r="AN88" s="72"/>
      <c r="AO88" s="72"/>
    </row>
    <row r="89" spans="1:41" x14ac:dyDescent="0.25">
      <c r="A89" s="148" t="s">
        <v>540</v>
      </c>
      <c r="B89" t="s">
        <v>302</v>
      </c>
      <c r="C89" t="s">
        <v>541</v>
      </c>
      <c r="D89" t="s">
        <v>90</v>
      </c>
      <c r="E89" t="s">
        <v>117</v>
      </c>
      <c r="F89" s="51" t="str">
        <f>IFERROR(VLOOKUP(D89,'Tabelas auxiliares'!$A$3:$B$61,2,FALSE),"")</f>
        <v>SUGEPE-FOLHA - PASEP + AUX. MORADIA</v>
      </c>
      <c r="G89" s="51" t="str">
        <f>IFERROR(VLOOKUP($B89,'Tabelas auxiliares'!$A$65:$C$102,2,FALSE),"")</f>
        <v>Folha de pagamento - Ativos, Previdência, PASEP</v>
      </c>
      <c r="H89" s="51" t="str">
        <f>IFERROR(VLOOKUP($B89,'Tabelas auxiliares'!$A$65:$C$102,3,FALSE),"")</f>
        <v>FOLHA DE PAGAMENTO / CONTRIBUICAO PARA O PSS / SUBSTITUICOES / INSS PATRONAL / PASEP</v>
      </c>
      <c r="I89" t="s">
        <v>831</v>
      </c>
      <c r="J89" t="s">
        <v>1106</v>
      </c>
      <c r="K89" t="s">
        <v>1110</v>
      </c>
      <c r="L89" t="s">
        <v>1108</v>
      </c>
      <c r="M89" t="s">
        <v>165</v>
      </c>
      <c r="N89" t="s">
        <v>127</v>
      </c>
      <c r="O89" t="s">
        <v>167</v>
      </c>
      <c r="P89" t="s">
        <v>1021</v>
      </c>
      <c r="Q89" t="s">
        <v>168</v>
      </c>
      <c r="R89" t="s">
        <v>165</v>
      </c>
      <c r="S89" t="s">
        <v>119</v>
      </c>
      <c r="T89" t="s">
        <v>1022</v>
      </c>
      <c r="U89" t="s">
        <v>136</v>
      </c>
      <c r="V89" t="s">
        <v>1111</v>
      </c>
      <c r="W89" t="s">
        <v>1112</v>
      </c>
      <c r="X89" s="51" t="str">
        <f t="shared" si="2"/>
        <v>3</v>
      </c>
      <c r="Y89" s="51" t="str">
        <f>IF(T89="","",IF(AND(T89&lt;&gt;'Tabelas auxiliares'!$B$236,T89&lt;&gt;'Tabelas auxiliares'!$B$237,T89&lt;&gt;'Tabelas auxiliares'!$C$236,T89&lt;&gt;'Tabelas auxiliares'!$C$237,T89&lt;&gt;'Tabelas auxiliares'!$D$236),"FOLHA DE PESSOAL",IF(X89='Tabelas auxiliares'!$A$237,"CUSTEIO",IF(X89='Tabelas auxiliares'!$A$236,"INVESTIMENTO","ERRO - VERIFICAR"))))</f>
        <v>FOLHA DE PESSOAL</v>
      </c>
      <c r="Z89" s="64">
        <f t="shared" si="3"/>
        <v>62889.84</v>
      </c>
      <c r="AA89" s="44">
        <v>23907.89</v>
      </c>
      <c r="AB89" s="44">
        <v>38981.949999999997</v>
      </c>
      <c r="AD89" s="72"/>
      <c r="AE89" s="72"/>
      <c r="AF89" s="72"/>
      <c r="AG89" s="72"/>
      <c r="AH89" s="72"/>
      <c r="AI89" s="72"/>
      <c r="AJ89" s="72"/>
      <c r="AK89" s="72"/>
      <c r="AL89" s="72"/>
      <c r="AM89" s="72"/>
      <c r="AN89" s="72"/>
      <c r="AO89" s="72"/>
    </row>
    <row r="90" spans="1:41" x14ac:dyDescent="0.25">
      <c r="A90" s="148" t="s">
        <v>540</v>
      </c>
      <c r="B90" t="s">
        <v>302</v>
      </c>
      <c r="C90" t="s">
        <v>541</v>
      </c>
      <c r="D90" t="s">
        <v>90</v>
      </c>
      <c r="E90" t="s">
        <v>117</v>
      </c>
      <c r="F90" s="51" t="str">
        <f>IFERROR(VLOOKUP(D90,'Tabelas auxiliares'!$A$3:$B$61,2,FALSE),"")</f>
        <v>SUGEPE-FOLHA - PASEP + AUX. MORADIA</v>
      </c>
      <c r="G90" s="51" t="str">
        <f>IFERROR(VLOOKUP($B90,'Tabelas auxiliares'!$A$65:$C$102,2,FALSE),"")</f>
        <v>Folha de pagamento - Ativos, Previdência, PASEP</v>
      </c>
      <c r="H90" s="51" t="str">
        <f>IFERROR(VLOOKUP($B90,'Tabelas auxiliares'!$A$65:$C$102,3,FALSE),"")</f>
        <v>FOLHA DE PAGAMENTO / CONTRIBUICAO PARA O PSS / SUBSTITUICOES / INSS PATRONAL / PASEP</v>
      </c>
      <c r="I90" t="s">
        <v>831</v>
      </c>
      <c r="J90" t="s">
        <v>1106</v>
      </c>
      <c r="K90" t="s">
        <v>1110</v>
      </c>
      <c r="L90" t="s">
        <v>1108</v>
      </c>
      <c r="M90" t="s">
        <v>165</v>
      </c>
      <c r="N90" t="s">
        <v>127</v>
      </c>
      <c r="O90" t="s">
        <v>167</v>
      </c>
      <c r="P90" t="s">
        <v>1021</v>
      </c>
      <c r="Q90" t="s">
        <v>168</v>
      </c>
      <c r="R90" t="s">
        <v>165</v>
      </c>
      <c r="S90" t="s">
        <v>119</v>
      </c>
      <c r="T90" t="s">
        <v>1022</v>
      </c>
      <c r="U90" t="s">
        <v>136</v>
      </c>
      <c r="V90" t="s">
        <v>1113</v>
      </c>
      <c r="W90" t="s">
        <v>1114</v>
      </c>
      <c r="X90" s="51" t="str">
        <f t="shared" si="2"/>
        <v>3</v>
      </c>
      <c r="Y90" s="51" t="str">
        <f>IF(T90="","",IF(AND(T90&lt;&gt;'Tabelas auxiliares'!$B$236,T90&lt;&gt;'Tabelas auxiliares'!$B$237,T90&lt;&gt;'Tabelas auxiliares'!$C$236,T90&lt;&gt;'Tabelas auxiliares'!$C$237,T90&lt;&gt;'Tabelas auxiliares'!$D$236),"FOLHA DE PESSOAL",IF(X90='Tabelas auxiliares'!$A$237,"CUSTEIO",IF(X90='Tabelas auxiliares'!$A$236,"INVESTIMENTO","ERRO - VERIFICAR"))))</f>
        <v>FOLHA DE PESSOAL</v>
      </c>
      <c r="Z90" s="64">
        <f t="shared" si="3"/>
        <v>4367.3500000000004</v>
      </c>
      <c r="AB90" s="44">
        <v>4367.3500000000004</v>
      </c>
      <c r="AD90" s="72"/>
      <c r="AE90" s="72"/>
      <c r="AF90" s="72"/>
      <c r="AG90" s="72"/>
      <c r="AH90" s="72"/>
      <c r="AI90" s="72"/>
      <c r="AJ90" s="72"/>
      <c r="AK90" s="72"/>
      <c r="AL90" s="72"/>
      <c r="AM90" s="72"/>
      <c r="AN90" s="72"/>
      <c r="AO90" s="72"/>
    </row>
    <row r="91" spans="1:41" x14ac:dyDescent="0.25">
      <c r="A91" s="148" t="s">
        <v>540</v>
      </c>
      <c r="B91" t="s">
        <v>302</v>
      </c>
      <c r="C91" t="s">
        <v>541</v>
      </c>
      <c r="D91" t="s">
        <v>90</v>
      </c>
      <c r="E91" t="s">
        <v>117</v>
      </c>
      <c r="F91" s="51" t="str">
        <f>IFERROR(VLOOKUP(D91,'Tabelas auxiliares'!$A$3:$B$61,2,FALSE),"")</f>
        <v>SUGEPE-FOLHA - PASEP + AUX. MORADIA</v>
      </c>
      <c r="G91" s="51" t="str">
        <f>IFERROR(VLOOKUP($B91,'Tabelas auxiliares'!$A$65:$C$102,2,FALSE),"")</f>
        <v>Folha de pagamento - Ativos, Previdência, PASEP</v>
      </c>
      <c r="H91" s="51" t="str">
        <f>IFERROR(VLOOKUP($B91,'Tabelas auxiliares'!$A$65:$C$102,3,FALSE),"")</f>
        <v>FOLHA DE PAGAMENTO / CONTRIBUICAO PARA O PSS / SUBSTITUICOES / INSS PATRONAL / PASEP</v>
      </c>
      <c r="I91" t="s">
        <v>831</v>
      </c>
      <c r="J91" t="s">
        <v>1106</v>
      </c>
      <c r="K91" t="s">
        <v>1110</v>
      </c>
      <c r="L91" t="s">
        <v>1108</v>
      </c>
      <c r="M91" t="s">
        <v>165</v>
      </c>
      <c r="N91" t="s">
        <v>127</v>
      </c>
      <c r="O91" t="s">
        <v>167</v>
      </c>
      <c r="P91" t="s">
        <v>1021</v>
      </c>
      <c r="Q91" t="s">
        <v>168</v>
      </c>
      <c r="R91" t="s">
        <v>165</v>
      </c>
      <c r="S91" t="s">
        <v>119</v>
      </c>
      <c r="T91" t="s">
        <v>1022</v>
      </c>
      <c r="U91" t="s">
        <v>136</v>
      </c>
      <c r="V91" t="s">
        <v>1115</v>
      </c>
      <c r="W91" t="s">
        <v>1116</v>
      </c>
      <c r="X91" s="51" t="str">
        <f t="shared" si="2"/>
        <v>3</v>
      </c>
      <c r="Y91" s="51" t="str">
        <f>IF(T91="","",IF(AND(T91&lt;&gt;'Tabelas auxiliares'!$B$236,T91&lt;&gt;'Tabelas auxiliares'!$B$237,T91&lt;&gt;'Tabelas auxiliares'!$C$236,T91&lt;&gt;'Tabelas auxiliares'!$C$237,T91&lt;&gt;'Tabelas auxiliares'!$D$236),"FOLHA DE PESSOAL",IF(X91='Tabelas auxiliares'!$A$237,"CUSTEIO",IF(X91='Tabelas auxiliares'!$A$236,"INVESTIMENTO","ERRO - VERIFICAR"))))</f>
        <v>FOLHA DE PESSOAL</v>
      </c>
      <c r="Z91" s="64">
        <f t="shared" si="3"/>
        <v>20963.28</v>
      </c>
      <c r="AB91" s="44">
        <v>20963.28</v>
      </c>
      <c r="AD91" s="72"/>
      <c r="AE91" s="72"/>
      <c r="AF91" s="72"/>
      <c r="AG91" s="72"/>
      <c r="AH91" s="72"/>
      <c r="AI91" s="72"/>
      <c r="AJ91" s="72"/>
      <c r="AK91" s="72"/>
      <c r="AL91" s="72"/>
      <c r="AM91" s="72"/>
      <c r="AN91" s="72"/>
      <c r="AO91" s="72"/>
    </row>
    <row r="92" spans="1:41" x14ac:dyDescent="0.25">
      <c r="A92" s="148" t="s">
        <v>540</v>
      </c>
      <c r="B92" t="s">
        <v>302</v>
      </c>
      <c r="C92" t="s">
        <v>541</v>
      </c>
      <c r="D92" t="s">
        <v>90</v>
      </c>
      <c r="E92" t="s">
        <v>117</v>
      </c>
      <c r="F92" s="51" t="str">
        <f>IFERROR(VLOOKUP(D92,'Tabelas auxiliares'!$A$3:$B$61,2,FALSE),"")</f>
        <v>SUGEPE-FOLHA - PASEP + AUX. MORADIA</v>
      </c>
      <c r="G92" s="51" t="str">
        <f>IFERROR(VLOOKUP($B92,'Tabelas auxiliares'!$A$65:$C$102,2,FALSE),"")</f>
        <v>Folha de pagamento - Ativos, Previdência, PASEP</v>
      </c>
      <c r="H92" s="51" t="str">
        <f>IFERROR(VLOOKUP($B92,'Tabelas auxiliares'!$A$65:$C$102,3,FALSE),"")</f>
        <v>FOLHA DE PAGAMENTO / CONTRIBUICAO PARA O PSS / SUBSTITUICOES / INSS PATRONAL / PASEP</v>
      </c>
      <c r="I92" t="s">
        <v>831</v>
      </c>
      <c r="J92" t="s">
        <v>1106</v>
      </c>
      <c r="K92" t="s">
        <v>1117</v>
      </c>
      <c r="L92" t="s">
        <v>1108</v>
      </c>
      <c r="M92" t="s">
        <v>165</v>
      </c>
      <c r="N92" t="s">
        <v>127</v>
      </c>
      <c r="O92" t="s">
        <v>167</v>
      </c>
      <c r="P92" t="s">
        <v>1021</v>
      </c>
      <c r="Q92" t="s">
        <v>168</v>
      </c>
      <c r="R92" t="s">
        <v>165</v>
      </c>
      <c r="S92" t="s">
        <v>119</v>
      </c>
      <c r="T92" t="s">
        <v>1022</v>
      </c>
      <c r="U92" t="s">
        <v>136</v>
      </c>
      <c r="V92" t="s">
        <v>1023</v>
      </c>
      <c r="W92" t="s">
        <v>1024</v>
      </c>
      <c r="X92" s="51" t="str">
        <f t="shared" si="2"/>
        <v>3</v>
      </c>
      <c r="Y92" s="51" t="str">
        <f>IF(T92="","",IF(AND(T92&lt;&gt;'Tabelas auxiliares'!$B$236,T92&lt;&gt;'Tabelas auxiliares'!$B$237,T92&lt;&gt;'Tabelas auxiliares'!$C$236,T92&lt;&gt;'Tabelas auxiliares'!$C$237,T92&lt;&gt;'Tabelas auxiliares'!$D$236),"FOLHA DE PESSOAL",IF(X92='Tabelas auxiliares'!$A$237,"CUSTEIO",IF(X92='Tabelas auxiliares'!$A$236,"INVESTIMENTO","ERRO - VERIFICAR"))))</f>
        <v>FOLHA DE PESSOAL</v>
      </c>
      <c r="Z92" s="64">
        <f t="shared" si="3"/>
        <v>9236732.3599999994</v>
      </c>
      <c r="AA92" s="44">
        <v>11995.84</v>
      </c>
      <c r="AB92" s="44">
        <v>7286945.96</v>
      </c>
      <c r="AC92" s="44">
        <v>1937790.56</v>
      </c>
      <c r="AD92" s="72"/>
      <c r="AE92" s="72"/>
      <c r="AF92" s="72"/>
      <c r="AG92" s="72"/>
      <c r="AH92" s="72"/>
      <c r="AI92" s="72"/>
      <c r="AJ92" s="72"/>
      <c r="AK92" s="72"/>
      <c r="AL92" s="72"/>
      <c r="AM92" s="72"/>
      <c r="AN92" s="72"/>
      <c r="AO92" s="72"/>
    </row>
    <row r="93" spans="1:41" x14ac:dyDescent="0.25">
      <c r="A93" s="148" t="s">
        <v>540</v>
      </c>
      <c r="B93" t="s">
        <v>302</v>
      </c>
      <c r="C93" t="s">
        <v>541</v>
      </c>
      <c r="D93" t="s">
        <v>90</v>
      </c>
      <c r="E93" t="s">
        <v>117</v>
      </c>
      <c r="F93" s="51" t="str">
        <f>IFERROR(VLOOKUP(D93,'Tabelas auxiliares'!$A$3:$B$61,2,FALSE),"")</f>
        <v>SUGEPE-FOLHA - PASEP + AUX. MORADIA</v>
      </c>
      <c r="G93" s="51" t="str">
        <f>IFERROR(VLOOKUP($B93,'Tabelas auxiliares'!$A$65:$C$102,2,FALSE),"")</f>
        <v>Folha de pagamento - Ativos, Previdência, PASEP</v>
      </c>
      <c r="H93" s="51" t="str">
        <f>IFERROR(VLOOKUP($B93,'Tabelas auxiliares'!$A$65:$C$102,3,FALSE),"")</f>
        <v>FOLHA DE PAGAMENTO / CONTRIBUICAO PARA O PSS / SUBSTITUICOES / INSS PATRONAL / PASEP</v>
      </c>
      <c r="I93" t="s">
        <v>831</v>
      </c>
      <c r="J93" t="s">
        <v>1106</v>
      </c>
      <c r="K93" t="s">
        <v>1117</v>
      </c>
      <c r="L93" t="s">
        <v>1108</v>
      </c>
      <c r="M93" t="s">
        <v>165</v>
      </c>
      <c r="N93" t="s">
        <v>127</v>
      </c>
      <c r="O93" t="s">
        <v>167</v>
      </c>
      <c r="P93" t="s">
        <v>1021</v>
      </c>
      <c r="Q93" t="s">
        <v>168</v>
      </c>
      <c r="R93" t="s">
        <v>165</v>
      </c>
      <c r="S93" t="s">
        <v>119</v>
      </c>
      <c r="T93" t="s">
        <v>1022</v>
      </c>
      <c r="U93" t="s">
        <v>136</v>
      </c>
      <c r="V93" t="s">
        <v>1050</v>
      </c>
      <c r="W93" t="s">
        <v>1051</v>
      </c>
      <c r="X93" s="51" t="str">
        <f t="shared" si="2"/>
        <v>3</v>
      </c>
      <c r="Y93" s="51" t="str">
        <f>IF(T93="","",IF(AND(T93&lt;&gt;'Tabelas auxiliares'!$B$236,T93&lt;&gt;'Tabelas auxiliares'!$B$237,T93&lt;&gt;'Tabelas auxiliares'!$C$236,T93&lt;&gt;'Tabelas auxiliares'!$C$237,T93&lt;&gt;'Tabelas auxiliares'!$D$236),"FOLHA DE PESSOAL",IF(X93='Tabelas auxiliares'!$A$237,"CUSTEIO",IF(X93='Tabelas auxiliares'!$A$236,"INVESTIMENTO","ERRO - VERIFICAR"))))</f>
        <v>FOLHA DE PESSOAL</v>
      </c>
      <c r="Z93" s="64">
        <f t="shared" si="3"/>
        <v>1039.8599999999999</v>
      </c>
      <c r="AB93" s="44">
        <v>1039.8599999999999</v>
      </c>
      <c r="AD93" s="72"/>
      <c r="AE93" s="72"/>
      <c r="AF93" s="72"/>
      <c r="AG93" s="72"/>
      <c r="AH93" s="72"/>
      <c r="AI93" s="72"/>
      <c r="AJ93" s="72"/>
      <c r="AK93" s="72"/>
      <c r="AL93" s="72"/>
      <c r="AM93" s="72"/>
      <c r="AN93" s="72"/>
      <c r="AO93" s="72"/>
    </row>
    <row r="94" spans="1:41" x14ac:dyDescent="0.25">
      <c r="A94" s="148" t="s">
        <v>540</v>
      </c>
      <c r="B94" t="s">
        <v>302</v>
      </c>
      <c r="C94" t="s">
        <v>541</v>
      </c>
      <c r="D94" t="s">
        <v>90</v>
      </c>
      <c r="E94" t="s">
        <v>117</v>
      </c>
      <c r="F94" s="51" t="str">
        <f>IFERROR(VLOOKUP(D94,'Tabelas auxiliares'!$A$3:$B$61,2,FALSE),"")</f>
        <v>SUGEPE-FOLHA - PASEP + AUX. MORADIA</v>
      </c>
      <c r="G94" s="51" t="str">
        <f>IFERROR(VLOOKUP($B94,'Tabelas auxiliares'!$A$65:$C$102,2,FALSE),"")</f>
        <v>Folha de pagamento - Ativos, Previdência, PASEP</v>
      </c>
      <c r="H94" s="51" t="str">
        <f>IFERROR(VLOOKUP($B94,'Tabelas auxiliares'!$A$65:$C$102,3,FALSE),"")</f>
        <v>FOLHA DE PAGAMENTO / CONTRIBUICAO PARA O PSS / SUBSTITUICOES / INSS PATRONAL / PASEP</v>
      </c>
      <c r="I94" t="s">
        <v>831</v>
      </c>
      <c r="J94" t="s">
        <v>1106</v>
      </c>
      <c r="K94" t="s">
        <v>1117</v>
      </c>
      <c r="L94" t="s">
        <v>1108</v>
      </c>
      <c r="M94" t="s">
        <v>165</v>
      </c>
      <c r="N94" t="s">
        <v>127</v>
      </c>
      <c r="O94" t="s">
        <v>167</v>
      </c>
      <c r="P94" t="s">
        <v>1021</v>
      </c>
      <c r="Q94" t="s">
        <v>168</v>
      </c>
      <c r="R94" t="s">
        <v>165</v>
      </c>
      <c r="S94" t="s">
        <v>119</v>
      </c>
      <c r="T94" t="s">
        <v>1022</v>
      </c>
      <c r="U94" t="s">
        <v>136</v>
      </c>
      <c r="V94" t="s">
        <v>1052</v>
      </c>
      <c r="W94" t="s">
        <v>1053</v>
      </c>
      <c r="X94" s="51" t="str">
        <f t="shared" si="2"/>
        <v>3</v>
      </c>
      <c r="Y94" s="51" t="str">
        <f>IF(T94="","",IF(AND(T94&lt;&gt;'Tabelas auxiliares'!$B$236,T94&lt;&gt;'Tabelas auxiliares'!$B$237,T94&lt;&gt;'Tabelas auxiliares'!$C$236,T94&lt;&gt;'Tabelas auxiliares'!$C$237,T94&lt;&gt;'Tabelas auxiliares'!$D$236),"FOLHA DE PESSOAL",IF(X94='Tabelas auxiliares'!$A$237,"CUSTEIO",IF(X94='Tabelas auxiliares'!$A$236,"INVESTIMENTO","ERRO - VERIFICAR"))))</f>
        <v>FOLHA DE PESSOAL</v>
      </c>
      <c r="Z94" s="64">
        <f t="shared" si="3"/>
        <v>582.34</v>
      </c>
      <c r="AB94" s="44">
        <v>582.34</v>
      </c>
      <c r="AD94" s="72"/>
      <c r="AE94" s="72"/>
      <c r="AF94" s="72"/>
      <c r="AG94" s="72"/>
      <c r="AH94" s="72"/>
      <c r="AI94" s="72"/>
      <c r="AJ94" s="72"/>
      <c r="AK94" s="72"/>
      <c r="AL94" s="72"/>
      <c r="AM94" s="72"/>
      <c r="AN94" s="72"/>
      <c r="AO94" s="72"/>
    </row>
    <row r="95" spans="1:41" x14ac:dyDescent="0.25">
      <c r="A95" s="148" t="s">
        <v>540</v>
      </c>
      <c r="B95" t="s">
        <v>302</v>
      </c>
      <c r="C95" t="s">
        <v>541</v>
      </c>
      <c r="D95" t="s">
        <v>90</v>
      </c>
      <c r="E95" t="s">
        <v>117</v>
      </c>
      <c r="F95" s="51" t="str">
        <f>IFERROR(VLOOKUP(D95,'Tabelas auxiliares'!$A$3:$B$61,2,FALSE),"")</f>
        <v>SUGEPE-FOLHA - PASEP + AUX. MORADIA</v>
      </c>
      <c r="G95" s="51" t="str">
        <f>IFERROR(VLOOKUP($B95,'Tabelas auxiliares'!$A$65:$C$102,2,FALSE),"")</f>
        <v>Folha de pagamento - Ativos, Previdência, PASEP</v>
      </c>
      <c r="H95" s="51" t="str">
        <f>IFERROR(VLOOKUP($B95,'Tabelas auxiliares'!$A$65:$C$102,3,FALSE),"")</f>
        <v>FOLHA DE PAGAMENTO / CONTRIBUICAO PARA O PSS / SUBSTITUICOES / INSS PATRONAL / PASEP</v>
      </c>
      <c r="I95" t="s">
        <v>831</v>
      </c>
      <c r="J95" t="s">
        <v>1106</v>
      </c>
      <c r="K95" t="s">
        <v>1117</v>
      </c>
      <c r="L95" t="s">
        <v>1108</v>
      </c>
      <c r="M95" t="s">
        <v>165</v>
      </c>
      <c r="N95" t="s">
        <v>127</v>
      </c>
      <c r="O95" t="s">
        <v>167</v>
      </c>
      <c r="P95" t="s">
        <v>1021</v>
      </c>
      <c r="Q95" t="s">
        <v>168</v>
      </c>
      <c r="R95" t="s">
        <v>165</v>
      </c>
      <c r="S95" t="s">
        <v>119</v>
      </c>
      <c r="T95" t="s">
        <v>1022</v>
      </c>
      <c r="U95" t="s">
        <v>136</v>
      </c>
      <c r="V95" t="s">
        <v>1054</v>
      </c>
      <c r="W95" t="s">
        <v>1055</v>
      </c>
      <c r="X95" s="51" t="str">
        <f t="shared" si="2"/>
        <v>3</v>
      </c>
      <c r="Y95" s="51" t="str">
        <f>IF(T95="","",IF(AND(T95&lt;&gt;'Tabelas auxiliares'!$B$236,T95&lt;&gt;'Tabelas auxiliares'!$B$237,T95&lt;&gt;'Tabelas auxiliares'!$C$236,T95&lt;&gt;'Tabelas auxiliares'!$C$237,T95&lt;&gt;'Tabelas auxiliares'!$D$236),"FOLHA DE PESSOAL",IF(X95='Tabelas auxiliares'!$A$237,"CUSTEIO",IF(X95='Tabelas auxiliares'!$A$236,"INVESTIMENTO","ERRO - VERIFICAR"))))</f>
        <v>FOLHA DE PESSOAL</v>
      </c>
      <c r="Z95" s="64">
        <f t="shared" si="3"/>
        <v>9483.19</v>
      </c>
      <c r="AB95" s="44">
        <v>9483.19</v>
      </c>
      <c r="AD95" s="72"/>
      <c r="AE95" s="72"/>
      <c r="AF95" s="72"/>
      <c r="AG95" s="72"/>
      <c r="AH95" s="72"/>
      <c r="AI95" s="72"/>
      <c r="AJ95" s="72"/>
      <c r="AK95" s="72"/>
      <c r="AL95" s="72"/>
      <c r="AM95" s="72"/>
      <c r="AN95" s="72"/>
      <c r="AO95" s="72"/>
    </row>
    <row r="96" spans="1:41" x14ac:dyDescent="0.25">
      <c r="A96" s="148" t="s">
        <v>540</v>
      </c>
      <c r="B96" t="s">
        <v>302</v>
      </c>
      <c r="C96" t="s">
        <v>541</v>
      </c>
      <c r="D96" t="s">
        <v>90</v>
      </c>
      <c r="E96" t="s">
        <v>117</v>
      </c>
      <c r="F96" s="51" t="str">
        <f>IFERROR(VLOOKUP(D96,'Tabelas auxiliares'!$A$3:$B$61,2,FALSE),"")</f>
        <v>SUGEPE-FOLHA - PASEP + AUX. MORADIA</v>
      </c>
      <c r="G96" s="51" t="str">
        <f>IFERROR(VLOOKUP($B96,'Tabelas auxiliares'!$A$65:$C$102,2,FALSE),"")</f>
        <v>Folha de pagamento - Ativos, Previdência, PASEP</v>
      </c>
      <c r="H96" s="51" t="str">
        <f>IFERROR(VLOOKUP($B96,'Tabelas auxiliares'!$A$65:$C$102,3,FALSE),"")</f>
        <v>FOLHA DE PAGAMENTO / CONTRIBUICAO PARA O PSS / SUBSTITUICOES / INSS PATRONAL / PASEP</v>
      </c>
      <c r="I96" t="s">
        <v>831</v>
      </c>
      <c r="J96" t="s">
        <v>1106</v>
      </c>
      <c r="K96" t="s">
        <v>1117</v>
      </c>
      <c r="L96" t="s">
        <v>1108</v>
      </c>
      <c r="M96" t="s">
        <v>165</v>
      </c>
      <c r="N96" t="s">
        <v>127</v>
      </c>
      <c r="O96" t="s">
        <v>167</v>
      </c>
      <c r="P96" t="s">
        <v>1021</v>
      </c>
      <c r="Q96" t="s">
        <v>168</v>
      </c>
      <c r="R96" t="s">
        <v>165</v>
      </c>
      <c r="S96" t="s">
        <v>119</v>
      </c>
      <c r="T96" t="s">
        <v>1022</v>
      </c>
      <c r="U96" t="s">
        <v>136</v>
      </c>
      <c r="V96" t="s">
        <v>1056</v>
      </c>
      <c r="W96" t="s">
        <v>1057</v>
      </c>
      <c r="X96" s="51" t="str">
        <f t="shared" si="2"/>
        <v>3</v>
      </c>
      <c r="Y96" s="51" t="str">
        <f>IF(T96="","",IF(AND(T96&lt;&gt;'Tabelas auxiliares'!$B$236,T96&lt;&gt;'Tabelas auxiliares'!$B$237,T96&lt;&gt;'Tabelas auxiliares'!$C$236,T96&lt;&gt;'Tabelas auxiliares'!$C$237,T96&lt;&gt;'Tabelas auxiliares'!$D$236),"FOLHA DE PESSOAL",IF(X96='Tabelas auxiliares'!$A$237,"CUSTEIO",IF(X96='Tabelas auxiliares'!$A$236,"INVESTIMENTO","ERRO - VERIFICAR"))))</f>
        <v>FOLHA DE PESSOAL</v>
      </c>
      <c r="Z96" s="64">
        <f t="shared" si="3"/>
        <v>43022.39</v>
      </c>
      <c r="AB96" s="44">
        <v>43022.39</v>
      </c>
      <c r="AD96" s="72"/>
      <c r="AE96" s="72"/>
      <c r="AF96" s="72"/>
      <c r="AG96" s="72"/>
      <c r="AH96" s="72"/>
      <c r="AI96" s="72"/>
      <c r="AJ96" s="72"/>
      <c r="AK96" s="72"/>
      <c r="AL96" s="72"/>
      <c r="AM96" s="72"/>
      <c r="AN96" s="72"/>
      <c r="AO96" s="72"/>
    </row>
    <row r="97" spans="1:41" x14ac:dyDescent="0.25">
      <c r="A97" s="148" t="s">
        <v>540</v>
      </c>
      <c r="B97" t="s">
        <v>302</v>
      </c>
      <c r="C97" t="s">
        <v>541</v>
      </c>
      <c r="D97" t="s">
        <v>90</v>
      </c>
      <c r="E97" t="s">
        <v>117</v>
      </c>
      <c r="F97" s="51" t="str">
        <f>IFERROR(VLOOKUP(D97,'Tabelas auxiliares'!$A$3:$B$61,2,FALSE),"")</f>
        <v>SUGEPE-FOLHA - PASEP + AUX. MORADIA</v>
      </c>
      <c r="G97" s="51" t="str">
        <f>IFERROR(VLOOKUP($B97,'Tabelas auxiliares'!$A$65:$C$102,2,FALSE),"")</f>
        <v>Folha de pagamento - Ativos, Previdência, PASEP</v>
      </c>
      <c r="H97" s="51" t="str">
        <f>IFERROR(VLOOKUP($B97,'Tabelas auxiliares'!$A$65:$C$102,3,FALSE),"")</f>
        <v>FOLHA DE PAGAMENTO / CONTRIBUICAO PARA O PSS / SUBSTITUICOES / INSS PATRONAL / PASEP</v>
      </c>
      <c r="I97" t="s">
        <v>831</v>
      </c>
      <c r="J97" t="s">
        <v>1106</v>
      </c>
      <c r="K97" t="s">
        <v>1117</v>
      </c>
      <c r="L97" t="s">
        <v>1108</v>
      </c>
      <c r="M97" t="s">
        <v>165</v>
      </c>
      <c r="N97" t="s">
        <v>127</v>
      </c>
      <c r="O97" t="s">
        <v>167</v>
      </c>
      <c r="P97" t="s">
        <v>1021</v>
      </c>
      <c r="Q97" t="s">
        <v>168</v>
      </c>
      <c r="R97" t="s">
        <v>165</v>
      </c>
      <c r="S97" t="s">
        <v>119</v>
      </c>
      <c r="T97" t="s">
        <v>1022</v>
      </c>
      <c r="U97" t="s">
        <v>136</v>
      </c>
      <c r="V97" t="s">
        <v>1058</v>
      </c>
      <c r="W97" t="s">
        <v>1059</v>
      </c>
      <c r="X97" s="51" t="str">
        <f t="shared" si="2"/>
        <v>3</v>
      </c>
      <c r="Y97" s="51" t="str">
        <f>IF(T97="","",IF(AND(T97&lt;&gt;'Tabelas auxiliares'!$B$236,T97&lt;&gt;'Tabelas auxiliares'!$B$237,T97&lt;&gt;'Tabelas auxiliares'!$C$236,T97&lt;&gt;'Tabelas auxiliares'!$C$237,T97&lt;&gt;'Tabelas auxiliares'!$D$236),"FOLHA DE PESSOAL",IF(X97='Tabelas auxiliares'!$A$237,"CUSTEIO",IF(X97='Tabelas auxiliares'!$A$236,"INVESTIMENTO","ERRO - VERIFICAR"))))</f>
        <v>FOLHA DE PESSOAL</v>
      </c>
      <c r="Z97" s="64">
        <f t="shared" si="3"/>
        <v>5562.8099999999995</v>
      </c>
      <c r="AA97" s="44">
        <v>4670.91</v>
      </c>
      <c r="AB97" s="44">
        <v>891.9</v>
      </c>
      <c r="AD97" s="72"/>
      <c r="AE97" s="72"/>
      <c r="AF97" s="72"/>
      <c r="AG97" s="72"/>
      <c r="AH97" s="72"/>
      <c r="AI97" s="72"/>
      <c r="AJ97" s="72"/>
      <c r="AK97" s="72"/>
      <c r="AL97" s="72"/>
      <c r="AM97" s="72"/>
      <c r="AN97" s="72"/>
      <c r="AO97" s="72"/>
    </row>
    <row r="98" spans="1:41" x14ac:dyDescent="0.25">
      <c r="A98" s="148" t="s">
        <v>540</v>
      </c>
      <c r="B98" t="s">
        <v>302</v>
      </c>
      <c r="C98" t="s">
        <v>541</v>
      </c>
      <c r="D98" t="s">
        <v>90</v>
      </c>
      <c r="E98" t="s">
        <v>117</v>
      </c>
      <c r="F98" s="51" t="str">
        <f>IFERROR(VLOOKUP(D98,'Tabelas auxiliares'!$A$3:$B$61,2,FALSE),"")</f>
        <v>SUGEPE-FOLHA - PASEP + AUX. MORADIA</v>
      </c>
      <c r="G98" s="51" t="str">
        <f>IFERROR(VLOOKUP($B98,'Tabelas auxiliares'!$A$65:$C$102,2,FALSE),"")</f>
        <v>Folha de pagamento - Ativos, Previdência, PASEP</v>
      </c>
      <c r="H98" s="51" t="str">
        <f>IFERROR(VLOOKUP($B98,'Tabelas auxiliares'!$A$65:$C$102,3,FALSE),"")</f>
        <v>FOLHA DE PAGAMENTO / CONTRIBUICAO PARA O PSS / SUBSTITUICOES / INSS PATRONAL / PASEP</v>
      </c>
      <c r="I98" t="s">
        <v>831</v>
      </c>
      <c r="J98" t="s">
        <v>1106</v>
      </c>
      <c r="K98" t="s">
        <v>1117</v>
      </c>
      <c r="L98" t="s">
        <v>1108</v>
      </c>
      <c r="M98" t="s">
        <v>165</v>
      </c>
      <c r="N98" t="s">
        <v>127</v>
      </c>
      <c r="O98" t="s">
        <v>167</v>
      </c>
      <c r="P98" t="s">
        <v>1021</v>
      </c>
      <c r="Q98" t="s">
        <v>168</v>
      </c>
      <c r="R98" t="s">
        <v>165</v>
      </c>
      <c r="S98" t="s">
        <v>119</v>
      </c>
      <c r="T98" t="s">
        <v>1022</v>
      </c>
      <c r="U98" t="s">
        <v>136</v>
      </c>
      <c r="V98" t="s">
        <v>1060</v>
      </c>
      <c r="W98" t="s">
        <v>1061</v>
      </c>
      <c r="X98" s="51" t="str">
        <f t="shared" si="2"/>
        <v>3</v>
      </c>
      <c r="Y98" s="51" t="str">
        <f>IF(T98="","",IF(AND(T98&lt;&gt;'Tabelas auxiliares'!$B$236,T98&lt;&gt;'Tabelas auxiliares'!$B$237,T98&lt;&gt;'Tabelas auxiliares'!$C$236,T98&lt;&gt;'Tabelas auxiliares'!$C$237,T98&lt;&gt;'Tabelas auxiliares'!$D$236),"FOLHA DE PESSOAL",IF(X98='Tabelas auxiliares'!$A$237,"CUSTEIO",IF(X98='Tabelas auxiliares'!$A$236,"INVESTIMENTO","ERRO - VERIFICAR"))))</f>
        <v>FOLHA DE PESSOAL</v>
      </c>
      <c r="Z98" s="64">
        <f t="shared" si="3"/>
        <v>7879770.7799999993</v>
      </c>
      <c r="AA98" s="44">
        <v>7617.1</v>
      </c>
      <c r="AB98" s="44">
        <v>7872153.6799999997</v>
      </c>
      <c r="AD98" s="72"/>
      <c r="AE98" s="72"/>
      <c r="AF98" s="72"/>
      <c r="AG98" s="72"/>
      <c r="AH98" s="72"/>
      <c r="AI98" s="72"/>
      <c r="AJ98" s="72"/>
      <c r="AK98" s="72"/>
      <c r="AL98" s="72"/>
      <c r="AM98" s="72"/>
      <c r="AN98" s="72"/>
      <c r="AO98" s="72"/>
    </row>
    <row r="99" spans="1:41" x14ac:dyDescent="0.25">
      <c r="A99" s="148" t="s">
        <v>540</v>
      </c>
      <c r="B99" t="s">
        <v>302</v>
      </c>
      <c r="C99" t="s">
        <v>541</v>
      </c>
      <c r="D99" t="s">
        <v>90</v>
      </c>
      <c r="E99" t="s">
        <v>117</v>
      </c>
      <c r="F99" s="51" t="str">
        <f>IFERROR(VLOOKUP(D99,'Tabelas auxiliares'!$A$3:$B$61,2,FALSE),"")</f>
        <v>SUGEPE-FOLHA - PASEP + AUX. MORADIA</v>
      </c>
      <c r="G99" s="51" t="str">
        <f>IFERROR(VLOOKUP($B99,'Tabelas auxiliares'!$A$65:$C$102,2,FALSE),"")</f>
        <v>Folha de pagamento - Ativos, Previdência, PASEP</v>
      </c>
      <c r="H99" s="51" t="str">
        <f>IFERROR(VLOOKUP($B99,'Tabelas auxiliares'!$A$65:$C$102,3,FALSE),"")</f>
        <v>FOLHA DE PAGAMENTO / CONTRIBUICAO PARA O PSS / SUBSTITUICOES / INSS PATRONAL / PASEP</v>
      </c>
      <c r="I99" t="s">
        <v>831</v>
      </c>
      <c r="J99" t="s">
        <v>1106</v>
      </c>
      <c r="K99" t="s">
        <v>1117</v>
      </c>
      <c r="L99" t="s">
        <v>1108</v>
      </c>
      <c r="M99" t="s">
        <v>165</v>
      </c>
      <c r="N99" t="s">
        <v>127</v>
      </c>
      <c r="O99" t="s">
        <v>167</v>
      </c>
      <c r="P99" t="s">
        <v>1021</v>
      </c>
      <c r="Q99" t="s">
        <v>168</v>
      </c>
      <c r="R99" t="s">
        <v>165</v>
      </c>
      <c r="S99" t="s">
        <v>119</v>
      </c>
      <c r="T99" t="s">
        <v>1022</v>
      </c>
      <c r="U99" t="s">
        <v>136</v>
      </c>
      <c r="V99" t="s">
        <v>1062</v>
      </c>
      <c r="W99" t="s">
        <v>1063</v>
      </c>
      <c r="X99" s="51" t="str">
        <f t="shared" si="2"/>
        <v>3</v>
      </c>
      <c r="Y99" s="51" t="str">
        <f>IF(T99="","",IF(AND(T99&lt;&gt;'Tabelas auxiliares'!$B$236,T99&lt;&gt;'Tabelas auxiliares'!$B$237,T99&lt;&gt;'Tabelas auxiliares'!$C$236,T99&lt;&gt;'Tabelas auxiliares'!$C$237,T99&lt;&gt;'Tabelas auxiliares'!$D$236),"FOLHA DE PESSOAL",IF(X99='Tabelas auxiliares'!$A$237,"CUSTEIO",IF(X99='Tabelas auxiliares'!$A$236,"INVESTIMENTO","ERRO - VERIFICAR"))))</f>
        <v>FOLHA DE PESSOAL</v>
      </c>
      <c r="Z99" s="64">
        <f t="shared" si="3"/>
        <v>120712.52</v>
      </c>
      <c r="AA99" s="44">
        <v>242.5</v>
      </c>
      <c r="AB99" s="44">
        <v>120470.02</v>
      </c>
      <c r="AD99" s="72"/>
      <c r="AE99" s="72"/>
      <c r="AF99" s="72"/>
      <c r="AG99" s="72"/>
      <c r="AH99" s="72"/>
      <c r="AI99" s="72"/>
      <c r="AJ99" s="72"/>
      <c r="AK99" s="72"/>
      <c r="AL99" s="72"/>
      <c r="AM99" s="72"/>
      <c r="AN99" s="72"/>
      <c r="AO99" s="72"/>
    </row>
    <row r="100" spans="1:41" x14ac:dyDescent="0.25">
      <c r="A100" s="148" t="s">
        <v>540</v>
      </c>
      <c r="B100" t="s">
        <v>302</v>
      </c>
      <c r="C100" t="s">
        <v>541</v>
      </c>
      <c r="D100" t="s">
        <v>90</v>
      </c>
      <c r="E100" t="s">
        <v>117</v>
      </c>
      <c r="F100" s="51" t="str">
        <f>IFERROR(VLOOKUP(D100,'Tabelas auxiliares'!$A$3:$B$61,2,FALSE),"")</f>
        <v>SUGEPE-FOLHA - PASEP + AUX. MORADIA</v>
      </c>
      <c r="G100" s="51" t="str">
        <f>IFERROR(VLOOKUP($B100,'Tabelas auxiliares'!$A$65:$C$102,2,FALSE),"")</f>
        <v>Folha de pagamento - Ativos, Previdência, PASEP</v>
      </c>
      <c r="H100" s="51" t="str">
        <f>IFERROR(VLOOKUP($B100,'Tabelas auxiliares'!$A$65:$C$102,3,FALSE),"")</f>
        <v>FOLHA DE PAGAMENTO / CONTRIBUICAO PARA O PSS / SUBSTITUICOES / INSS PATRONAL / PASEP</v>
      </c>
      <c r="I100" t="s">
        <v>831</v>
      </c>
      <c r="J100" t="s">
        <v>1106</v>
      </c>
      <c r="K100" t="s">
        <v>1117</v>
      </c>
      <c r="L100" t="s">
        <v>1108</v>
      </c>
      <c r="M100" t="s">
        <v>165</v>
      </c>
      <c r="N100" t="s">
        <v>127</v>
      </c>
      <c r="O100" t="s">
        <v>167</v>
      </c>
      <c r="P100" t="s">
        <v>1021</v>
      </c>
      <c r="Q100" t="s">
        <v>168</v>
      </c>
      <c r="R100" t="s">
        <v>165</v>
      </c>
      <c r="S100" t="s">
        <v>119</v>
      </c>
      <c r="T100" t="s">
        <v>1022</v>
      </c>
      <c r="U100" t="s">
        <v>136</v>
      </c>
      <c r="V100" t="s">
        <v>1064</v>
      </c>
      <c r="W100" t="s">
        <v>1065</v>
      </c>
      <c r="X100" s="51" t="str">
        <f t="shared" si="2"/>
        <v>3</v>
      </c>
      <c r="Y100" s="51" t="str">
        <f>IF(T100="","",IF(AND(T100&lt;&gt;'Tabelas auxiliares'!$B$236,T100&lt;&gt;'Tabelas auxiliares'!$B$237,T100&lt;&gt;'Tabelas auxiliares'!$C$236,T100&lt;&gt;'Tabelas auxiliares'!$C$237,T100&lt;&gt;'Tabelas auxiliares'!$D$236),"FOLHA DE PESSOAL",IF(X100='Tabelas auxiliares'!$A$237,"CUSTEIO",IF(X100='Tabelas auxiliares'!$A$236,"INVESTIMENTO","ERRO - VERIFICAR"))))</f>
        <v>FOLHA DE PESSOAL</v>
      </c>
      <c r="Z100" s="64">
        <f t="shared" si="3"/>
        <v>218511.96</v>
      </c>
      <c r="AB100" s="44">
        <v>218511.96</v>
      </c>
      <c r="AD100" s="72"/>
      <c r="AE100" s="72"/>
      <c r="AF100" s="72"/>
      <c r="AG100" s="72"/>
      <c r="AH100" s="72"/>
      <c r="AI100" s="72"/>
      <c r="AJ100" s="72"/>
      <c r="AK100" s="72"/>
      <c r="AL100" s="72"/>
      <c r="AM100" s="72"/>
      <c r="AN100" s="72"/>
      <c r="AO100" s="72"/>
    </row>
    <row r="101" spans="1:41" x14ac:dyDescent="0.25">
      <c r="A101" s="148" t="s">
        <v>540</v>
      </c>
      <c r="B101" t="s">
        <v>302</v>
      </c>
      <c r="C101" t="s">
        <v>541</v>
      </c>
      <c r="D101" t="s">
        <v>90</v>
      </c>
      <c r="E101" t="s">
        <v>117</v>
      </c>
      <c r="F101" s="51" t="str">
        <f>IFERROR(VLOOKUP(D101,'Tabelas auxiliares'!$A$3:$B$61,2,FALSE),"")</f>
        <v>SUGEPE-FOLHA - PASEP + AUX. MORADIA</v>
      </c>
      <c r="G101" s="51" t="str">
        <f>IFERROR(VLOOKUP($B101,'Tabelas auxiliares'!$A$65:$C$102,2,FALSE),"")</f>
        <v>Folha de pagamento - Ativos, Previdência, PASEP</v>
      </c>
      <c r="H101" s="51" t="str">
        <f>IFERROR(VLOOKUP($B101,'Tabelas auxiliares'!$A$65:$C$102,3,FALSE),"")</f>
        <v>FOLHA DE PAGAMENTO / CONTRIBUICAO PARA O PSS / SUBSTITUICOES / INSS PATRONAL / PASEP</v>
      </c>
      <c r="I101" t="s">
        <v>831</v>
      </c>
      <c r="J101" t="s">
        <v>1106</v>
      </c>
      <c r="K101" t="s">
        <v>1117</v>
      </c>
      <c r="L101" t="s">
        <v>1108</v>
      </c>
      <c r="M101" t="s">
        <v>165</v>
      </c>
      <c r="N101" t="s">
        <v>127</v>
      </c>
      <c r="O101" t="s">
        <v>167</v>
      </c>
      <c r="P101" t="s">
        <v>1021</v>
      </c>
      <c r="Q101" t="s">
        <v>168</v>
      </c>
      <c r="R101" t="s">
        <v>165</v>
      </c>
      <c r="S101" t="s">
        <v>119</v>
      </c>
      <c r="T101" t="s">
        <v>1022</v>
      </c>
      <c r="U101" t="s">
        <v>136</v>
      </c>
      <c r="V101" t="s">
        <v>1066</v>
      </c>
      <c r="W101" t="s">
        <v>1067</v>
      </c>
      <c r="X101" s="51" t="str">
        <f t="shared" si="2"/>
        <v>3</v>
      </c>
      <c r="Y101" s="51" t="str">
        <f>IF(T101="","",IF(AND(T101&lt;&gt;'Tabelas auxiliares'!$B$236,T101&lt;&gt;'Tabelas auxiliares'!$B$237,T101&lt;&gt;'Tabelas auxiliares'!$C$236,T101&lt;&gt;'Tabelas auxiliares'!$C$237,T101&lt;&gt;'Tabelas auxiliares'!$D$236),"FOLHA DE PESSOAL",IF(X101='Tabelas auxiliares'!$A$237,"CUSTEIO",IF(X101='Tabelas auxiliares'!$A$236,"INVESTIMENTO","ERRO - VERIFICAR"))))</f>
        <v>FOLHA DE PESSOAL</v>
      </c>
      <c r="Z101" s="64">
        <f t="shared" si="3"/>
        <v>4583.0200000000004</v>
      </c>
      <c r="AB101" s="44">
        <v>4583.0200000000004</v>
      </c>
      <c r="AD101" s="72"/>
      <c r="AE101" s="72"/>
      <c r="AF101" s="72"/>
      <c r="AG101" s="72"/>
      <c r="AH101" s="72"/>
      <c r="AI101" s="72"/>
      <c r="AJ101" s="72"/>
      <c r="AK101" s="72"/>
      <c r="AL101" s="72"/>
      <c r="AM101" s="72"/>
      <c r="AN101" s="72"/>
      <c r="AO101" s="72"/>
    </row>
    <row r="102" spans="1:41" x14ac:dyDescent="0.25">
      <c r="A102" s="148" t="s">
        <v>540</v>
      </c>
      <c r="B102" t="s">
        <v>302</v>
      </c>
      <c r="C102" t="s">
        <v>541</v>
      </c>
      <c r="D102" t="s">
        <v>90</v>
      </c>
      <c r="E102" t="s">
        <v>117</v>
      </c>
      <c r="F102" s="51" t="str">
        <f>IFERROR(VLOOKUP(D102,'Tabelas auxiliares'!$A$3:$B$61,2,FALSE),"")</f>
        <v>SUGEPE-FOLHA - PASEP + AUX. MORADIA</v>
      </c>
      <c r="G102" s="51" t="str">
        <f>IFERROR(VLOOKUP($B102,'Tabelas auxiliares'!$A$65:$C$102,2,FALSE),"")</f>
        <v>Folha de pagamento - Ativos, Previdência, PASEP</v>
      </c>
      <c r="H102" s="51" t="str">
        <f>IFERROR(VLOOKUP($B102,'Tabelas auxiliares'!$A$65:$C$102,3,FALSE),"")</f>
        <v>FOLHA DE PAGAMENTO / CONTRIBUICAO PARA O PSS / SUBSTITUICOES / INSS PATRONAL / PASEP</v>
      </c>
      <c r="I102" t="s">
        <v>831</v>
      </c>
      <c r="J102" t="s">
        <v>1106</v>
      </c>
      <c r="K102" t="s">
        <v>1117</v>
      </c>
      <c r="L102" t="s">
        <v>1108</v>
      </c>
      <c r="M102" t="s">
        <v>165</v>
      </c>
      <c r="N102" t="s">
        <v>127</v>
      </c>
      <c r="O102" t="s">
        <v>167</v>
      </c>
      <c r="P102" t="s">
        <v>1021</v>
      </c>
      <c r="Q102" t="s">
        <v>168</v>
      </c>
      <c r="R102" t="s">
        <v>165</v>
      </c>
      <c r="S102" t="s">
        <v>119</v>
      </c>
      <c r="T102" t="s">
        <v>1022</v>
      </c>
      <c r="U102" t="s">
        <v>136</v>
      </c>
      <c r="V102" t="s">
        <v>1068</v>
      </c>
      <c r="W102" t="s">
        <v>1069</v>
      </c>
      <c r="X102" s="51" t="str">
        <f t="shared" si="2"/>
        <v>3</v>
      </c>
      <c r="Y102" s="51" t="str">
        <f>IF(T102="","",IF(AND(T102&lt;&gt;'Tabelas auxiliares'!$B$236,T102&lt;&gt;'Tabelas auxiliares'!$B$237,T102&lt;&gt;'Tabelas auxiliares'!$C$236,T102&lt;&gt;'Tabelas auxiliares'!$C$237,T102&lt;&gt;'Tabelas auxiliares'!$D$236),"FOLHA DE PESSOAL",IF(X102='Tabelas auxiliares'!$A$237,"CUSTEIO",IF(X102='Tabelas auxiliares'!$A$236,"INVESTIMENTO","ERRO - VERIFICAR"))))</f>
        <v>FOLHA DE PESSOAL</v>
      </c>
      <c r="Z102" s="64">
        <f t="shared" si="3"/>
        <v>60407.39</v>
      </c>
      <c r="AA102" s="44">
        <v>20426.73</v>
      </c>
      <c r="AB102" s="44">
        <v>39980.660000000003</v>
      </c>
      <c r="AD102" s="72"/>
      <c r="AE102" s="72"/>
      <c r="AF102" s="72"/>
      <c r="AG102" s="72"/>
      <c r="AH102" s="72"/>
      <c r="AI102" s="72"/>
      <c r="AJ102" s="72"/>
      <c r="AK102" s="72"/>
      <c r="AL102" s="72"/>
      <c r="AM102" s="72"/>
      <c r="AN102" s="72"/>
      <c r="AO102" s="72"/>
    </row>
    <row r="103" spans="1:41" x14ac:dyDescent="0.25">
      <c r="A103" s="148" t="s">
        <v>540</v>
      </c>
      <c r="B103" t="s">
        <v>302</v>
      </c>
      <c r="C103" t="s">
        <v>541</v>
      </c>
      <c r="D103" t="s">
        <v>90</v>
      </c>
      <c r="E103" t="s">
        <v>117</v>
      </c>
      <c r="F103" s="51" t="str">
        <f>IFERROR(VLOOKUP(D103,'Tabelas auxiliares'!$A$3:$B$61,2,FALSE),"")</f>
        <v>SUGEPE-FOLHA - PASEP + AUX. MORADIA</v>
      </c>
      <c r="G103" s="51" t="str">
        <f>IFERROR(VLOOKUP($B103,'Tabelas auxiliares'!$A$65:$C$102,2,FALSE),"")</f>
        <v>Folha de pagamento - Ativos, Previdência, PASEP</v>
      </c>
      <c r="H103" s="51" t="str">
        <f>IFERROR(VLOOKUP($B103,'Tabelas auxiliares'!$A$65:$C$102,3,FALSE),"")</f>
        <v>FOLHA DE PAGAMENTO / CONTRIBUICAO PARA O PSS / SUBSTITUICOES / INSS PATRONAL / PASEP</v>
      </c>
      <c r="I103" t="s">
        <v>831</v>
      </c>
      <c r="J103" t="s">
        <v>1106</v>
      </c>
      <c r="K103" t="s">
        <v>1117</v>
      </c>
      <c r="L103" t="s">
        <v>1108</v>
      </c>
      <c r="M103" t="s">
        <v>165</v>
      </c>
      <c r="N103" t="s">
        <v>127</v>
      </c>
      <c r="O103" t="s">
        <v>167</v>
      </c>
      <c r="P103" t="s">
        <v>1021</v>
      </c>
      <c r="Q103" t="s">
        <v>168</v>
      </c>
      <c r="R103" t="s">
        <v>165</v>
      </c>
      <c r="S103" t="s">
        <v>119</v>
      </c>
      <c r="T103" t="s">
        <v>1022</v>
      </c>
      <c r="U103" t="s">
        <v>136</v>
      </c>
      <c r="V103" t="s">
        <v>1070</v>
      </c>
      <c r="W103" t="s">
        <v>1071</v>
      </c>
      <c r="X103" s="51" t="str">
        <f t="shared" si="2"/>
        <v>3</v>
      </c>
      <c r="Y103" s="51" t="str">
        <f>IF(T103="","",IF(AND(T103&lt;&gt;'Tabelas auxiliares'!$B$236,T103&lt;&gt;'Tabelas auxiliares'!$B$237,T103&lt;&gt;'Tabelas auxiliares'!$C$236,T103&lt;&gt;'Tabelas auxiliares'!$C$237,T103&lt;&gt;'Tabelas auxiliares'!$D$236),"FOLHA DE PESSOAL",IF(X103='Tabelas auxiliares'!$A$237,"CUSTEIO",IF(X103='Tabelas auxiliares'!$A$236,"INVESTIMENTO","ERRO - VERIFICAR"))))</f>
        <v>FOLHA DE PESSOAL</v>
      </c>
      <c r="Z103" s="64">
        <f t="shared" si="3"/>
        <v>144696.98000000001</v>
      </c>
      <c r="AA103" s="44">
        <v>7935.42</v>
      </c>
      <c r="AB103" s="44">
        <v>136761.56</v>
      </c>
      <c r="AD103" s="72"/>
      <c r="AE103" s="72"/>
      <c r="AF103" s="72"/>
      <c r="AG103" s="72"/>
      <c r="AH103" s="72"/>
      <c r="AI103" s="72"/>
      <c r="AJ103" s="72"/>
      <c r="AK103" s="72"/>
      <c r="AL103" s="72"/>
      <c r="AM103" s="72"/>
      <c r="AN103" s="72"/>
      <c r="AO103" s="72"/>
    </row>
    <row r="104" spans="1:41" x14ac:dyDescent="0.25">
      <c r="A104" s="148" t="s">
        <v>540</v>
      </c>
      <c r="B104" t="s">
        <v>302</v>
      </c>
      <c r="C104" t="s">
        <v>541</v>
      </c>
      <c r="D104" t="s">
        <v>90</v>
      </c>
      <c r="E104" t="s">
        <v>117</v>
      </c>
      <c r="F104" s="51" t="str">
        <f>IFERROR(VLOOKUP(D104,'Tabelas auxiliares'!$A$3:$B$61,2,FALSE),"")</f>
        <v>SUGEPE-FOLHA - PASEP + AUX. MORADIA</v>
      </c>
      <c r="G104" s="51" t="str">
        <f>IFERROR(VLOOKUP($B104,'Tabelas auxiliares'!$A$65:$C$102,2,FALSE),"")</f>
        <v>Folha de pagamento - Ativos, Previdência, PASEP</v>
      </c>
      <c r="H104" s="51" t="str">
        <f>IFERROR(VLOOKUP($B104,'Tabelas auxiliares'!$A$65:$C$102,3,FALSE),"")</f>
        <v>FOLHA DE PAGAMENTO / CONTRIBUICAO PARA O PSS / SUBSTITUICOES / INSS PATRONAL / PASEP</v>
      </c>
      <c r="I104" t="s">
        <v>831</v>
      </c>
      <c r="J104" t="s">
        <v>1106</v>
      </c>
      <c r="K104" t="s">
        <v>1117</v>
      </c>
      <c r="L104" t="s">
        <v>1108</v>
      </c>
      <c r="M104" t="s">
        <v>165</v>
      </c>
      <c r="N104" t="s">
        <v>127</v>
      </c>
      <c r="O104" t="s">
        <v>167</v>
      </c>
      <c r="P104" t="s">
        <v>1021</v>
      </c>
      <c r="Q104" t="s">
        <v>168</v>
      </c>
      <c r="R104" t="s">
        <v>165</v>
      </c>
      <c r="S104" t="s">
        <v>119</v>
      </c>
      <c r="T104" t="s">
        <v>1022</v>
      </c>
      <c r="U104" t="s">
        <v>136</v>
      </c>
      <c r="V104" t="s">
        <v>1072</v>
      </c>
      <c r="W104" t="s">
        <v>1073</v>
      </c>
      <c r="X104" s="51" t="str">
        <f t="shared" si="2"/>
        <v>3</v>
      </c>
      <c r="Y104" s="51" t="str">
        <f>IF(T104="","",IF(AND(T104&lt;&gt;'Tabelas auxiliares'!$B$236,T104&lt;&gt;'Tabelas auxiliares'!$B$237,T104&lt;&gt;'Tabelas auxiliares'!$C$236,T104&lt;&gt;'Tabelas auxiliares'!$C$237,T104&lt;&gt;'Tabelas auxiliares'!$D$236),"FOLHA DE PESSOAL",IF(X104='Tabelas auxiliares'!$A$237,"CUSTEIO",IF(X104='Tabelas auxiliares'!$A$236,"INVESTIMENTO","ERRO - VERIFICAR"))))</f>
        <v>FOLHA DE PESSOAL</v>
      </c>
      <c r="Z104" s="64">
        <f t="shared" si="3"/>
        <v>267719.58</v>
      </c>
      <c r="AA104" s="44">
        <v>267719.58</v>
      </c>
      <c r="AD104" s="72"/>
      <c r="AE104" s="72"/>
      <c r="AF104" s="72"/>
      <c r="AG104" s="72"/>
      <c r="AH104" s="72"/>
      <c r="AI104" s="72"/>
      <c r="AJ104" s="72"/>
      <c r="AK104" s="72"/>
      <c r="AL104" s="72"/>
      <c r="AM104" s="72"/>
      <c r="AN104" s="72"/>
      <c r="AO104" s="72"/>
    </row>
    <row r="105" spans="1:41" x14ac:dyDescent="0.25">
      <c r="A105" s="148" t="s">
        <v>540</v>
      </c>
      <c r="B105" t="s">
        <v>302</v>
      </c>
      <c r="C105" t="s">
        <v>541</v>
      </c>
      <c r="D105" t="s">
        <v>90</v>
      </c>
      <c r="E105" t="s">
        <v>117</v>
      </c>
      <c r="F105" s="51" t="str">
        <f>IFERROR(VLOOKUP(D105,'Tabelas auxiliares'!$A$3:$B$61,2,FALSE),"")</f>
        <v>SUGEPE-FOLHA - PASEP + AUX. MORADIA</v>
      </c>
      <c r="G105" s="51" t="str">
        <f>IFERROR(VLOOKUP($B105,'Tabelas auxiliares'!$A$65:$C$102,2,FALSE),"")</f>
        <v>Folha de pagamento - Ativos, Previdência, PASEP</v>
      </c>
      <c r="H105" s="51" t="str">
        <f>IFERROR(VLOOKUP($B105,'Tabelas auxiliares'!$A$65:$C$102,3,FALSE),"")</f>
        <v>FOLHA DE PAGAMENTO / CONTRIBUICAO PARA O PSS / SUBSTITUICOES / INSS PATRONAL / PASEP</v>
      </c>
      <c r="I105" t="s">
        <v>831</v>
      </c>
      <c r="J105" t="s">
        <v>1106</v>
      </c>
      <c r="K105" t="s">
        <v>1117</v>
      </c>
      <c r="L105" t="s">
        <v>1108</v>
      </c>
      <c r="M105" t="s">
        <v>165</v>
      </c>
      <c r="N105" t="s">
        <v>127</v>
      </c>
      <c r="O105" t="s">
        <v>167</v>
      </c>
      <c r="P105" t="s">
        <v>1021</v>
      </c>
      <c r="Q105" t="s">
        <v>168</v>
      </c>
      <c r="R105" t="s">
        <v>165</v>
      </c>
      <c r="S105" t="s">
        <v>119</v>
      </c>
      <c r="T105" t="s">
        <v>1022</v>
      </c>
      <c r="U105" t="s">
        <v>136</v>
      </c>
      <c r="V105" t="s">
        <v>1074</v>
      </c>
      <c r="W105" t="s">
        <v>1075</v>
      </c>
      <c r="X105" s="51" t="str">
        <f t="shared" si="2"/>
        <v>3</v>
      </c>
      <c r="Y105" s="51" t="str">
        <f>IF(T105="","",IF(AND(T105&lt;&gt;'Tabelas auxiliares'!$B$236,T105&lt;&gt;'Tabelas auxiliares'!$B$237,T105&lt;&gt;'Tabelas auxiliares'!$C$236,T105&lt;&gt;'Tabelas auxiliares'!$C$237,T105&lt;&gt;'Tabelas auxiliares'!$D$236),"FOLHA DE PESSOAL",IF(X105='Tabelas auxiliares'!$A$237,"CUSTEIO",IF(X105='Tabelas auxiliares'!$A$236,"INVESTIMENTO","ERRO - VERIFICAR"))))</f>
        <v>FOLHA DE PESSOAL</v>
      </c>
      <c r="Z105" s="64">
        <f t="shared" si="3"/>
        <v>39581.14</v>
      </c>
      <c r="AA105" s="44">
        <v>39581.14</v>
      </c>
      <c r="AD105" s="72"/>
      <c r="AE105" s="72"/>
      <c r="AF105" s="72"/>
      <c r="AG105" s="72"/>
      <c r="AH105" s="72"/>
      <c r="AI105" s="72"/>
      <c r="AJ105" s="72"/>
      <c r="AK105" s="72"/>
      <c r="AL105" s="72"/>
      <c r="AM105" s="72"/>
      <c r="AN105" s="72"/>
      <c r="AO105" s="72"/>
    </row>
    <row r="106" spans="1:41" x14ac:dyDescent="0.25">
      <c r="A106" s="148" t="s">
        <v>540</v>
      </c>
      <c r="B106" t="s">
        <v>302</v>
      </c>
      <c r="C106" t="s">
        <v>541</v>
      </c>
      <c r="D106" t="s">
        <v>90</v>
      </c>
      <c r="E106" t="s">
        <v>117</v>
      </c>
      <c r="F106" s="51" t="str">
        <f>IFERROR(VLOOKUP(D106,'Tabelas auxiliares'!$A$3:$B$61,2,FALSE),"")</f>
        <v>SUGEPE-FOLHA - PASEP + AUX. MORADIA</v>
      </c>
      <c r="G106" s="51" t="str">
        <f>IFERROR(VLOOKUP($B106,'Tabelas auxiliares'!$A$65:$C$102,2,FALSE),"")</f>
        <v>Folha de pagamento - Ativos, Previdência, PASEP</v>
      </c>
      <c r="H106" s="51" t="str">
        <f>IFERROR(VLOOKUP($B106,'Tabelas auxiliares'!$A$65:$C$102,3,FALSE),"")</f>
        <v>FOLHA DE PAGAMENTO / CONTRIBUICAO PARA O PSS / SUBSTITUICOES / INSS PATRONAL / PASEP</v>
      </c>
      <c r="I106" t="s">
        <v>831</v>
      </c>
      <c r="J106" t="s">
        <v>1106</v>
      </c>
      <c r="K106" t="s">
        <v>1118</v>
      </c>
      <c r="L106" t="s">
        <v>1108</v>
      </c>
      <c r="M106" t="s">
        <v>165</v>
      </c>
      <c r="N106" t="s">
        <v>127</v>
      </c>
      <c r="O106" t="s">
        <v>167</v>
      </c>
      <c r="P106" t="s">
        <v>1021</v>
      </c>
      <c r="Q106" t="s">
        <v>168</v>
      </c>
      <c r="R106" t="s">
        <v>165</v>
      </c>
      <c r="S106" t="s">
        <v>119</v>
      </c>
      <c r="T106" t="s">
        <v>1022</v>
      </c>
      <c r="U106" t="s">
        <v>136</v>
      </c>
      <c r="V106" t="s">
        <v>1077</v>
      </c>
      <c r="W106" t="s">
        <v>1078</v>
      </c>
      <c r="X106" s="51" t="str">
        <f t="shared" si="2"/>
        <v>3</v>
      </c>
      <c r="Y106" s="51" t="str">
        <f>IF(T106="","",IF(AND(T106&lt;&gt;'Tabelas auxiliares'!$B$236,T106&lt;&gt;'Tabelas auxiliares'!$B$237,T106&lt;&gt;'Tabelas auxiliares'!$C$236,T106&lt;&gt;'Tabelas auxiliares'!$C$237,T106&lt;&gt;'Tabelas auxiliares'!$D$236),"FOLHA DE PESSOAL",IF(X106='Tabelas auxiliares'!$A$237,"CUSTEIO",IF(X106='Tabelas auxiliares'!$A$236,"INVESTIMENTO","ERRO - VERIFICAR"))))</f>
        <v>FOLHA DE PESSOAL</v>
      </c>
      <c r="Z106" s="64">
        <f t="shared" si="3"/>
        <v>34078.29</v>
      </c>
      <c r="AB106" s="44">
        <v>34078.29</v>
      </c>
      <c r="AD106" s="72"/>
      <c r="AE106" s="72"/>
      <c r="AF106" s="72"/>
      <c r="AG106" s="72"/>
      <c r="AH106" s="72"/>
      <c r="AI106" s="72"/>
      <c r="AJ106" s="72"/>
      <c r="AK106" s="72"/>
      <c r="AL106" s="72"/>
      <c r="AM106" s="72"/>
      <c r="AN106" s="72"/>
      <c r="AO106" s="72"/>
    </row>
    <row r="107" spans="1:41" x14ac:dyDescent="0.25">
      <c r="A107" s="148" t="s">
        <v>540</v>
      </c>
      <c r="B107" t="s">
        <v>302</v>
      </c>
      <c r="C107" t="s">
        <v>541</v>
      </c>
      <c r="D107" t="s">
        <v>90</v>
      </c>
      <c r="E107" t="s">
        <v>117</v>
      </c>
      <c r="F107" s="51" t="str">
        <f>IFERROR(VLOOKUP(D107,'Tabelas auxiliares'!$A$3:$B$61,2,FALSE),"")</f>
        <v>SUGEPE-FOLHA - PASEP + AUX. MORADIA</v>
      </c>
      <c r="G107" s="51" t="str">
        <f>IFERROR(VLOOKUP($B107,'Tabelas auxiliares'!$A$65:$C$102,2,FALSE),"")</f>
        <v>Folha de pagamento - Ativos, Previdência, PASEP</v>
      </c>
      <c r="H107" s="51" t="str">
        <f>IFERROR(VLOOKUP($B107,'Tabelas auxiliares'!$A$65:$C$102,3,FALSE),"")</f>
        <v>FOLHA DE PAGAMENTO / CONTRIBUICAO PARA O PSS / SUBSTITUICOES / INSS PATRONAL / PASEP</v>
      </c>
      <c r="I107" t="s">
        <v>831</v>
      </c>
      <c r="J107" t="s">
        <v>1106</v>
      </c>
      <c r="K107" t="s">
        <v>1119</v>
      </c>
      <c r="L107" t="s">
        <v>1108</v>
      </c>
      <c r="M107" t="s">
        <v>165</v>
      </c>
      <c r="N107" t="s">
        <v>127</v>
      </c>
      <c r="O107" t="s">
        <v>167</v>
      </c>
      <c r="P107" t="s">
        <v>1021</v>
      </c>
      <c r="Q107" t="s">
        <v>168</v>
      </c>
      <c r="R107" t="s">
        <v>165</v>
      </c>
      <c r="S107" t="s">
        <v>119</v>
      </c>
      <c r="T107" t="s">
        <v>1022</v>
      </c>
      <c r="U107" t="s">
        <v>136</v>
      </c>
      <c r="V107" t="s">
        <v>1080</v>
      </c>
      <c r="W107" t="s">
        <v>1081</v>
      </c>
      <c r="X107" s="51" t="str">
        <f t="shared" si="2"/>
        <v>3</v>
      </c>
      <c r="Y107" s="51" t="str">
        <f>IF(T107="","",IF(AND(T107&lt;&gt;'Tabelas auxiliares'!$B$236,T107&lt;&gt;'Tabelas auxiliares'!$B$237,T107&lt;&gt;'Tabelas auxiliares'!$C$236,T107&lt;&gt;'Tabelas auxiliares'!$C$237,T107&lt;&gt;'Tabelas auxiliares'!$D$236),"FOLHA DE PESSOAL",IF(X107='Tabelas auxiliares'!$A$237,"CUSTEIO",IF(X107='Tabelas auxiliares'!$A$236,"INVESTIMENTO","ERRO - VERIFICAR"))))</f>
        <v>FOLHA DE PESSOAL</v>
      </c>
      <c r="Z107" s="64">
        <f t="shared" si="3"/>
        <v>3885.87</v>
      </c>
      <c r="AB107" s="44">
        <v>3885.87</v>
      </c>
      <c r="AD107" s="72"/>
      <c r="AE107" s="72"/>
      <c r="AF107" s="72"/>
      <c r="AG107" s="72"/>
      <c r="AH107" s="72"/>
      <c r="AI107" s="72"/>
      <c r="AJ107" s="72"/>
      <c r="AK107" s="72"/>
      <c r="AL107" s="72"/>
      <c r="AM107" s="72"/>
      <c r="AN107" s="72"/>
      <c r="AO107" s="72"/>
    </row>
    <row r="108" spans="1:41" x14ac:dyDescent="0.25">
      <c r="A108" s="148" t="s">
        <v>540</v>
      </c>
      <c r="B108" t="s">
        <v>302</v>
      </c>
      <c r="C108" t="s">
        <v>541</v>
      </c>
      <c r="D108" t="s">
        <v>90</v>
      </c>
      <c r="E108" t="s">
        <v>117</v>
      </c>
      <c r="F108" s="51" t="str">
        <f>IFERROR(VLOOKUP(D108,'Tabelas auxiliares'!$A$3:$B$61,2,FALSE),"")</f>
        <v>SUGEPE-FOLHA - PASEP + AUX. MORADIA</v>
      </c>
      <c r="G108" s="51" t="str">
        <f>IFERROR(VLOOKUP($B108,'Tabelas auxiliares'!$A$65:$C$102,2,FALSE),"")</f>
        <v>Folha de pagamento - Ativos, Previdência, PASEP</v>
      </c>
      <c r="H108" s="51" t="str">
        <f>IFERROR(VLOOKUP($B108,'Tabelas auxiliares'!$A$65:$C$102,3,FALSE),"")</f>
        <v>FOLHA DE PAGAMENTO / CONTRIBUICAO PARA O PSS / SUBSTITUICOES / INSS PATRONAL / PASEP</v>
      </c>
      <c r="I108" t="s">
        <v>831</v>
      </c>
      <c r="J108" t="s">
        <v>1106</v>
      </c>
      <c r="K108" t="s">
        <v>1120</v>
      </c>
      <c r="L108" t="s">
        <v>1108</v>
      </c>
      <c r="M108" t="s">
        <v>165</v>
      </c>
      <c r="N108" t="s">
        <v>127</v>
      </c>
      <c r="O108" t="s">
        <v>167</v>
      </c>
      <c r="P108" t="s">
        <v>1021</v>
      </c>
      <c r="Q108" t="s">
        <v>168</v>
      </c>
      <c r="R108" t="s">
        <v>165</v>
      </c>
      <c r="S108" t="s">
        <v>119</v>
      </c>
      <c r="T108" t="s">
        <v>1022</v>
      </c>
      <c r="U108" t="s">
        <v>136</v>
      </c>
      <c r="V108" t="s">
        <v>1083</v>
      </c>
      <c r="W108" t="s">
        <v>1084</v>
      </c>
      <c r="X108" s="51" t="str">
        <f t="shared" si="2"/>
        <v>3</v>
      </c>
      <c r="Y108" s="51" t="str">
        <f>IF(T108="","",IF(AND(T108&lt;&gt;'Tabelas auxiliares'!$B$236,T108&lt;&gt;'Tabelas auxiliares'!$B$237,T108&lt;&gt;'Tabelas auxiliares'!$C$236,T108&lt;&gt;'Tabelas auxiliares'!$C$237,T108&lt;&gt;'Tabelas auxiliares'!$D$236),"FOLHA DE PESSOAL",IF(X108='Tabelas auxiliares'!$A$237,"CUSTEIO",IF(X108='Tabelas auxiliares'!$A$236,"INVESTIMENTO","ERRO - VERIFICAR"))))</f>
        <v>FOLHA DE PESSOAL</v>
      </c>
      <c r="Z108" s="64">
        <f t="shared" si="3"/>
        <v>30899.4</v>
      </c>
      <c r="AB108" s="44">
        <v>30899.4</v>
      </c>
      <c r="AD108" s="72"/>
      <c r="AE108" s="72"/>
      <c r="AF108" s="72"/>
      <c r="AG108" s="72"/>
      <c r="AH108" s="72"/>
      <c r="AI108" s="72"/>
      <c r="AJ108" s="72"/>
      <c r="AK108" s="72"/>
      <c r="AL108" s="72"/>
      <c r="AM108" s="72"/>
      <c r="AN108" s="72"/>
      <c r="AO108" s="72"/>
    </row>
    <row r="109" spans="1:41" x14ac:dyDescent="0.25">
      <c r="A109" s="148" t="s">
        <v>540</v>
      </c>
      <c r="B109" t="s">
        <v>302</v>
      </c>
      <c r="C109" t="s">
        <v>541</v>
      </c>
      <c r="D109" t="s">
        <v>90</v>
      </c>
      <c r="E109" t="s">
        <v>117</v>
      </c>
      <c r="F109" s="51" t="str">
        <f>IFERROR(VLOOKUP(D109,'Tabelas auxiliares'!$A$3:$B$61,2,FALSE),"")</f>
        <v>SUGEPE-FOLHA - PASEP + AUX. MORADIA</v>
      </c>
      <c r="G109" s="51" t="str">
        <f>IFERROR(VLOOKUP($B109,'Tabelas auxiliares'!$A$65:$C$102,2,FALSE),"")</f>
        <v>Folha de pagamento - Ativos, Previdência, PASEP</v>
      </c>
      <c r="H109" s="51" t="str">
        <f>IFERROR(VLOOKUP($B109,'Tabelas auxiliares'!$A$65:$C$102,3,FALSE),"")</f>
        <v>FOLHA DE PAGAMENTO / CONTRIBUICAO PARA O PSS / SUBSTITUICOES / INSS PATRONAL / PASEP</v>
      </c>
      <c r="I109" t="s">
        <v>831</v>
      </c>
      <c r="J109" t="s">
        <v>1106</v>
      </c>
      <c r="K109" t="s">
        <v>1121</v>
      </c>
      <c r="L109" t="s">
        <v>1108</v>
      </c>
      <c r="M109" t="s">
        <v>165</v>
      </c>
      <c r="N109" t="s">
        <v>127</v>
      </c>
      <c r="O109" t="s">
        <v>167</v>
      </c>
      <c r="P109" t="s">
        <v>1021</v>
      </c>
      <c r="Q109" t="s">
        <v>168</v>
      </c>
      <c r="R109" t="s">
        <v>165</v>
      </c>
      <c r="S109" t="s">
        <v>119</v>
      </c>
      <c r="T109" t="s">
        <v>1022</v>
      </c>
      <c r="U109" t="s">
        <v>136</v>
      </c>
      <c r="V109" t="s">
        <v>1086</v>
      </c>
      <c r="W109" t="s">
        <v>1087</v>
      </c>
      <c r="X109" s="51" t="str">
        <f t="shared" si="2"/>
        <v>3</v>
      </c>
      <c r="Y109" s="51" t="str">
        <f>IF(T109="","",IF(AND(T109&lt;&gt;'Tabelas auxiliares'!$B$236,T109&lt;&gt;'Tabelas auxiliares'!$B$237,T109&lt;&gt;'Tabelas auxiliares'!$C$236,T109&lt;&gt;'Tabelas auxiliares'!$C$237,T109&lt;&gt;'Tabelas auxiliares'!$D$236),"FOLHA DE PESSOAL",IF(X109='Tabelas auxiliares'!$A$237,"CUSTEIO",IF(X109='Tabelas auxiliares'!$A$236,"INVESTIMENTO","ERRO - VERIFICAR"))))</f>
        <v>FOLHA DE PESSOAL</v>
      </c>
      <c r="Z109" s="64">
        <f t="shared" si="3"/>
        <v>7103.91</v>
      </c>
      <c r="AA109" s="44">
        <v>7103.91</v>
      </c>
      <c r="AD109" s="72"/>
      <c r="AE109" s="72"/>
      <c r="AF109" s="72"/>
      <c r="AG109" s="72"/>
      <c r="AH109" s="72"/>
      <c r="AI109" s="72"/>
      <c r="AJ109" s="72"/>
      <c r="AK109" s="72"/>
      <c r="AL109" s="72"/>
      <c r="AM109" s="72"/>
      <c r="AN109" s="72"/>
      <c r="AO109" s="72"/>
    </row>
    <row r="110" spans="1:41" x14ac:dyDescent="0.25">
      <c r="A110" s="148" t="s">
        <v>540</v>
      </c>
      <c r="B110" t="s">
        <v>302</v>
      </c>
      <c r="C110" t="s">
        <v>541</v>
      </c>
      <c r="D110" t="s">
        <v>90</v>
      </c>
      <c r="E110" t="s">
        <v>117</v>
      </c>
      <c r="F110" s="51" t="str">
        <f>IFERROR(VLOOKUP(D110,'Tabelas auxiliares'!$A$3:$B$61,2,FALSE),"")</f>
        <v>SUGEPE-FOLHA - PASEP + AUX. MORADIA</v>
      </c>
      <c r="G110" s="51" t="str">
        <f>IFERROR(VLOOKUP($B110,'Tabelas auxiliares'!$A$65:$C$102,2,FALSE),"")</f>
        <v>Folha de pagamento - Ativos, Previdência, PASEP</v>
      </c>
      <c r="H110" s="51" t="str">
        <f>IFERROR(VLOOKUP($B110,'Tabelas auxiliares'!$A$65:$C$102,3,FALSE),"")</f>
        <v>FOLHA DE PAGAMENTO / CONTRIBUICAO PARA O PSS / SUBSTITUICOES / INSS PATRONAL / PASEP</v>
      </c>
      <c r="I110" t="s">
        <v>831</v>
      </c>
      <c r="J110" t="s">
        <v>1106</v>
      </c>
      <c r="K110" t="s">
        <v>1122</v>
      </c>
      <c r="L110" t="s">
        <v>1123</v>
      </c>
      <c r="M110" t="s">
        <v>1089</v>
      </c>
      <c r="N110" t="s">
        <v>127</v>
      </c>
      <c r="O110" t="s">
        <v>167</v>
      </c>
      <c r="P110" t="s">
        <v>1021</v>
      </c>
      <c r="Q110" t="s">
        <v>168</v>
      </c>
      <c r="R110" t="s">
        <v>165</v>
      </c>
      <c r="S110" t="s">
        <v>119</v>
      </c>
      <c r="T110" t="s">
        <v>1022</v>
      </c>
      <c r="U110" t="s">
        <v>136</v>
      </c>
      <c r="V110" t="s">
        <v>1090</v>
      </c>
      <c r="W110" t="s">
        <v>1091</v>
      </c>
      <c r="X110" s="51" t="str">
        <f t="shared" si="2"/>
        <v>3</v>
      </c>
      <c r="Y110" s="51" t="str">
        <f>IF(T110="","",IF(AND(T110&lt;&gt;'Tabelas auxiliares'!$B$236,T110&lt;&gt;'Tabelas auxiliares'!$B$237,T110&lt;&gt;'Tabelas auxiliares'!$C$236,T110&lt;&gt;'Tabelas auxiliares'!$C$237,T110&lt;&gt;'Tabelas auxiliares'!$D$236),"FOLHA DE PESSOAL",IF(X110='Tabelas auxiliares'!$A$237,"CUSTEIO",IF(X110='Tabelas auxiliares'!$A$236,"INVESTIMENTO","ERRO - VERIFICAR"))))</f>
        <v>FOLHA DE PESSOAL</v>
      </c>
      <c r="Z110" s="64">
        <f t="shared" si="3"/>
        <v>134572.87</v>
      </c>
      <c r="AB110" s="44">
        <v>134572.87</v>
      </c>
      <c r="AD110" s="72"/>
      <c r="AE110" s="72"/>
      <c r="AF110" s="72"/>
      <c r="AG110" s="72"/>
      <c r="AH110" s="72"/>
      <c r="AI110" s="72"/>
      <c r="AJ110" s="72"/>
      <c r="AK110" s="72"/>
      <c r="AL110" s="72"/>
      <c r="AM110" s="72"/>
      <c r="AN110" s="72"/>
      <c r="AO110" s="72"/>
    </row>
    <row r="111" spans="1:41" x14ac:dyDescent="0.25">
      <c r="A111" s="148" t="s">
        <v>540</v>
      </c>
      <c r="B111" t="s">
        <v>302</v>
      </c>
      <c r="C111" t="s">
        <v>541</v>
      </c>
      <c r="D111" t="s">
        <v>90</v>
      </c>
      <c r="E111" t="s">
        <v>117</v>
      </c>
      <c r="F111" s="51" t="str">
        <f>IFERROR(VLOOKUP(D111,'Tabelas auxiliares'!$A$3:$B$61,2,FALSE),"")</f>
        <v>SUGEPE-FOLHA - PASEP + AUX. MORADIA</v>
      </c>
      <c r="G111" s="51" t="str">
        <f>IFERROR(VLOOKUP($B111,'Tabelas auxiliares'!$A$65:$C$102,2,FALSE),"")</f>
        <v>Folha de pagamento - Ativos, Previdência, PASEP</v>
      </c>
      <c r="H111" s="51" t="str">
        <f>IFERROR(VLOOKUP($B111,'Tabelas auxiliares'!$A$65:$C$102,3,FALSE),"")</f>
        <v>FOLHA DE PAGAMENTO / CONTRIBUICAO PARA O PSS / SUBSTITUICOES / INSS PATRONAL / PASEP</v>
      </c>
      <c r="I111" t="s">
        <v>831</v>
      </c>
      <c r="J111" t="s">
        <v>1106</v>
      </c>
      <c r="K111" t="s">
        <v>1124</v>
      </c>
      <c r="L111" t="s">
        <v>1108</v>
      </c>
      <c r="M111" t="s">
        <v>1093</v>
      </c>
      <c r="N111" t="s">
        <v>126</v>
      </c>
      <c r="O111" t="s">
        <v>167</v>
      </c>
      <c r="P111" t="s">
        <v>1012</v>
      </c>
      <c r="Q111" t="s">
        <v>168</v>
      </c>
      <c r="R111" t="s">
        <v>165</v>
      </c>
      <c r="S111" t="s">
        <v>119</v>
      </c>
      <c r="T111" t="s">
        <v>1013</v>
      </c>
      <c r="U111" t="s">
        <v>120</v>
      </c>
      <c r="V111" t="s">
        <v>1014</v>
      </c>
      <c r="W111" t="s">
        <v>1015</v>
      </c>
      <c r="X111" s="51" t="str">
        <f t="shared" si="2"/>
        <v>3</v>
      </c>
      <c r="Y111" s="51" t="str">
        <f>IF(T111="","",IF(AND(T111&lt;&gt;'Tabelas auxiliares'!$B$236,T111&lt;&gt;'Tabelas auxiliares'!$B$237,T111&lt;&gt;'Tabelas auxiliares'!$C$236,T111&lt;&gt;'Tabelas auxiliares'!$C$237,T111&lt;&gt;'Tabelas auxiliares'!$D$236),"FOLHA DE PESSOAL",IF(X111='Tabelas auxiliares'!$A$237,"CUSTEIO",IF(X111='Tabelas auxiliares'!$A$236,"INVESTIMENTO","ERRO - VERIFICAR"))))</f>
        <v>FOLHA DE PESSOAL</v>
      </c>
      <c r="Z111" s="64">
        <f t="shared" si="3"/>
        <v>3861654.3</v>
      </c>
      <c r="AC111" s="44">
        <v>3861654.3</v>
      </c>
      <c r="AD111" s="72"/>
      <c r="AE111" s="72"/>
      <c r="AF111" s="72"/>
      <c r="AG111" s="72"/>
      <c r="AH111" s="72"/>
      <c r="AI111" s="72"/>
      <c r="AJ111" s="72"/>
      <c r="AK111" s="72"/>
      <c r="AL111" s="72"/>
      <c r="AM111" s="72"/>
      <c r="AN111" s="72"/>
      <c r="AO111" s="72"/>
    </row>
    <row r="112" spans="1:41" x14ac:dyDescent="0.25">
      <c r="A112" s="148" t="s">
        <v>540</v>
      </c>
      <c r="B112" t="s">
        <v>302</v>
      </c>
      <c r="C112" t="s">
        <v>541</v>
      </c>
      <c r="D112" t="s">
        <v>90</v>
      </c>
      <c r="E112" t="s">
        <v>117</v>
      </c>
      <c r="F112" s="51" t="str">
        <f>IFERROR(VLOOKUP(D112,'Tabelas auxiliares'!$A$3:$B$61,2,FALSE),"")</f>
        <v>SUGEPE-FOLHA - PASEP + AUX. MORADIA</v>
      </c>
      <c r="G112" s="51" t="str">
        <f>IFERROR(VLOOKUP($B112,'Tabelas auxiliares'!$A$65:$C$102,2,FALSE),"")</f>
        <v>Folha de pagamento - Ativos, Previdência, PASEP</v>
      </c>
      <c r="H112" s="51" t="str">
        <f>IFERROR(VLOOKUP($B112,'Tabelas auxiliares'!$A$65:$C$102,3,FALSE),"")</f>
        <v>FOLHA DE PAGAMENTO / CONTRIBUICAO PARA O PSS / SUBSTITUICOES / INSS PATRONAL / PASEP</v>
      </c>
      <c r="I112" t="s">
        <v>831</v>
      </c>
      <c r="J112" t="s">
        <v>1106</v>
      </c>
      <c r="K112" t="s">
        <v>1125</v>
      </c>
      <c r="L112" t="s">
        <v>1108</v>
      </c>
      <c r="M112" t="s">
        <v>1095</v>
      </c>
      <c r="N112" t="s">
        <v>166</v>
      </c>
      <c r="O112" t="s">
        <v>167</v>
      </c>
      <c r="P112" t="s">
        <v>200</v>
      </c>
      <c r="Q112" t="s">
        <v>168</v>
      </c>
      <c r="R112" t="s">
        <v>165</v>
      </c>
      <c r="S112" t="s">
        <v>119</v>
      </c>
      <c r="T112" t="s">
        <v>164</v>
      </c>
      <c r="U112" t="s">
        <v>725</v>
      </c>
      <c r="V112" t="s">
        <v>1096</v>
      </c>
      <c r="W112" t="s">
        <v>1097</v>
      </c>
      <c r="X112" s="51" t="str">
        <f t="shared" si="2"/>
        <v>3</v>
      </c>
      <c r="Y112" s="51" t="str">
        <f>IF(T112="","",IF(AND(T112&lt;&gt;'Tabelas auxiliares'!$B$236,T112&lt;&gt;'Tabelas auxiliares'!$B$237,T112&lt;&gt;'Tabelas auxiliares'!$C$236,T112&lt;&gt;'Tabelas auxiliares'!$C$237,T112&lt;&gt;'Tabelas auxiliares'!$D$236),"FOLHA DE PESSOAL",IF(X112='Tabelas auxiliares'!$A$237,"CUSTEIO",IF(X112='Tabelas auxiliares'!$A$236,"INVESTIMENTO","ERRO - VERIFICAR"))))</f>
        <v>CUSTEIO</v>
      </c>
      <c r="Z112" s="64">
        <f t="shared" si="3"/>
        <v>185502.19</v>
      </c>
      <c r="AB112" s="44">
        <v>185502.19</v>
      </c>
      <c r="AD112" s="72"/>
      <c r="AE112" s="72"/>
      <c r="AF112" s="72"/>
      <c r="AG112" s="72"/>
      <c r="AH112" s="72"/>
      <c r="AI112" s="72"/>
      <c r="AJ112" s="72"/>
      <c r="AK112" s="72"/>
      <c r="AL112" s="72"/>
      <c r="AM112" s="72"/>
      <c r="AN112" s="72"/>
      <c r="AO112" s="72"/>
    </row>
    <row r="113" spans="1:41" x14ac:dyDescent="0.25">
      <c r="A113" s="148" t="s">
        <v>540</v>
      </c>
      <c r="B113" t="s">
        <v>304</v>
      </c>
      <c r="C113" t="s">
        <v>541</v>
      </c>
      <c r="D113" t="s">
        <v>92</v>
      </c>
      <c r="E113" t="s">
        <v>117</v>
      </c>
      <c r="F113" s="51" t="str">
        <f>IFERROR(VLOOKUP(D113,'Tabelas auxiliares'!$A$3:$B$61,2,FALSE),"")</f>
        <v>SUGEPE - CONTRATAÇÃO DE ESTAGIÁRIOS * D.U.C</v>
      </c>
      <c r="G113" s="51" t="str">
        <f>IFERROR(VLOOKUP($B113,'Tabelas auxiliares'!$A$65:$C$102,2,FALSE),"")</f>
        <v>Folha de pagamento - Estagiários</v>
      </c>
      <c r="H113" s="51" t="str">
        <f>IFERROR(VLOOKUP($B113,'Tabelas auxiliares'!$A$65:$C$102,3,FALSE),"")</f>
        <v>FOLHA DE PAGAMENTO - ESTAGIÁRIOS</v>
      </c>
      <c r="I113" t="s">
        <v>735</v>
      </c>
      <c r="J113" t="s">
        <v>1032</v>
      </c>
      <c r="K113" t="s">
        <v>1126</v>
      </c>
      <c r="L113" t="s">
        <v>1034</v>
      </c>
      <c r="M113" t="s">
        <v>165</v>
      </c>
      <c r="N113" t="s">
        <v>166</v>
      </c>
      <c r="O113" t="s">
        <v>167</v>
      </c>
      <c r="P113" t="s">
        <v>200</v>
      </c>
      <c r="Q113" t="s">
        <v>168</v>
      </c>
      <c r="R113" t="s">
        <v>165</v>
      </c>
      <c r="S113" t="s">
        <v>119</v>
      </c>
      <c r="T113" t="s">
        <v>164</v>
      </c>
      <c r="U113" t="s">
        <v>725</v>
      </c>
      <c r="V113" t="s">
        <v>1127</v>
      </c>
      <c r="W113" t="s">
        <v>1128</v>
      </c>
      <c r="X113" s="51" t="str">
        <f t="shared" si="2"/>
        <v>3</v>
      </c>
      <c r="Y113" s="51" t="str">
        <f>IF(T113="","",IF(AND(T113&lt;&gt;'Tabelas auxiliares'!$B$236,T113&lt;&gt;'Tabelas auxiliares'!$B$237,T113&lt;&gt;'Tabelas auxiliares'!$C$236,T113&lt;&gt;'Tabelas auxiliares'!$C$237,T113&lt;&gt;'Tabelas auxiliares'!$D$236),"FOLHA DE PESSOAL",IF(X113='Tabelas auxiliares'!$A$237,"CUSTEIO",IF(X113='Tabelas auxiliares'!$A$236,"INVESTIMENTO","ERRO - VERIFICAR"))))</f>
        <v>CUSTEIO</v>
      </c>
      <c r="Z113" s="64">
        <f t="shared" si="3"/>
        <v>41165.1</v>
      </c>
      <c r="AA113" s="44">
        <v>3.75</v>
      </c>
      <c r="AC113" s="44">
        <v>41161.35</v>
      </c>
      <c r="AD113" s="72"/>
      <c r="AE113" s="72"/>
      <c r="AF113" s="72"/>
      <c r="AG113" s="72"/>
      <c r="AH113" s="72"/>
      <c r="AI113" s="72"/>
      <c r="AJ113" s="72"/>
      <c r="AK113" s="72"/>
      <c r="AL113" s="72"/>
      <c r="AM113" s="72"/>
      <c r="AN113" s="72"/>
      <c r="AO113" s="72"/>
    </row>
    <row r="114" spans="1:41" x14ac:dyDescent="0.25">
      <c r="A114" s="148" t="s">
        <v>540</v>
      </c>
      <c r="B114" t="s">
        <v>304</v>
      </c>
      <c r="C114" t="s">
        <v>541</v>
      </c>
      <c r="D114" t="s">
        <v>92</v>
      </c>
      <c r="E114" t="s">
        <v>117</v>
      </c>
      <c r="F114" s="51" t="str">
        <f>IFERROR(VLOOKUP(D114,'Tabelas auxiliares'!$A$3:$B$61,2,FALSE),"")</f>
        <v>SUGEPE - CONTRATAÇÃO DE ESTAGIÁRIOS * D.U.C</v>
      </c>
      <c r="G114" s="51" t="str">
        <f>IFERROR(VLOOKUP($B114,'Tabelas auxiliares'!$A$65:$C$102,2,FALSE),"")</f>
        <v>Folha de pagamento - Estagiários</v>
      </c>
      <c r="H114" s="51" t="str">
        <f>IFERROR(VLOOKUP($B114,'Tabelas auxiliares'!$A$65:$C$102,3,FALSE),"")</f>
        <v>FOLHA DE PAGAMENTO - ESTAGIÁRIOS</v>
      </c>
      <c r="I114" t="s">
        <v>831</v>
      </c>
      <c r="J114" t="s">
        <v>1106</v>
      </c>
      <c r="K114" t="s">
        <v>1129</v>
      </c>
      <c r="L114" t="s">
        <v>1108</v>
      </c>
      <c r="M114" t="s">
        <v>165</v>
      </c>
      <c r="N114" t="s">
        <v>166</v>
      </c>
      <c r="O114" t="s">
        <v>167</v>
      </c>
      <c r="P114" t="s">
        <v>200</v>
      </c>
      <c r="Q114" t="s">
        <v>168</v>
      </c>
      <c r="R114" t="s">
        <v>165</v>
      </c>
      <c r="S114" t="s">
        <v>119</v>
      </c>
      <c r="T114" t="s">
        <v>164</v>
      </c>
      <c r="U114" t="s">
        <v>725</v>
      </c>
      <c r="V114" t="s">
        <v>1127</v>
      </c>
      <c r="W114" t="s">
        <v>1128</v>
      </c>
      <c r="X114" s="51" t="str">
        <f t="shared" si="2"/>
        <v>3</v>
      </c>
      <c r="Y114" s="51" t="str">
        <f>IF(T114="","",IF(AND(T114&lt;&gt;'Tabelas auxiliares'!$B$236,T114&lt;&gt;'Tabelas auxiliares'!$B$237,T114&lt;&gt;'Tabelas auxiliares'!$C$236,T114&lt;&gt;'Tabelas auxiliares'!$C$237,T114&lt;&gt;'Tabelas auxiliares'!$D$236),"FOLHA DE PESSOAL",IF(X114='Tabelas auxiliares'!$A$237,"CUSTEIO",IF(X114='Tabelas auxiliares'!$A$236,"INVESTIMENTO","ERRO - VERIFICAR"))))</f>
        <v>CUSTEIO</v>
      </c>
      <c r="Z114" s="64">
        <f t="shared" si="3"/>
        <v>50879.770000000004</v>
      </c>
      <c r="AA114" s="44">
        <v>32.94</v>
      </c>
      <c r="AB114" s="44">
        <v>50846.83</v>
      </c>
      <c r="AD114" s="72"/>
      <c r="AE114" s="72"/>
      <c r="AF114" s="72"/>
      <c r="AG114" s="72"/>
      <c r="AH114" s="72"/>
      <c r="AI114" s="72"/>
      <c r="AJ114" s="72"/>
      <c r="AK114" s="72"/>
      <c r="AL114" s="72"/>
      <c r="AM114" s="72"/>
      <c r="AN114" s="72"/>
      <c r="AO114" s="72"/>
    </row>
    <row r="115" spans="1:41" x14ac:dyDescent="0.25">
      <c r="A115" s="148" t="s">
        <v>540</v>
      </c>
      <c r="B115" t="s">
        <v>358</v>
      </c>
      <c r="C115" t="s">
        <v>541</v>
      </c>
      <c r="D115" t="s">
        <v>90</v>
      </c>
      <c r="E115" t="s">
        <v>117</v>
      </c>
      <c r="F115" s="51" t="str">
        <f>IFERROR(VLOOKUP(D115,'Tabelas auxiliares'!$A$3:$B$61,2,FALSE),"")</f>
        <v>SUGEPE-FOLHA - PASEP + AUX. MORADIA</v>
      </c>
      <c r="G115" s="51" t="str">
        <f>IFERROR(VLOOKUP($B115,'Tabelas auxiliares'!$A$65:$C$102,2,FALSE),"")</f>
        <v>Folha de Pagamento - Benefícios</v>
      </c>
      <c r="H115" s="51" t="str">
        <f>IFERROR(VLOOKUP($B115,'Tabelas auxiliares'!$A$65:$C$102,3,FALSE),"")</f>
        <v xml:space="preserve">AUXILIO FUNERAL / CONTRATACAO POR TEMPO DETERMINADO / BENEF.ASSIST. DO SERVIDOR E DO MILITAR / AUXILIO-ALIMENTACAO / AUXILIO-TRANSPORTE / INDENIZACOES E RESTITUICOES / DESPESAS DE EXERCICIOS ANTERIORES </v>
      </c>
      <c r="I115" t="s">
        <v>1130</v>
      </c>
      <c r="J115" t="s">
        <v>1131</v>
      </c>
      <c r="K115" t="s">
        <v>1132</v>
      </c>
      <c r="L115" t="s">
        <v>1133</v>
      </c>
      <c r="M115" t="s">
        <v>1134</v>
      </c>
      <c r="N115" t="s">
        <v>130</v>
      </c>
      <c r="O115" t="s">
        <v>851</v>
      </c>
      <c r="P115" t="s">
        <v>1135</v>
      </c>
      <c r="Q115" t="s">
        <v>168</v>
      </c>
      <c r="R115" t="s">
        <v>165</v>
      </c>
      <c r="S115" t="s">
        <v>119</v>
      </c>
      <c r="T115" t="s">
        <v>1022</v>
      </c>
      <c r="U115" t="s">
        <v>141</v>
      </c>
      <c r="V115" t="s">
        <v>1136</v>
      </c>
      <c r="W115" t="s">
        <v>1137</v>
      </c>
      <c r="X115" s="51" t="str">
        <f t="shared" si="2"/>
        <v>3</v>
      </c>
      <c r="Y115" s="51" t="str">
        <f>IF(T115="","",IF(AND(T115&lt;&gt;'Tabelas auxiliares'!$B$236,T115&lt;&gt;'Tabelas auxiliares'!$B$237,T115&lt;&gt;'Tabelas auxiliares'!$C$236,T115&lt;&gt;'Tabelas auxiliares'!$C$237,T115&lt;&gt;'Tabelas auxiliares'!$D$236),"FOLHA DE PESSOAL",IF(X115='Tabelas auxiliares'!$A$237,"CUSTEIO",IF(X115='Tabelas auxiliares'!$A$236,"INVESTIMENTO","ERRO - VERIFICAR"))))</f>
        <v>FOLHA DE PESSOAL</v>
      </c>
      <c r="Z115" s="64">
        <f t="shared" si="3"/>
        <v>1538.6</v>
      </c>
      <c r="AC115" s="44">
        <v>1538.6</v>
      </c>
      <c r="AD115" s="72"/>
      <c r="AE115" s="72"/>
      <c r="AF115" s="72"/>
      <c r="AG115" s="72"/>
      <c r="AH115" s="72"/>
      <c r="AI115" s="72"/>
      <c r="AJ115" s="72"/>
      <c r="AK115" s="72"/>
      <c r="AL115" s="72"/>
      <c r="AM115" s="72"/>
      <c r="AN115" s="72"/>
      <c r="AO115" s="72"/>
    </row>
    <row r="116" spans="1:41" x14ac:dyDescent="0.25">
      <c r="A116" s="148" t="s">
        <v>540</v>
      </c>
      <c r="B116" t="s">
        <v>358</v>
      </c>
      <c r="C116" t="s">
        <v>541</v>
      </c>
      <c r="D116" t="s">
        <v>90</v>
      </c>
      <c r="E116" t="s">
        <v>117</v>
      </c>
      <c r="F116" s="51" t="str">
        <f>IFERROR(VLOOKUP(D116,'Tabelas auxiliares'!$A$3:$B$61,2,FALSE),"")</f>
        <v>SUGEPE-FOLHA - PASEP + AUX. MORADIA</v>
      </c>
      <c r="G116" s="51" t="str">
        <f>IFERROR(VLOOKUP($B116,'Tabelas auxiliares'!$A$65:$C$102,2,FALSE),"")</f>
        <v>Folha de Pagamento - Benefícios</v>
      </c>
      <c r="H116" s="51" t="str">
        <f>IFERROR(VLOOKUP($B116,'Tabelas auxiliares'!$A$65:$C$102,3,FALSE),"")</f>
        <v xml:space="preserve">AUXILIO FUNERAL / CONTRATACAO POR TEMPO DETERMINADO / BENEF.ASSIST. DO SERVIDOR E DO MILITAR / AUXILIO-ALIMENTACAO / AUXILIO-TRANSPORTE / INDENIZACOES E RESTITUICOES / DESPESAS DE EXERCICIOS ANTERIORES </v>
      </c>
      <c r="I116" t="s">
        <v>735</v>
      </c>
      <c r="J116" t="s">
        <v>1032</v>
      </c>
      <c r="K116" t="s">
        <v>1138</v>
      </c>
      <c r="L116" t="s">
        <v>1034</v>
      </c>
      <c r="M116" t="s">
        <v>165</v>
      </c>
      <c r="N116" t="s">
        <v>128</v>
      </c>
      <c r="O116" t="s">
        <v>1139</v>
      </c>
      <c r="P116" t="s">
        <v>1140</v>
      </c>
      <c r="Q116" t="s">
        <v>168</v>
      </c>
      <c r="R116" t="s">
        <v>165</v>
      </c>
      <c r="S116" t="s">
        <v>119</v>
      </c>
      <c r="T116" t="s">
        <v>1022</v>
      </c>
      <c r="U116" t="s">
        <v>138</v>
      </c>
      <c r="V116" t="s">
        <v>1141</v>
      </c>
      <c r="W116" t="s">
        <v>1142</v>
      </c>
      <c r="X116" s="51" t="str">
        <f t="shared" si="2"/>
        <v>3</v>
      </c>
      <c r="Y116" s="51" t="str">
        <f>IF(T116="","",IF(AND(T116&lt;&gt;'Tabelas auxiliares'!$B$236,T116&lt;&gt;'Tabelas auxiliares'!$B$237,T116&lt;&gt;'Tabelas auxiliares'!$C$236,T116&lt;&gt;'Tabelas auxiliares'!$C$237,T116&lt;&gt;'Tabelas auxiliares'!$D$236),"FOLHA DE PESSOAL",IF(X116='Tabelas auxiliares'!$A$237,"CUSTEIO",IF(X116='Tabelas auxiliares'!$A$236,"INVESTIMENTO","ERRO - VERIFICAR"))))</f>
        <v>FOLHA DE PESSOAL</v>
      </c>
      <c r="Z116" s="64">
        <f t="shared" si="3"/>
        <v>44594.45</v>
      </c>
      <c r="AC116" s="44">
        <v>44594.45</v>
      </c>
      <c r="AD116" s="72"/>
      <c r="AE116" s="72"/>
      <c r="AF116" s="72"/>
      <c r="AG116" s="72"/>
      <c r="AH116" s="72"/>
      <c r="AI116" s="72"/>
      <c r="AJ116" s="72"/>
      <c r="AK116" s="72"/>
      <c r="AL116" s="72"/>
      <c r="AM116" s="72"/>
      <c r="AN116" s="72"/>
      <c r="AO116" s="72"/>
    </row>
    <row r="117" spans="1:41" x14ac:dyDescent="0.25">
      <c r="A117" s="148" t="s">
        <v>540</v>
      </c>
      <c r="B117" t="s">
        <v>358</v>
      </c>
      <c r="C117" t="s">
        <v>541</v>
      </c>
      <c r="D117" t="s">
        <v>90</v>
      </c>
      <c r="E117" t="s">
        <v>117</v>
      </c>
      <c r="F117" s="51" t="str">
        <f>IFERROR(VLOOKUP(D117,'Tabelas auxiliares'!$A$3:$B$61,2,FALSE),"")</f>
        <v>SUGEPE-FOLHA - PASEP + AUX. MORADIA</v>
      </c>
      <c r="G117" s="51" t="str">
        <f>IFERROR(VLOOKUP($B117,'Tabelas auxiliares'!$A$65:$C$102,2,FALSE),"")</f>
        <v>Folha de Pagamento - Benefícios</v>
      </c>
      <c r="H117" s="51" t="str">
        <f>IFERROR(VLOOKUP($B117,'Tabelas auxiliares'!$A$65:$C$102,3,FALSE),"")</f>
        <v xml:space="preserve">AUXILIO FUNERAL / CONTRATACAO POR TEMPO DETERMINADO / BENEF.ASSIST. DO SERVIDOR E DO MILITAR / AUXILIO-ALIMENTACAO / AUXILIO-TRANSPORTE / INDENIZACOES E RESTITUICOES / DESPESAS DE EXERCICIOS ANTERIORES </v>
      </c>
      <c r="I117" t="s">
        <v>735</v>
      </c>
      <c r="J117" t="s">
        <v>1032</v>
      </c>
      <c r="K117" t="s">
        <v>1143</v>
      </c>
      <c r="L117" t="s">
        <v>1034</v>
      </c>
      <c r="M117" t="s">
        <v>165</v>
      </c>
      <c r="N117" t="s">
        <v>128</v>
      </c>
      <c r="O117" t="s">
        <v>851</v>
      </c>
      <c r="P117" t="s">
        <v>1144</v>
      </c>
      <c r="Q117" t="s">
        <v>168</v>
      </c>
      <c r="R117" t="s">
        <v>165</v>
      </c>
      <c r="S117" t="s">
        <v>119</v>
      </c>
      <c r="T117" t="s">
        <v>1022</v>
      </c>
      <c r="U117" t="s">
        <v>140</v>
      </c>
      <c r="V117" t="s">
        <v>1145</v>
      </c>
      <c r="W117" t="s">
        <v>1146</v>
      </c>
      <c r="X117" s="51" t="str">
        <f t="shared" si="2"/>
        <v>3</v>
      </c>
      <c r="Y117" s="51" t="str">
        <f>IF(T117="","",IF(AND(T117&lt;&gt;'Tabelas auxiliares'!$B$236,T117&lt;&gt;'Tabelas auxiliares'!$B$237,T117&lt;&gt;'Tabelas auxiliares'!$C$236,T117&lt;&gt;'Tabelas auxiliares'!$C$237,T117&lt;&gt;'Tabelas auxiliares'!$D$236),"FOLHA DE PESSOAL",IF(X117='Tabelas auxiliares'!$A$237,"CUSTEIO",IF(X117='Tabelas auxiliares'!$A$236,"INVESTIMENTO","ERRO - VERIFICAR"))))</f>
        <v>FOLHA DE PESSOAL</v>
      </c>
      <c r="Z117" s="64">
        <f t="shared" si="3"/>
        <v>1926</v>
      </c>
      <c r="AA117" s="44">
        <v>192.6</v>
      </c>
      <c r="AC117" s="44">
        <v>1733.4</v>
      </c>
      <c r="AD117" s="72"/>
      <c r="AE117" s="72"/>
      <c r="AF117" s="72"/>
      <c r="AG117" s="72"/>
      <c r="AH117" s="72"/>
      <c r="AI117" s="72"/>
      <c r="AJ117" s="72"/>
      <c r="AK117" s="72"/>
      <c r="AL117" s="72"/>
      <c r="AM117" s="72"/>
      <c r="AN117" s="72"/>
      <c r="AO117" s="72"/>
    </row>
    <row r="118" spans="1:41" x14ac:dyDescent="0.25">
      <c r="A118" s="148" t="s">
        <v>540</v>
      </c>
      <c r="B118" t="s">
        <v>358</v>
      </c>
      <c r="C118" t="s">
        <v>541</v>
      </c>
      <c r="D118" t="s">
        <v>90</v>
      </c>
      <c r="E118" t="s">
        <v>117</v>
      </c>
      <c r="F118" s="51" t="str">
        <f>IFERROR(VLOOKUP(D118,'Tabelas auxiliares'!$A$3:$B$61,2,FALSE),"")</f>
        <v>SUGEPE-FOLHA - PASEP + AUX. MORADIA</v>
      </c>
      <c r="G118" s="51" t="str">
        <f>IFERROR(VLOOKUP($B118,'Tabelas auxiliares'!$A$65:$C$102,2,FALSE),"")</f>
        <v>Folha de Pagamento - Benefícios</v>
      </c>
      <c r="H118" s="51" t="str">
        <f>IFERROR(VLOOKUP($B118,'Tabelas auxiliares'!$A$65:$C$102,3,FALSE),"")</f>
        <v xml:space="preserve">AUXILIO FUNERAL / CONTRATACAO POR TEMPO DETERMINADO / BENEF.ASSIST. DO SERVIDOR E DO MILITAR / AUXILIO-ALIMENTACAO / AUXILIO-TRANSPORTE / INDENIZACOES E RESTITUICOES / DESPESAS DE EXERCICIOS ANTERIORES </v>
      </c>
      <c r="I118" t="s">
        <v>735</v>
      </c>
      <c r="J118" t="s">
        <v>1032</v>
      </c>
      <c r="K118" t="s">
        <v>1147</v>
      </c>
      <c r="L118" t="s">
        <v>1034</v>
      </c>
      <c r="M118" t="s">
        <v>165</v>
      </c>
      <c r="N118" t="s">
        <v>128</v>
      </c>
      <c r="O118" t="s">
        <v>861</v>
      </c>
      <c r="P118" t="s">
        <v>1148</v>
      </c>
      <c r="Q118" t="s">
        <v>168</v>
      </c>
      <c r="R118" t="s">
        <v>165</v>
      </c>
      <c r="S118" t="s">
        <v>119</v>
      </c>
      <c r="T118" t="s">
        <v>1022</v>
      </c>
      <c r="U118" t="s">
        <v>137</v>
      </c>
      <c r="V118" t="s">
        <v>1149</v>
      </c>
      <c r="W118" t="s">
        <v>1150</v>
      </c>
      <c r="X118" s="51" t="str">
        <f t="shared" si="2"/>
        <v>3</v>
      </c>
      <c r="Y118" s="51" t="str">
        <f>IF(T118="","",IF(AND(T118&lt;&gt;'Tabelas auxiliares'!$B$236,T118&lt;&gt;'Tabelas auxiliares'!$B$237,T118&lt;&gt;'Tabelas auxiliares'!$C$236,T118&lt;&gt;'Tabelas auxiliares'!$C$237,T118&lt;&gt;'Tabelas auxiliares'!$D$236),"FOLHA DE PESSOAL",IF(X118='Tabelas auxiliares'!$A$237,"CUSTEIO",IF(X118='Tabelas auxiliares'!$A$236,"INVESTIMENTO","ERRO - VERIFICAR"))))</f>
        <v>FOLHA DE PESSOAL</v>
      </c>
      <c r="Z118" s="64">
        <f t="shared" si="3"/>
        <v>1179.8900000000001</v>
      </c>
      <c r="AA118" s="44">
        <v>224.42</v>
      </c>
      <c r="AC118" s="44">
        <v>955.47</v>
      </c>
      <c r="AD118" s="72"/>
      <c r="AE118" s="72"/>
      <c r="AF118" s="72"/>
      <c r="AG118" s="72"/>
      <c r="AH118" s="72"/>
      <c r="AI118" s="72"/>
      <c r="AJ118" s="72"/>
      <c r="AK118" s="72"/>
      <c r="AL118" s="72"/>
      <c r="AM118" s="72"/>
      <c r="AN118" s="72"/>
      <c r="AO118" s="72"/>
    </row>
    <row r="119" spans="1:41" x14ac:dyDescent="0.25">
      <c r="A119" s="148" t="s">
        <v>540</v>
      </c>
      <c r="B119" t="s">
        <v>358</v>
      </c>
      <c r="C119" t="s">
        <v>541</v>
      </c>
      <c r="D119" t="s">
        <v>90</v>
      </c>
      <c r="E119" t="s">
        <v>117</v>
      </c>
      <c r="F119" s="51" t="str">
        <f>IFERROR(VLOOKUP(D119,'Tabelas auxiliares'!$A$3:$B$61,2,FALSE),"")</f>
        <v>SUGEPE-FOLHA - PASEP + AUX. MORADIA</v>
      </c>
      <c r="G119" s="51" t="str">
        <f>IFERROR(VLOOKUP($B119,'Tabelas auxiliares'!$A$65:$C$102,2,FALSE),"")</f>
        <v>Folha de Pagamento - Benefícios</v>
      </c>
      <c r="H119" s="51" t="str">
        <f>IFERROR(VLOOKUP($B119,'Tabelas auxiliares'!$A$65:$C$102,3,FALSE),"")</f>
        <v xml:space="preserve">AUXILIO FUNERAL / CONTRATACAO POR TEMPO DETERMINADO / BENEF.ASSIST. DO SERVIDOR E DO MILITAR / AUXILIO-ALIMENTACAO / AUXILIO-TRANSPORTE / INDENIZACOES E RESTITUICOES / DESPESAS DE EXERCICIOS ANTERIORES </v>
      </c>
      <c r="I119" t="s">
        <v>735</v>
      </c>
      <c r="J119" t="s">
        <v>1032</v>
      </c>
      <c r="K119" t="s">
        <v>1151</v>
      </c>
      <c r="L119" t="s">
        <v>1034</v>
      </c>
      <c r="M119" t="s">
        <v>165</v>
      </c>
      <c r="N119" t="s">
        <v>128</v>
      </c>
      <c r="O119" t="s">
        <v>1152</v>
      </c>
      <c r="P119" t="s">
        <v>1153</v>
      </c>
      <c r="Q119" t="s">
        <v>168</v>
      </c>
      <c r="R119" t="s">
        <v>165</v>
      </c>
      <c r="S119" t="s">
        <v>119</v>
      </c>
      <c r="T119" t="s">
        <v>1022</v>
      </c>
      <c r="U119" t="s">
        <v>142</v>
      </c>
      <c r="V119" t="s">
        <v>1154</v>
      </c>
      <c r="W119" t="s">
        <v>1155</v>
      </c>
      <c r="X119" s="51" t="str">
        <f t="shared" si="2"/>
        <v>3</v>
      </c>
      <c r="Y119" s="51" t="str">
        <f>IF(T119="","",IF(AND(T119&lt;&gt;'Tabelas auxiliares'!$B$236,T119&lt;&gt;'Tabelas auxiliares'!$B$237,T119&lt;&gt;'Tabelas auxiliares'!$C$236,T119&lt;&gt;'Tabelas auxiliares'!$C$237,T119&lt;&gt;'Tabelas auxiliares'!$D$236),"FOLHA DE PESSOAL",IF(X119='Tabelas auxiliares'!$A$237,"CUSTEIO",IF(X119='Tabelas auxiliares'!$A$236,"INVESTIMENTO","ERRO - VERIFICAR"))))</f>
        <v>FOLHA DE PESSOAL</v>
      </c>
      <c r="Z119" s="64">
        <f t="shared" si="3"/>
        <v>1437.16</v>
      </c>
      <c r="AC119" s="44">
        <v>1437.16</v>
      </c>
      <c r="AD119" s="72"/>
      <c r="AE119" s="72"/>
      <c r="AF119" s="72"/>
      <c r="AG119" s="72"/>
      <c r="AH119" s="72"/>
      <c r="AI119" s="72"/>
      <c r="AJ119" s="72"/>
      <c r="AK119" s="72"/>
      <c r="AL119" s="72"/>
      <c r="AM119" s="72"/>
      <c r="AN119" s="72"/>
      <c r="AO119" s="72"/>
    </row>
    <row r="120" spans="1:41" x14ac:dyDescent="0.25">
      <c r="A120" s="148" t="s">
        <v>540</v>
      </c>
      <c r="B120" t="s">
        <v>358</v>
      </c>
      <c r="C120" t="s">
        <v>541</v>
      </c>
      <c r="D120" t="s">
        <v>90</v>
      </c>
      <c r="E120" t="s">
        <v>117</v>
      </c>
      <c r="F120" s="51" t="str">
        <f>IFERROR(VLOOKUP(D120,'Tabelas auxiliares'!$A$3:$B$61,2,FALSE),"")</f>
        <v>SUGEPE-FOLHA - PASEP + AUX. MORADIA</v>
      </c>
      <c r="G120" s="51" t="str">
        <f>IFERROR(VLOOKUP($B120,'Tabelas auxiliares'!$A$65:$C$102,2,FALSE),"")</f>
        <v>Folha de Pagamento - Benefícios</v>
      </c>
      <c r="H120" s="51" t="str">
        <f>IFERROR(VLOOKUP($B120,'Tabelas auxiliares'!$A$65:$C$102,3,FALSE),"")</f>
        <v xml:space="preserve">AUXILIO FUNERAL / CONTRATACAO POR TEMPO DETERMINADO / BENEF.ASSIST. DO SERVIDOR E DO MILITAR / AUXILIO-ALIMENTACAO / AUXILIO-TRANSPORTE / INDENIZACOES E RESTITUICOES / DESPESAS DE EXERCICIOS ANTERIORES </v>
      </c>
      <c r="I120" t="s">
        <v>735</v>
      </c>
      <c r="J120" t="s">
        <v>1032</v>
      </c>
      <c r="K120" t="s">
        <v>1156</v>
      </c>
      <c r="L120" t="s">
        <v>1034</v>
      </c>
      <c r="M120" t="s">
        <v>165</v>
      </c>
      <c r="N120" t="s">
        <v>128</v>
      </c>
      <c r="O120" t="s">
        <v>851</v>
      </c>
      <c r="P120" t="s">
        <v>1144</v>
      </c>
      <c r="Q120" t="s">
        <v>168</v>
      </c>
      <c r="R120" t="s">
        <v>165</v>
      </c>
      <c r="S120" t="s">
        <v>119</v>
      </c>
      <c r="T120" t="s">
        <v>1022</v>
      </c>
      <c r="U120" t="s">
        <v>140</v>
      </c>
      <c r="V120" t="s">
        <v>1157</v>
      </c>
      <c r="W120" t="s">
        <v>1158</v>
      </c>
      <c r="X120" s="51" t="str">
        <f t="shared" si="2"/>
        <v>3</v>
      </c>
      <c r="Y120" s="51" t="str">
        <f>IF(T120="","",IF(AND(T120&lt;&gt;'Tabelas auxiliares'!$B$236,T120&lt;&gt;'Tabelas auxiliares'!$B$237,T120&lt;&gt;'Tabelas auxiliares'!$C$236,T120&lt;&gt;'Tabelas auxiliares'!$C$237,T120&lt;&gt;'Tabelas auxiliares'!$D$236),"FOLHA DE PESSOAL",IF(X120='Tabelas auxiliares'!$A$237,"CUSTEIO",IF(X120='Tabelas auxiliares'!$A$236,"INVESTIMENTO","ERRO - VERIFICAR"))))</f>
        <v>FOLHA DE PESSOAL</v>
      </c>
      <c r="Z120" s="64">
        <f t="shared" si="3"/>
        <v>67089</v>
      </c>
      <c r="AA120" s="44">
        <v>5890.35</v>
      </c>
      <c r="AC120" s="44">
        <v>61198.65</v>
      </c>
      <c r="AD120" s="72"/>
      <c r="AE120" s="72"/>
      <c r="AF120" s="72"/>
      <c r="AG120" s="72"/>
      <c r="AH120" s="72"/>
      <c r="AI120" s="72"/>
      <c r="AJ120" s="72"/>
      <c r="AK120" s="72"/>
      <c r="AL120" s="72"/>
      <c r="AM120" s="72"/>
      <c r="AN120" s="72"/>
      <c r="AO120" s="72"/>
    </row>
    <row r="121" spans="1:41" x14ac:dyDescent="0.25">
      <c r="A121" s="148" t="s">
        <v>540</v>
      </c>
      <c r="B121" t="s">
        <v>358</v>
      </c>
      <c r="C121" t="s">
        <v>541</v>
      </c>
      <c r="D121" t="s">
        <v>90</v>
      </c>
      <c r="E121" t="s">
        <v>117</v>
      </c>
      <c r="F121" s="51" t="str">
        <f>IFERROR(VLOOKUP(D121,'Tabelas auxiliares'!$A$3:$B$61,2,FALSE),"")</f>
        <v>SUGEPE-FOLHA - PASEP + AUX. MORADIA</v>
      </c>
      <c r="G121" s="51" t="str">
        <f>IFERROR(VLOOKUP($B121,'Tabelas auxiliares'!$A$65:$C$102,2,FALSE),"")</f>
        <v>Folha de Pagamento - Benefícios</v>
      </c>
      <c r="H121" s="51" t="str">
        <f>IFERROR(VLOOKUP($B121,'Tabelas auxiliares'!$A$65:$C$102,3,FALSE),"")</f>
        <v xml:space="preserve">AUXILIO FUNERAL / CONTRATACAO POR TEMPO DETERMINADO / BENEF.ASSIST. DO SERVIDOR E DO MILITAR / AUXILIO-ALIMENTACAO / AUXILIO-TRANSPORTE / INDENIZACOES E RESTITUICOES / DESPESAS DE EXERCICIOS ANTERIORES </v>
      </c>
      <c r="I121" t="s">
        <v>735</v>
      </c>
      <c r="J121" t="s">
        <v>1032</v>
      </c>
      <c r="K121" t="s">
        <v>1159</v>
      </c>
      <c r="L121" t="s">
        <v>1034</v>
      </c>
      <c r="M121" t="s">
        <v>165</v>
      </c>
      <c r="N121" t="s">
        <v>128</v>
      </c>
      <c r="O121" t="s">
        <v>1139</v>
      </c>
      <c r="P121" t="s">
        <v>1140</v>
      </c>
      <c r="Q121" t="s">
        <v>168</v>
      </c>
      <c r="R121" t="s">
        <v>165</v>
      </c>
      <c r="S121" t="s">
        <v>119</v>
      </c>
      <c r="T121" t="s">
        <v>1022</v>
      </c>
      <c r="U121" t="s">
        <v>138</v>
      </c>
      <c r="V121" t="s">
        <v>1160</v>
      </c>
      <c r="W121" t="s">
        <v>1161</v>
      </c>
      <c r="X121" s="51" t="str">
        <f t="shared" si="2"/>
        <v>3</v>
      </c>
      <c r="Y121" s="51" t="str">
        <f>IF(T121="","",IF(AND(T121&lt;&gt;'Tabelas auxiliares'!$B$236,T121&lt;&gt;'Tabelas auxiliares'!$B$237,T121&lt;&gt;'Tabelas auxiliares'!$C$236,T121&lt;&gt;'Tabelas auxiliares'!$C$237,T121&lt;&gt;'Tabelas auxiliares'!$D$236),"FOLHA DE PESSOAL",IF(X121='Tabelas auxiliares'!$A$237,"CUSTEIO",IF(X121='Tabelas auxiliares'!$A$236,"INVESTIMENTO","ERRO - VERIFICAR"))))</f>
        <v>FOLHA DE PESSOAL</v>
      </c>
      <c r="Z121" s="64">
        <f t="shared" si="3"/>
        <v>983119.75</v>
      </c>
      <c r="AA121" s="44">
        <v>2819.41</v>
      </c>
      <c r="AC121" s="44">
        <v>980300.34</v>
      </c>
      <c r="AD121" s="72"/>
      <c r="AE121" s="72"/>
      <c r="AF121" s="72"/>
      <c r="AG121" s="72"/>
      <c r="AH121" s="72"/>
      <c r="AI121" s="72"/>
      <c r="AJ121" s="72"/>
      <c r="AK121" s="72"/>
      <c r="AL121" s="72"/>
      <c r="AM121" s="72"/>
      <c r="AN121" s="72"/>
      <c r="AO121" s="72"/>
    </row>
    <row r="122" spans="1:41" x14ac:dyDescent="0.25">
      <c r="A122" s="148" t="s">
        <v>540</v>
      </c>
      <c r="B122" t="s">
        <v>358</v>
      </c>
      <c r="C122" t="s">
        <v>541</v>
      </c>
      <c r="D122" t="s">
        <v>90</v>
      </c>
      <c r="E122" t="s">
        <v>117</v>
      </c>
      <c r="F122" s="51" t="str">
        <f>IFERROR(VLOOKUP(D122,'Tabelas auxiliares'!$A$3:$B$61,2,FALSE),"")</f>
        <v>SUGEPE-FOLHA - PASEP + AUX. MORADIA</v>
      </c>
      <c r="G122" s="51" t="str">
        <f>IFERROR(VLOOKUP($B122,'Tabelas auxiliares'!$A$65:$C$102,2,FALSE),"")</f>
        <v>Folha de Pagamento - Benefícios</v>
      </c>
      <c r="H122" s="51" t="str">
        <f>IFERROR(VLOOKUP($B122,'Tabelas auxiliares'!$A$65:$C$102,3,FALSE),"")</f>
        <v xml:space="preserve">AUXILIO FUNERAL / CONTRATACAO POR TEMPO DETERMINADO / BENEF.ASSIST. DO SERVIDOR E DO MILITAR / AUXILIO-ALIMENTACAO / AUXILIO-TRANSPORTE / INDENIZACOES E RESTITUICOES / DESPESAS DE EXERCICIOS ANTERIORES </v>
      </c>
      <c r="I122" t="s">
        <v>735</v>
      </c>
      <c r="J122" t="s">
        <v>1032</v>
      </c>
      <c r="K122" t="s">
        <v>1162</v>
      </c>
      <c r="L122" t="s">
        <v>1034</v>
      </c>
      <c r="M122" t="s">
        <v>165</v>
      </c>
      <c r="N122" t="s">
        <v>128</v>
      </c>
      <c r="O122" t="s">
        <v>861</v>
      </c>
      <c r="P122" t="s">
        <v>1148</v>
      </c>
      <c r="Q122" t="s">
        <v>168</v>
      </c>
      <c r="R122" t="s">
        <v>165</v>
      </c>
      <c r="S122" t="s">
        <v>119</v>
      </c>
      <c r="T122" t="s">
        <v>1022</v>
      </c>
      <c r="U122" t="s">
        <v>137</v>
      </c>
      <c r="V122" t="s">
        <v>1163</v>
      </c>
      <c r="W122" t="s">
        <v>1164</v>
      </c>
      <c r="X122" s="51" t="str">
        <f t="shared" si="2"/>
        <v>3</v>
      </c>
      <c r="Y122" s="51" t="str">
        <f>IF(T122="","",IF(AND(T122&lt;&gt;'Tabelas auxiliares'!$B$236,T122&lt;&gt;'Tabelas auxiliares'!$B$237,T122&lt;&gt;'Tabelas auxiliares'!$C$236,T122&lt;&gt;'Tabelas auxiliares'!$C$237,T122&lt;&gt;'Tabelas auxiliares'!$D$236),"FOLHA DE PESSOAL",IF(X122='Tabelas auxiliares'!$A$237,"CUSTEIO",IF(X122='Tabelas auxiliares'!$A$236,"INVESTIMENTO","ERRO - VERIFICAR"))))</f>
        <v>FOLHA DE PESSOAL</v>
      </c>
      <c r="Z122" s="64">
        <f t="shared" si="3"/>
        <v>146958.93</v>
      </c>
      <c r="AA122" s="44">
        <v>62091.82</v>
      </c>
      <c r="AC122" s="44">
        <v>84867.11</v>
      </c>
      <c r="AD122" s="72"/>
      <c r="AE122" s="72"/>
      <c r="AF122" s="72"/>
      <c r="AG122" s="72"/>
      <c r="AH122" s="72"/>
      <c r="AI122" s="72"/>
      <c r="AJ122" s="72"/>
      <c r="AK122" s="72"/>
      <c r="AL122" s="72"/>
      <c r="AM122" s="72"/>
      <c r="AN122" s="72"/>
      <c r="AO122" s="72"/>
    </row>
    <row r="123" spans="1:41" x14ac:dyDescent="0.25">
      <c r="A123" s="148" t="s">
        <v>540</v>
      </c>
      <c r="B123" t="s">
        <v>358</v>
      </c>
      <c r="C123" t="s">
        <v>541</v>
      </c>
      <c r="D123" t="s">
        <v>90</v>
      </c>
      <c r="E123" t="s">
        <v>117</v>
      </c>
      <c r="F123" s="51" t="str">
        <f>IFERROR(VLOOKUP(D123,'Tabelas auxiliares'!$A$3:$B$61,2,FALSE),"")</f>
        <v>SUGEPE-FOLHA - PASEP + AUX. MORADIA</v>
      </c>
      <c r="G123" s="51" t="str">
        <f>IFERROR(VLOOKUP($B123,'Tabelas auxiliares'!$A$65:$C$102,2,FALSE),"")</f>
        <v>Folha de Pagamento - Benefícios</v>
      </c>
      <c r="H123" s="51" t="str">
        <f>IFERROR(VLOOKUP($B123,'Tabelas auxiliares'!$A$65:$C$102,3,FALSE),"")</f>
        <v xml:space="preserve">AUXILIO FUNERAL / CONTRATACAO POR TEMPO DETERMINADO / BENEF.ASSIST. DO SERVIDOR E DO MILITAR / AUXILIO-ALIMENTACAO / AUXILIO-TRANSPORTE / INDENIZACOES E RESTITUICOES / DESPESAS DE EXERCICIOS ANTERIORES </v>
      </c>
      <c r="I123" t="s">
        <v>735</v>
      </c>
      <c r="J123" t="s">
        <v>1032</v>
      </c>
      <c r="K123" t="s">
        <v>1162</v>
      </c>
      <c r="L123" t="s">
        <v>1034</v>
      </c>
      <c r="M123" t="s">
        <v>165</v>
      </c>
      <c r="N123" t="s">
        <v>128</v>
      </c>
      <c r="O123" t="s">
        <v>861</v>
      </c>
      <c r="P123" t="s">
        <v>1148</v>
      </c>
      <c r="Q123" t="s">
        <v>168</v>
      </c>
      <c r="R123" t="s">
        <v>165</v>
      </c>
      <c r="S123" t="s">
        <v>119</v>
      </c>
      <c r="T123" t="s">
        <v>1022</v>
      </c>
      <c r="U123" t="s">
        <v>137</v>
      </c>
      <c r="V123" t="s">
        <v>1165</v>
      </c>
      <c r="W123" t="s">
        <v>1166</v>
      </c>
      <c r="X123" s="51" t="str">
        <f t="shared" si="2"/>
        <v>3</v>
      </c>
      <c r="Y123" s="51" t="str">
        <f>IF(T123="","",IF(AND(T123&lt;&gt;'Tabelas auxiliares'!$B$236,T123&lt;&gt;'Tabelas auxiliares'!$B$237,T123&lt;&gt;'Tabelas auxiliares'!$C$236,T123&lt;&gt;'Tabelas auxiliares'!$C$237,T123&lt;&gt;'Tabelas auxiliares'!$D$236),"FOLHA DE PESSOAL",IF(X123='Tabelas auxiliares'!$A$237,"CUSTEIO",IF(X123='Tabelas auxiliares'!$A$236,"INVESTIMENTO","ERRO - VERIFICAR"))))</f>
        <v>FOLHA DE PESSOAL</v>
      </c>
      <c r="Z123" s="64">
        <f t="shared" si="3"/>
        <v>8540</v>
      </c>
      <c r="AA123" s="44">
        <v>2130</v>
      </c>
      <c r="AC123" s="44">
        <v>6410</v>
      </c>
      <c r="AD123" s="72"/>
      <c r="AE123" s="72"/>
      <c r="AF123" s="72"/>
      <c r="AG123" s="72"/>
      <c r="AH123" s="72"/>
      <c r="AI123" s="72"/>
      <c r="AJ123" s="72"/>
      <c r="AK123" s="72"/>
      <c r="AL123" s="72"/>
      <c r="AM123" s="72"/>
      <c r="AN123" s="72"/>
      <c r="AO123" s="72"/>
    </row>
    <row r="124" spans="1:41" x14ac:dyDescent="0.25">
      <c r="A124" s="148" t="s">
        <v>540</v>
      </c>
      <c r="B124" t="s">
        <v>358</v>
      </c>
      <c r="C124" t="s">
        <v>541</v>
      </c>
      <c r="D124" t="s">
        <v>90</v>
      </c>
      <c r="E124" t="s">
        <v>117</v>
      </c>
      <c r="F124" s="51" t="str">
        <f>IFERROR(VLOOKUP(D124,'Tabelas auxiliares'!$A$3:$B$61,2,FALSE),"")</f>
        <v>SUGEPE-FOLHA - PASEP + AUX. MORADIA</v>
      </c>
      <c r="G124" s="51" t="str">
        <f>IFERROR(VLOOKUP($B124,'Tabelas auxiliares'!$A$65:$C$102,2,FALSE),"")</f>
        <v>Folha de Pagamento - Benefícios</v>
      </c>
      <c r="H124" s="51" t="str">
        <f>IFERROR(VLOOKUP($B124,'Tabelas auxiliares'!$A$65:$C$102,3,FALSE),"")</f>
        <v xml:space="preserve">AUXILIO FUNERAL / CONTRATACAO POR TEMPO DETERMINADO / BENEF.ASSIST. DO SERVIDOR E DO MILITAR / AUXILIO-ALIMENTACAO / AUXILIO-TRANSPORTE / INDENIZACOES E RESTITUICOES / DESPESAS DE EXERCICIOS ANTERIORES </v>
      </c>
      <c r="I124" t="s">
        <v>735</v>
      </c>
      <c r="J124" t="s">
        <v>1032</v>
      </c>
      <c r="K124" t="s">
        <v>1167</v>
      </c>
      <c r="L124" t="s">
        <v>1034</v>
      </c>
      <c r="M124" t="s">
        <v>165</v>
      </c>
      <c r="N124" t="s">
        <v>130</v>
      </c>
      <c r="O124" t="s">
        <v>851</v>
      </c>
      <c r="P124" t="s">
        <v>1135</v>
      </c>
      <c r="Q124" t="s">
        <v>168</v>
      </c>
      <c r="R124" t="s">
        <v>165</v>
      </c>
      <c r="S124" t="s">
        <v>119</v>
      </c>
      <c r="T124" t="s">
        <v>1022</v>
      </c>
      <c r="U124" t="s">
        <v>141</v>
      </c>
      <c r="V124" t="s">
        <v>1136</v>
      </c>
      <c r="W124" t="s">
        <v>1137</v>
      </c>
      <c r="X124" s="51" t="str">
        <f t="shared" si="2"/>
        <v>3</v>
      </c>
      <c r="Y124" s="51" t="str">
        <f>IF(T124="","",IF(AND(T124&lt;&gt;'Tabelas auxiliares'!$B$236,T124&lt;&gt;'Tabelas auxiliares'!$B$237,T124&lt;&gt;'Tabelas auxiliares'!$C$236,T124&lt;&gt;'Tabelas auxiliares'!$C$237,T124&lt;&gt;'Tabelas auxiliares'!$D$236),"FOLHA DE PESSOAL",IF(X124='Tabelas auxiliares'!$A$237,"CUSTEIO",IF(X124='Tabelas auxiliares'!$A$236,"INVESTIMENTO","ERRO - VERIFICAR"))))</f>
        <v>FOLHA DE PESSOAL</v>
      </c>
      <c r="Z124" s="64">
        <f t="shared" si="3"/>
        <v>166151.44</v>
      </c>
      <c r="AA124" s="44">
        <v>1671.8</v>
      </c>
      <c r="AC124" s="44">
        <v>164479.64000000001</v>
      </c>
      <c r="AD124" s="72"/>
      <c r="AE124" s="72"/>
      <c r="AF124" s="72"/>
      <c r="AG124" s="72"/>
      <c r="AH124" s="72"/>
      <c r="AI124" s="72"/>
      <c r="AJ124" s="72"/>
      <c r="AK124" s="72"/>
      <c r="AL124" s="72"/>
      <c r="AM124" s="72"/>
      <c r="AN124" s="72"/>
      <c r="AO124" s="72"/>
    </row>
    <row r="125" spans="1:41" x14ac:dyDescent="0.25">
      <c r="A125" s="148" t="s">
        <v>540</v>
      </c>
      <c r="B125" t="s">
        <v>358</v>
      </c>
      <c r="C125" t="s">
        <v>541</v>
      </c>
      <c r="D125" t="s">
        <v>90</v>
      </c>
      <c r="E125" t="s">
        <v>117</v>
      </c>
      <c r="F125" s="51" t="str">
        <f>IFERROR(VLOOKUP(D125,'Tabelas auxiliares'!$A$3:$B$61,2,FALSE),"")</f>
        <v>SUGEPE-FOLHA - PASEP + AUX. MORADIA</v>
      </c>
      <c r="G125" s="51" t="str">
        <f>IFERROR(VLOOKUP($B125,'Tabelas auxiliares'!$A$65:$C$102,2,FALSE),"")</f>
        <v>Folha de Pagamento - Benefícios</v>
      </c>
      <c r="H125" s="51" t="str">
        <f>IFERROR(VLOOKUP($B125,'Tabelas auxiliares'!$A$65:$C$102,3,FALSE),"")</f>
        <v xml:space="preserve">AUXILIO FUNERAL / CONTRATACAO POR TEMPO DETERMINADO / BENEF.ASSIST. DO SERVIDOR E DO MILITAR / AUXILIO-ALIMENTACAO / AUXILIO-TRANSPORTE / INDENIZACOES E RESTITUICOES / DESPESAS DE EXERCICIOS ANTERIORES </v>
      </c>
      <c r="I125" t="s">
        <v>856</v>
      </c>
      <c r="J125" t="s">
        <v>1168</v>
      </c>
      <c r="K125" t="s">
        <v>1169</v>
      </c>
      <c r="L125" t="s">
        <v>1170</v>
      </c>
      <c r="M125" t="s">
        <v>1134</v>
      </c>
      <c r="N125" t="s">
        <v>130</v>
      </c>
      <c r="O125" t="s">
        <v>851</v>
      </c>
      <c r="P125" t="s">
        <v>1135</v>
      </c>
      <c r="Q125" t="s">
        <v>168</v>
      </c>
      <c r="R125" t="s">
        <v>165</v>
      </c>
      <c r="S125" t="s">
        <v>119</v>
      </c>
      <c r="T125" t="s">
        <v>1022</v>
      </c>
      <c r="U125" t="s">
        <v>141</v>
      </c>
      <c r="V125" t="s">
        <v>1136</v>
      </c>
      <c r="W125" t="s">
        <v>1137</v>
      </c>
      <c r="X125" s="51" t="str">
        <f t="shared" si="2"/>
        <v>3</v>
      </c>
      <c r="Y125" s="51" t="str">
        <f>IF(T125="","",IF(AND(T125&lt;&gt;'Tabelas auxiliares'!$B$236,T125&lt;&gt;'Tabelas auxiliares'!$B$237,T125&lt;&gt;'Tabelas auxiliares'!$C$236,T125&lt;&gt;'Tabelas auxiliares'!$C$237,T125&lt;&gt;'Tabelas auxiliares'!$D$236),"FOLHA DE PESSOAL",IF(X125='Tabelas auxiliares'!$A$237,"CUSTEIO",IF(X125='Tabelas auxiliares'!$A$236,"INVESTIMENTO","ERRO - VERIFICAR"))))</f>
        <v>FOLHA DE PESSOAL</v>
      </c>
      <c r="Z125" s="64">
        <f t="shared" si="3"/>
        <v>1538.6</v>
      </c>
      <c r="AC125" s="44">
        <v>1538.6</v>
      </c>
      <c r="AD125" s="72"/>
      <c r="AE125" s="72"/>
      <c r="AF125" s="72"/>
      <c r="AG125" s="72"/>
      <c r="AH125" s="72"/>
      <c r="AI125" s="72"/>
      <c r="AJ125" s="72"/>
      <c r="AK125" s="72"/>
      <c r="AL125" s="72"/>
      <c r="AM125" s="72"/>
      <c r="AN125" s="72"/>
      <c r="AO125" s="72"/>
    </row>
    <row r="126" spans="1:41" x14ac:dyDescent="0.25">
      <c r="A126" s="148" t="s">
        <v>540</v>
      </c>
      <c r="B126" t="s">
        <v>358</v>
      </c>
      <c r="C126" t="s">
        <v>541</v>
      </c>
      <c r="D126" t="s">
        <v>90</v>
      </c>
      <c r="E126" t="s">
        <v>117</v>
      </c>
      <c r="F126" s="51" t="str">
        <f>IFERROR(VLOOKUP(D126,'Tabelas auxiliares'!$A$3:$B$61,2,FALSE),"")</f>
        <v>SUGEPE-FOLHA - PASEP + AUX. MORADIA</v>
      </c>
      <c r="G126" s="51" t="str">
        <f>IFERROR(VLOOKUP($B126,'Tabelas auxiliares'!$A$65:$C$102,2,FALSE),"")</f>
        <v>Folha de Pagamento - Benefícios</v>
      </c>
      <c r="H126" s="51" t="str">
        <f>IFERROR(VLOOKUP($B126,'Tabelas auxiliares'!$A$65:$C$102,3,FALSE),"")</f>
        <v xml:space="preserve">AUXILIO FUNERAL / CONTRATACAO POR TEMPO DETERMINADO / BENEF.ASSIST. DO SERVIDOR E DO MILITAR / AUXILIO-ALIMENTACAO / AUXILIO-TRANSPORTE / INDENIZACOES E RESTITUICOES / DESPESAS DE EXERCICIOS ANTERIORES </v>
      </c>
      <c r="I126" t="s">
        <v>831</v>
      </c>
      <c r="J126" t="s">
        <v>1106</v>
      </c>
      <c r="K126" t="s">
        <v>1171</v>
      </c>
      <c r="L126" t="s">
        <v>1108</v>
      </c>
      <c r="M126" t="s">
        <v>165</v>
      </c>
      <c r="N126" t="s">
        <v>128</v>
      </c>
      <c r="O126" t="s">
        <v>1139</v>
      </c>
      <c r="P126" t="s">
        <v>1140</v>
      </c>
      <c r="Q126" t="s">
        <v>168</v>
      </c>
      <c r="R126" t="s">
        <v>165</v>
      </c>
      <c r="S126" t="s">
        <v>119</v>
      </c>
      <c r="T126" t="s">
        <v>1022</v>
      </c>
      <c r="U126" t="s">
        <v>138</v>
      </c>
      <c r="V126" t="s">
        <v>1141</v>
      </c>
      <c r="W126" t="s">
        <v>1142</v>
      </c>
      <c r="X126" s="51" t="str">
        <f t="shared" si="2"/>
        <v>3</v>
      </c>
      <c r="Y126" s="51" t="str">
        <f>IF(T126="","",IF(AND(T126&lt;&gt;'Tabelas auxiliares'!$B$236,T126&lt;&gt;'Tabelas auxiliares'!$B$237,T126&lt;&gt;'Tabelas auxiliares'!$C$236,T126&lt;&gt;'Tabelas auxiliares'!$C$237,T126&lt;&gt;'Tabelas auxiliares'!$D$236),"FOLHA DE PESSOAL",IF(X126='Tabelas auxiliares'!$A$237,"CUSTEIO",IF(X126='Tabelas auxiliares'!$A$236,"INVESTIMENTO","ERRO - VERIFICAR"))))</f>
        <v>FOLHA DE PESSOAL</v>
      </c>
      <c r="Z126" s="64">
        <f t="shared" si="3"/>
        <v>48333.08</v>
      </c>
      <c r="AA126" s="44">
        <v>2721.72</v>
      </c>
      <c r="AB126" s="44">
        <v>45611.360000000001</v>
      </c>
      <c r="AD126" s="72"/>
      <c r="AE126" s="72"/>
      <c r="AF126" s="72"/>
      <c r="AG126" s="72"/>
      <c r="AH126" s="72"/>
      <c r="AI126" s="72"/>
      <c r="AJ126" s="72"/>
      <c r="AK126" s="72"/>
      <c r="AL126" s="72"/>
      <c r="AM126" s="72"/>
      <c r="AN126" s="72"/>
      <c r="AO126" s="72"/>
    </row>
    <row r="127" spans="1:41" x14ac:dyDescent="0.25">
      <c r="A127" s="148" t="s">
        <v>540</v>
      </c>
      <c r="B127" t="s">
        <v>358</v>
      </c>
      <c r="C127" t="s">
        <v>541</v>
      </c>
      <c r="D127" t="s">
        <v>90</v>
      </c>
      <c r="E127" t="s">
        <v>117</v>
      </c>
      <c r="F127" s="51" t="str">
        <f>IFERROR(VLOOKUP(D127,'Tabelas auxiliares'!$A$3:$B$61,2,FALSE),"")</f>
        <v>SUGEPE-FOLHA - PASEP + AUX. MORADIA</v>
      </c>
      <c r="G127" s="51" t="str">
        <f>IFERROR(VLOOKUP($B127,'Tabelas auxiliares'!$A$65:$C$102,2,FALSE),"")</f>
        <v>Folha de Pagamento - Benefícios</v>
      </c>
      <c r="H127" s="51" t="str">
        <f>IFERROR(VLOOKUP($B127,'Tabelas auxiliares'!$A$65:$C$102,3,FALSE),"")</f>
        <v xml:space="preserve">AUXILIO FUNERAL / CONTRATACAO POR TEMPO DETERMINADO / BENEF.ASSIST. DO SERVIDOR E DO MILITAR / AUXILIO-ALIMENTACAO / AUXILIO-TRANSPORTE / INDENIZACOES E RESTITUICOES / DESPESAS DE EXERCICIOS ANTERIORES </v>
      </c>
      <c r="I127" t="s">
        <v>831</v>
      </c>
      <c r="J127" t="s">
        <v>1106</v>
      </c>
      <c r="K127" t="s">
        <v>1172</v>
      </c>
      <c r="L127" t="s">
        <v>1108</v>
      </c>
      <c r="M127" t="s">
        <v>165</v>
      </c>
      <c r="N127" t="s">
        <v>128</v>
      </c>
      <c r="O127" t="s">
        <v>851</v>
      </c>
      <c r="P127" t="s">
        <v>1144</v>
      </c>
      <c r="Q127" t="s">
        <v>168</v>
      </c>
      <c r="R127" t="s">
        <v>165</v>
      </c>
      <c r="S127" t="s">
        <v>119</v>
      </c>
      <c r="T127" t="s">
        <v>1022</v>
      </c>
      <c r="U127" t="s">
        <v>140</v>
      </c>
      <c r="V127" t="s">
        <v>1145</v>
      </c>
      <c r="W127" t="s">
        <v>1146</v>
      </c>
      <c r="X127" s="51" t="str">
        <f t="shared" si="2"/>
        <v>3</v>
      </c>
      <c r="Y127" s="51" t="str">
        <f>IF(T127="","",IF(AND(T127&lt;&gt;'Tabelas auxiliares'!$B$236,T127&lt;&gt;'Tabelas auxiliares'!$B$237,T127&lt;&gt;'Tabelas auxiliares'!$C$236,T127&lt;&gt;'Tabelas auxiliares'!$C$237,T127&lt;&gt;'Tabelas auxiliares'!$D$236),"FOLHA DE PESSOAL",IF(X127='Tabelas auxiliares'!$A$237,"CUSTEIO",IF(X127='Tabelas auxiliares'!$A$236,"INVESTIMENTO","ERRO - VERIFICAR"))))</f>
        <v>FOLHA DE PESSOAL</v>
      </c>
      <c r="Z127" s="64">
        <f t="shared" si="3"/>
        <v>2247</v>
      </c>
      <c r="AA127" s="44">
        <v>192.6</v>
      </c>
      <c r="AB127" s="44">
        <v>2054.4</v>
      </c>
      <c r="AD127" s="72"/>
      <c r="AE127" s="72"/>
      <c r="AF127" s="72"/>
      <c r="AG127" s="72"/>
      <c r="AH127" s="72"/>
      <c r="AI127" s="72"/>
      <c r="AJ127" s="72"/>
      <c r="AK127" s="72"/>
      <c r="AL127" s="72"/>
      <c r="AM127" s="72"/>
      <c r="AN127" s="72"/>
      <c r="AO127" s="72"/>
    </row>
    <row r="128" spans="1:41" x14ac:dyDescent="0.25">
      <c r="A128" s="148" t="s">
        <v>540</v>
      </c>
      <c r="B128" t="s">
        <v>358</v>
      </c>
      <c r="C128" t="s">
        <v>541</v>
      </c>
      <c r="D128" t="s">
        <v>90</v>
      </c>
      <c r="E128" t="s">
        <v>117</v>
      </c>
      <c r="F128" s="51" t="str">
        <f>IFERROR(VLOOKUP(D128,'Tabelas auxiliares'!$A$3:$B$61,2,FALSE),"")</f>
        <v>SUGEPE-FOLHA - PASEP + AUX. MORADIA</v>
      </c>
      <c r="G128" s="51" t="str">
        <f>IFERROR(VLOOKUP($B128,'Tabelas auxiliares'!$A$65:$C$102,2,FALSE),"")</f>
        <v>Folha de Pagamento - Benefícios</v>
      </c>
      <c r="H128" s="51" t="str">
        <f>IFERROR(VLOOKUP($B128,'Tabelas auxiliares'!$A$65:$C$102,3,FALSE),"")</f>
        <v xml:space="preserve">AUXILIO FUNERAL / CONTRATACAO POR TEMPO DETERMINADO / BENEF.ASSIST. DO SERVIDOR E DO MILITAR / AUXILIO-ALIMENTACAO / AUXILIO-TRANSPORTE / INDENIZACOES E RESTITUICOES / DESPESAS DE EXERCICIOS ANTERIORES </v>
      </c>
      <c r="I128" t="s">
        <v>831</v>
      </c>
      <c r="J128" t="s">
        <v>1106</v>
      </c>
      <c r="K128" t="s">
        <v>1173</v>
      </c>
      <c r="L128" t="s">
        <v>1108</v>
      </c>
      <c r="M128" t="s">
        <v>165</v>
      </c>
      <c r="N128" t="s">
        <v>128</v>
      </c>
      <c r="O128" t="s">
        <v>861</v>
      </c>
      <c r="P128" t="s">
        <v>1148</v>
      </c>
      <c r="Q128" t="s">
        <v>168</v>
      </c>
      <c r="R128" t="s">
        <v>165</v>
      </c>
      <c r="S128" t="s">
        <v>119</v>
      </c>
      <c r="T128" t="s">
        <v>1022</v>
      </c>
      <c r="U128" t="s">
        <v>137</v>
      </c>
      <c r="V128" t="s">
        <v>1149</v>
      </c>
      <c r="W128" t="s">
        <v>1150</v>
      </c>
      <c r="X128" s="51" t="str">
        <f t="shared" si="2"/>
        <v>3</v>
      </c>
      <c r="Y128" s="51" t="str">
        <f>IF(T128="","",IF(AND(T128&lt;&gt;'Tabelas auxiliares'!$B$236,T128&lt;&gt;'Tabelas auxiliares'!$B$237,T128&lt;&gt;'Tabelas auxiliares'!$C$236,T128&lt;&gt;'Tabelas auxiliares'!$C$237,T128&lt;&gt;'Tabelas auxiliares'!$D$236),"FOLHA DE PESSOAL",IF(X128='Tabelas auxiliares'!$A$237,"CUSTEIO",IF(X128='Tabelas auxiliares'!$A$236,"INVESTIMENTO","ERRO - VERIFICAR"))))</f>
        <v>FOLHA DE PESSOAL</v>
      </c>
      <c r="Z128" s="64">
        <f t="shared" si="3"/>
        <v>1179.8900000000001</v>
      </c>
      <c r="AB128" s="44">
        <v>1179.8900000000001</v>
      </c>
      <c r="AD128" s="72"/>
      <c r="AE128" s="72"/>
      <c r="AF128" s="72"/>
      <c r="AG128" s="72"/>
      <c r="AH128" s="72"/>
      <c r="AI128" s="72"/>
      <c r="AJ128" s="72"/>
      <c r="AK128" s="72"/>
      <c r="AL128" s="72"/>
      <c r="AM128" s="72"/>
      <c r="AN128" s="72"/>
      <c r="AO128" s="72"/>
    </row>
    <row r="129" spans="1:41" x14ac:dyDescent="0.25">
      <c r="A129" s="148" t="s">
        <v>540</v>
      </c>
      <c r="B129" t="s">
        <v>358</v>
      </c>
      <c r="C129" t="s">
        <v>541</v>
      </c>
      <c r="D129" t="s">
        <v>90</v>
      </c>
      <c r="E129" t="s">
        <v>117</v>
      </c>
      <c r="F129" s="51" t="str">
        <f>IFERROR(VLOOKUP(D129,'Tabelas auxiliares'!$A$3:$B$61,2,FALSE),"")</f>
        <v>SUGEPE-FOLHA - PASEP + AUX. MORADIA</v>
      </c>
      <c r="G129" s="51" t="str">
        <f>IFERROR(VLOOKUP($B129,'Tabelas auxiliares'!$A$65:$C$102,2,FALSE),"")</f>
        <v>Folha de Pagamento - Benefícios</v>
      </c>
      <c r="H129" s="51" t="str">
        <f>IFERROR(VLOOKUP($B129,'Tabelas auxiliares'!$A$65:$C$102,3,FALSE),"")</f>
        <v xml:space="preserve">AUXILIO FUNERAL / CONTRATACAO POR TEMPO DETERMINADO / BENEF.ASSIST. DO SERVIDOR E DO MILITAR / AUXILIO-ALIMENTACAO / AUXILIO-TRANSPORTE / INDENIZACOES E RESTITUICOES / DESPESAS DE EXERCICIOS ANTERIORES </v>
      </c>
      <c r="I129" t="s">
        <v>831</v>
      </c>
      <c r="J129" t="s">
        <v>1106</v>
      </c>
      <c r="K129" t="s">
        <v>1174</v>
      </c>
      <c r="L129" t="s">
        <v>1108</v>
      </c>
      <c r="M129" t="s">
        <v>165</v>
      </c>
      <c r="N129" t="s">
        <v>128</v>
      </c>
      <c r="O129" t="s">
        <v>851</v>
      </c>
      <c r="P129" t="s">
        <v>1144</v>
      </c>
      <c r="Q129" t="s">
        <v>168</v>
      </c>
      <c r="R129" t="s">
        <v>165</v>
      </c>
      <c r="S129" t="s">
        <v>119</v>
      </c>
      <c r="T129" t="s">
        <v>1022</v>
      </c>
      <c r="U129" t="s">
        <v>140</v>
      </c>
      <c r="V129" t="s">
        <v>1157</v>
      </c>
      <c r="W129" t="s">
        <v>1158</v>
      </c>
      <c r="X129" s="51" t="str">
        <f t="shared" si="2"/>
        <v>3</v>
      </c>
      <c r="Y129" s="51" t="str">
        <f>IF(T129="","",IF(AND(T129&lt;&gt;'Tabelas auxiliares'!$B$236,T129&lt;&gt;'Tabelas auxiliares'!$B$237,T129&lt;&gt;'Tabelas auxiliares'!$C$236,T129&lt;&gt;'Tabelas auxiliares'!$C$237,T129&lt;&gt;'Tabelas auxiliares'!$D$236),"FOLHA DE PESSOAL",IF(X129='Tabelas auxiliares'!$A$237,"CUSTEIO",IF(X129='Tabelas auxiliares'!$A$236,"INVESTIMENTO","ERRO - VERIFICAR"))))</f>
        <v>FOLHA DE PESSOAL</v>
      </c>
      <c r="Z129" s="64">
        <f t="shared" si="3"/>
        <v>66447</v>
      </c>
      <c r="AA129" s="44">
        <v>5826.15</v>
      </c>
      <c r="AB129" s="44">
        <v>60620.85</v>
      </c>
      <c r="AD129" s="72"/>
      <c r="AE129" s="72"/>
      <c r="AF129" s="72"/>
      <c r="AG129" s="72"/>
      <c r="AH129" s="72"/>
      <c r="AI129" s="72"/>
      <c r="AJ129" s="72"/>
      <c r="AK129" s="72"/>
      <c r="AL129" s="72"/>
      <c r="AM129" s="72"/>
      <c r="AN129" s="72"/>
      <c r="AO129" s="72"/>
    </row>
    <row r="130" spans="1:41" x14ac:dyDescent="0.25">
      <c r="A130" s="148" t="s">
        <v>540</v>
      </c>
      <c r="B130" t="s">
        <v>358</v>
      </c>
      <c r="C130" t="s">
        <v>541</v>
      </c>
      <c r="D130" t="s">
        <v>90</v>
      </c>
      <c r="E130" t="s">
        <v>117</v>
      </c>
      <c r="F130" s="51" t="str">
        <f>IFERROR(VLOOKUP(D130,'Tabelas auxiliares'!$A$3:$B$61,2,FALSE),"")</f>
        <v>SUGEPE-FOLHA - PASEP + AUX. MORADIA</v>
      </c>
      <c r="G130" s="51" t="str">
        <f>IFERROR(VLOOKUP($B130,'Tabelas auxiliares'!$A$65:$C$102,2,FALSE),"")</f>
        <v>Folha de Pagamento - Benefícios</v>
      </c>
      <c r="H130" s="51" t="str">
        <f>IFERROR(VLOOKUP($B130,'Tabelas auxiliares'!$A$65:$C$102,3,FALSE),"")</f>
        <v xml:space="preserve">AUXILIO FUNERAL / CONTRATACAO POR TEMPO DETERMINADO / BENEF.ASSIST. DO SERVIDOR E DO MILITAR / AUXILIO-ALIMENTACAO / AUXILIO-TRANSPORTE / INDENIZACOES E RESTITUICOES / DESPESAS DE EXERCICIOS ANTERIORES </v>
      </c>
      <c r="I130" t="s">
        <v>831</v>
      </c>
      <c r="J130" t="s">
        <v>1106</v>
      </c>
      <c r="K130" t="s">
        <v>1175</v>
      </c>
      <c r="L130" t="s">
        <v>1108</v>
      </c>
      <c r="M130" t="s">
        <v>165</v>
      </c>
      <c r="N130" t="s">
        <v>128</v>
      </c>
      <c r="O130" t="s">
        <v>1139</v>
      </c>
      <c r="P130" t="s">
        <v>1140</v>
      </c>
      <c r="Q130" t="s">
        <v>168</v>
      </c>
      <c r="R130" t="s">
        <v>165</v>
      </c>
      <c r="S130" t="s">
        <v>119</v>
      </c>
      <c r="T130" t="s">
        <v>1022</v>
      </c>
      <c r="U130" t="s">
        <v>138</v>
      </c>
      <c r="V130" t="s">
        <v>1160</v>
      </c>
      <c r="W130" t="s">
        <v>1161</v>
      </c>
      <c r="X130" s="51" t="str">
        <f t="shared" si="2"/>
        <v>3</v>
      </c>
      <c r="Y130" s="51" t="str">
        <f>IF(T130="","",IF(AND(T130&lt;&gt;'Tabelas auxiliares'!$B$236,T130&lt;&gt;'Tabelas auxiliares'!$B$237,T130&lt;&gt;'Tabelas auxiliares'!$C$236,T130&lt;&gt;'Tabelas auxiliares'!$C$237,T130&lt;&gt;'Tabelas auxiliares'!$D$236),"FOLHA DE PESSOAL",IF(X130='Tabelas auxiliares'!$A$237,"CUSTEIO",IF(X130='Tabelas auxiliares'!$A$236,"INVESTIMENTO","ERRO - VERIFICAR"))))</f>
        <v>FOLHA DE PESSOAL</v>
      </c>
      <c r="Z130" s="64">
        <f t="shared" si="3"/>
        <v>976247.67999999993</v>
      </c>
      <c r="AA130" s="44">
        <v>2681.83</v>
      </c>
      <c r="AB130" s="44">
        <v>973565.85</v>
      </c>
      <c r="AD130" s="72"/>
      <c r="AE130" s="72"/>
      <c r="AF130" s="72"/>
      <c r="AG130" s="72"/>
      <c r="AH130" s="72"/>
      <c r="AI130" s="72"/>
      <c r="AJ130" s="72"/>
      <c r="AK130" s="72"/>
      <c r="AL130" s="72"/>
      <c r="AM130" s="72"/>
      <c r="AN130" s="72"/>
      <c r="AO130" s="72"/>
    </row>
    <row r="131" spans="1:41" x14ac:dyDescent="0.25">
      <c r="A131" s="148" t="s">
        <v>540</v>
      </c>
      <c r="B131" t="s">
        <v>358</v>
      </c>
      <c r="C131" t="s">
        <v>541</v>
      </c>
      <c r="D131" t="s">
        <v>90</v>
      </c>
      <c r="E131" t="s">
        <v>117</v>
      </c>
      <c r="F131" s="51" t="str">
        <f>IFERROR(VLOOKUP(D131,'Tabelas auxiliares'!$A$3:$B$61,2,FALSE),"")</f>
        <v>SUGEPE-FOLHA - PASEP + AUX. MORADIA</v>
      </c>
      <c r="G131" s="51" t="str">
        <f>IFERROR(VLOOKUP($B131,'Tabelas auxiliares'!$A$65:$C$102,2,FALSE),"")</f>
        <v>Folha de Pagamento - Benefícios</v>
      </c>
      <c r="H131" s="51" t="str">
        <f>IFERROR(VLOOKUP($B131,'Tabelas auxiliares'!$A$65:$C$102,3,FALSE),"")</f>
        <v xml:space="preserve">AUXILIO FUNERAL / CONTRATACAO POR TEMPO DETERMINADO / BENEF.ASSIST. DO SERVIDOR E DO MILITAR / AUXILIO-ALIMENTACAO / AUXILIO-TRANSPORTE / INDENIZACOES E RESTITUICOES / DESPESAS DE EXERCICIOS ANTERIORES </v>
      </c>
      <c r="I131" t="s">
        <v>831</v>
      </c>
      <c r="J131" t="s">
        <v>1106</v>
      </c>
      <c r="K131" t="s">
        <v>1176</v>
      </c>
      <c r="L131" t="s">
        <v>1108</v>
      </c>
      <c r="M131" t="s">
        <v>165</v>
      </c>
      <c r="N131" t="s">
        <v>128</v>
      </c>
      <c r="O131" t="s">
        <v>861</v>
      </c>
      <c r="P131" t="s">
        <v>1148</v>
      </c>
      <c r="Q131" t="s">
        <v>168</v>
      </c>
      <c r="R131" t="s">
        <v>165</v>
      </c>
      <c r="S131" t="s">
        <v>119</v>
      </c>
      <c r="T131" t="s">
        <v>1022</v>
      </c>
      <c r="U131" t="s">
        <v>137</v>
      </c>
      <c r="V131" t="s">
        <v>1163</v>
      </c>
      <c r="W131" t="s">
        <v>1164</v>
      </c>
      <c r="X131" s="51" t="str">
        <f t="shared" si="2"/>
        <v>3</v>
      </c>
      <c r="Y131" s="51" t="str">
        <f>IF(T131="","",IF(AND(T131&lt;&gt;'Tabelas auxiliares'!$B$236,T131&lt;&gt;'Tabelas auxiliares'!$B$237,T131&lt;&gt;'Tabelas auxiliares'!$C$236,T131&lt;&gt;'Tabelas auxiliares'!$C$237,T131&lt;&gt;'Tabelas auxiliares'!$D$236),"FOLHA DE PESSOAL",IF(X131='Tabelas auxiliares'!$A$237,"CUSTEIO",IF(X131='Tabelas auxiliares'!$A$236,"INVESTIMENTO","ERRO - VERIFICAR"))))</f>
        <v>FOLHA DE PESSOAL</v>
      </c>
      <c r="Z131" s="64">
        <f t="shared" si="3"/>
        <v>152149.79</v>
      </c>
      <c r="AA131" s="44">
        <v>41902.65</v>
      </c>
      <c r="AB131" s="44">
        <v>110247.14</v>
      </c>
      <c r="AD131" s="72"/>
      <c r="AE131" s="72"/>
      <c r="AF131" s="72"/>
      <c r="AG131" s="72"/>
      <c r="AH131" s="72"/>
      <c r="AI131" s="72"/>
      <c r="AJ131" s="72"/>
      <c r="AK131" s="72"/>
      <c r="AL131" s="72"/>
      <c r="AM131" s="72"/>
      <c r="AN131" s="72"/>
      <c r="AO131" s="72"/>
    </row>
    <row r="132" spans="1:41" x14ac:dyDescent="0.25">
      <c r="A132" s="148" t="s">
        <v>540</v>
      </c>
      <c r="B132" t="s">
        <v>358</v>
      </c>
      <c r="C132" t="s">
        <v>541</v>
      </c>
      <c r="D132" t="s">
        <v>90</v>
      </c>
      <c r="E132" t="s">
        <v>117</v>
      </c>
      <c r="F132" s="51" t="str">
        <f>IFERROR(VLOOKUP(D132,'Tabelas auxiliares'!$A$3:$B$61,2,FALSE),"")</f>
        <v>SUGEPE-FOLHA - PASEP + AUX. MORADIA</v>
      </c>
      <c r="G132" s="51" t="str">
        <f>IFERROR(VLOOKUP($B132,'Tabelas auxiliares'!$A$65:$C$102,2,FALSE),"")</f>
        <v>Folha de Pagamento - Benefícios</v>
      </c>
      <c r="H132" s="51" t="str">
        <f>IFERROR(VLOOKUP($B132,'Tabelas auxiliares'!$A$65:$C$102,3,FALSE),"")</f>
        <v xml:space="preserve">AUXILIO FUNERAL / CONTRATACAO POR TEMPO DETERMINADO / BENEF.ASSIST. DO SERVIDOR E DO MILITAR / AUXILIO-ALIMENTACAO / AUXILIO-TRANSPORTE / INDENIZACOES E RESTITUICOES / DESPESAS DE EXERCICIOS ANTERIORES </v>
      </c>
      <c r="I132" t="s">
        <v>831</v>
      </c>
      <c r="J132" t="s">
        <v>1106</v>
      </c>
      <c r="K132" t="s">
        <v>1176</v>
      </c>
      <c r="L132" t="s">
        <v>1108</v>
      </c>
      <c r="M132" t="s">
        <v>165</v>
      </c>
      <c r="N132" t="s">
        <v>128</v>
      </c>
      <c r="O132" t="s">
        <v>861</v>
      </c>
      <c r="P132" t="s">
        <v>1148</v>
      </c>
      <c r="Q132" t="s">
        <v>168</v>
      </c>
      <c r="R132" t="s">
        <v>165</v>
      </c>
      <c r="S132" t="s">
        <v>119</v>
      </c>
      <c r="T132" t="s">
        <v>1022</v>
      </c>
      <c r="U132" t="s">
        <v>137</v>
      </c>
      <c r="V132" t="s">
        <v>1165</v>
      </c>
      <c r="W132" t="s">
        <v>1166</v>
      </c>
      <c r="X132" s="51" t="str">
        <f t="shared" ref="X132:X299" si="4">LEFT(V132,1)</f>
        <v>3</v>
      </c>
      <c r="Y132" s="51" t="str">
        <f>IF(T132="","",IF(AND(T132&lt;&gt;'Tabelas auxiliares'!$B$236,T132&lt;&gt;'Tabelas auxiliares'!$B$237,T132&lt;&gt;'Tabelas auxiliares'!$C$236,T132&lt;&gt;'Tabelas auxiliares'!$C$237,T132&lt;&gt;'Tabelas auxiliares'!$D$236),"FOLHA DE PESSOAL",IF(X132='Tabelas auxiliares'!$A$237,"CUSTEIO",IF(X132='Tabelas auxiliares'!$A$236,"INVESTIMENTO","ERRO - VERIFICAR"))))</f>
        <v>FOLHA DE PESSOAL</v>
      </c>
      <c r="Z132" s="64">
        <f t="shared" si="3"/>
        <v>10840</v>
      </c>
      <c r="AA132" s="44">
        <v>3300</v>
      </c>
      <c r="AB132" s="44">
        <v>7540</v>
      </c>
      <c r="AD132" s="72"/>
      <c r="AE132" s="72"/>
      <c r="AF132" s="72"/>
      <c r="AG132" s="72"/>
      <c r="AH132" s="72"/>
      <c r="AI132" s="72"/>
      <c r="AJ132" s="72"/>
      <c r="AK132" s="72"/>
      <c r="AL132" s="72"/>
      <c r="AM132" s="72"/>
      <c r="AN132" s="72"/>
      <c r="AO132" s="72"/>
    </row>
    <row r="133" spans="1:41" x14ac:dyDescent="0.25">
      <c r="A133" s="148" t="s">
        <v>540</v>
      </c>
      <c r="B133" t="s">
        <v>358</v>
      </c>
      <c r="C133" t="s">
        <v>541</v>
      </c>
      <c r="D133" t="s">
        <v>90</v>
      </c>
      <c r="E133" t="s">
        <v>117</v>
      </c>
      <c r="F133" s="51" t="str">
        <f>IFERROR(VLOOKUP(D133,'Tabelas auxiliares'!$A$3:$B$61,2,FALSE),"")</f>
        <v>SUGEPE-FOLHA - PASEP + AUX. MORADIA</v>
      </c>
      <c r="G133" s="51" t="str">
        <f>IFERROR(VLOOKUP($B133,'Tabelas auxiliares'!$A$65:$C$102,2,FALSE),"")</f>
        <v>Folha de Pagamento - Benefícios</v>
      </c>
      <c r="H133" s="51" t="str">
        <f>IFERROR(VLOOKUP($B133,'Tabelas auxiliares'!$A$65:$C$102,3,FALSE),"")</f>
        <v xml:space="preserve">AUXILIO FUNERAL / CONTRATACAO POR TEMPO DETERMINADO / BENEF.ASSIST. DO SERVIDOR E DO MILITAR / AUXILIO-ALIMENTACAO / AUXILIO-TRANSPORTE / INDENIZACOES E RESTITUICOES / DESPESAS DE EXERCICIOS ANTERIORES </v>
      </c>
      <c r="I133" t="s">
        <v>831</v>
      </c>
      <c r="J133" t="s">
        <v>1106</v>
      </c>
      <c r="K133" t="s">
        <v>1177</v>
      </c>
      <c r="L133" t="s">
        <v>1108</v>
      </c>
      <c r="M133" t="s">
        <v>165</v>
      </c>
      <c r="N133" t="s">
        <v>128</v>
      </c>
      <c r="O133" t="s">
        <v>851</v>
      </c>
      <c r="P133" t="s">
        <v>1144</v>
      </c>
      <c r="Q133" t="s">
        <v>168</v>
      </c>
      <c r="R133" t="s">
        <v>165</v>
      </c>
      <c r="S133" t="s">
        <v>119</v>
      </c>
      <c r="T133" t="s">
        <v>1022</v>
      </c>
      <c r="U133" t="s">
        <v>140</v>
      </c>
      <c r="V133" t="s">
        <v>1178</v>
      </c>
      <c r="W133" t="s">
        <v>1179</v>
      </c>
      <c r="X133" s="51" t="str">
        <f t="shared" si="4"/>
        <v>3</v>
      </c>
      <c r="Y133" s="51" t="str">
        <f>IF(T133="","",IF(AND(T133&lt;&gt;'Tabelas auxiliares'!$B$236,T133&lt;&gt;'Tabelas auxiliares'!$B$237,T133&lt;&gt;'Tabelas auxiliares'!$C$236,T133&lt;&gt;'Tabelas auxiliares'!$C$237,T133&lt;&gt;'Tabelas auxiliares'!$D$236),"FOLHA DE PESSOAL",IF(X133='Tabelas auxiliares'!$A$237,"CUSTEIO",IF(X133='Tabelas auxiliares'!$A$236,"INVESTIMENTO","ERRO - VERIFICAR"))))</f>
        <v>FOLHA DE PESSOAL</v>
      </c>
      <c r="Z133" s="64">
        <f t="shared" ref="Z133:Z300" si="5">IF(AA133+AB133+AC133&lt;&gt;0,AA133+AB133+AC133,"")</f>
        <v>23304.6</v>
      </c>
      <c r="AB133" s="44">
        <v>23304.6</v>
      </c>
      <c r="AD133" s="72"/>
      <c r="AE133" s="72"/>
      <c r="AF133" s="72"/>
      <c r="AG133" s="72"/>
      <c r="AH133" s="72"/>
      <c r="AI133" s="72"/>
      <c r="AJ133" s="72"/>
      <c r="AK133" s="72"/>
      <c r="AL133" s="72"/>
      <c r="AM133" s="72"/>
      <c r="AN133" s="72"/>
      <c r="AO133" s="72"/>
    </row>
    <row r="134" spans="1:41" x14ac:dyDescent="0.25">
      <c r="A134" s="148" t="s">
        <v>540</v>
      </c>
      <c r="B134" t="s">
        <v>358</v>
      </c>
      <c r="C134" t="s">
        <v>541</v>
      </c>
      <c r="D134" t="s">
        <v>90</v>
      </c>
      <c r="E134" t="s">
        <v>117</v>
      </c>
      <c r="F134" s="51" t="str">
        <f>IFERROR(VLOOKUP(D134,'Tabelas auxiliares'!$A$3:$B$61,2,FALSE),"")</f>
        <v>SUGEPE-FOLHA - PASEP + AUX. MORADIA</v>
      </c>
      <c r="G134" s="51" t="str">
        <f>IFERROR(VLOOKUP($B134,'Tabelas auxiliares'!$A$65:$C$102,2,FALSE),"")</f>
        <v>Folha de Pagamento - Benefícios</v>
      </c>
      <c r="H134" s="51" t="str">
        <f>IFERROR(VLOOKUP($B134,'Tabelas auxiliares'!$A$65:$C$102,3,FALSE),"")</f>
        <v xml:space="preserve">AUXILIO FUNERAL / CONTRATACAO POR TEMPO DETERMINADO / BENEF.ASSIST. DO SERVIDOR E DO MILITAR / AUXILIO-ALIMENTACAO / AUXILIO-TRANSPORTE / INDENIZACOES E RESTITUICOES / DESPESAS DE EXERCICIOS ANTERIORES </v>
      </c>
      <c r="I134" t="s">
        <v>831</v>
      </c>
      <c r="J134" t="s">
        <v>1106</v>
      </c>
      <c r="K134" t="s">
        <v>1180</v>
      </c>
      <c r="L134" t="s">
        <v>1108</v>
      </c>
      <c r="M134" t="s">
        <v>165</v>
      </c>
      <c r="N134" t="s">
        <v>130</v>
      </c>
      <c r="O134" t="s">
        <v>851</v>
      </c>
      <c r="P134" t="s">
        <v>1135</v>
      </c>
      <c r="Q134" t="s">
        <v>168</v>
      </c>
      <c r="R134" t="s">
        <v>165</v>
      </c>
      <c r="S134" t="s">
        <v>119</v>
      </c>
      <c r="T134" t="s">
        <v>1022</v>
      </c>
      <c r="U134" t="s">
        <v>141</v>
      </c>
      <c r="V134" t="s">
        <v>1136</v>
      </c>
      <c r="W134" t="s">
        <v>1137</v>
      </c>
      <c r="X134" s="51" t="str">
        <f t="shared" si="4"/>
        <v>3</v>
      </c>
      <c r="Y134" s="51" t="str">
        <f>IF(T134="","",IF(AND(T134&lt;&gt;'Tabelas auxiliares'!$B$236,T134&lt;&gt;'Tabelas auxiliares'!$B$237,T134&lt;&gt;'Tabelas auxiliares'!$C$236,T134&lt;&gt;'Tabelas auxiliares'!$C$237,T134&lt;&gt;'Tabelas auxiliares'!$D$236),"FOLHA DE PESSOAL",IF(X134='Tabelas auxiliares'!$A$237,"CUSTEIO",IF(X134='Tabelas auxiliares'!$A$236,"INVESTIMENTO","ERRO - VERIFICAR"))))</f>
        <v>FOLHA DE PESSOAL</v>
      </c>
      <c r="Z134" s="64">
        <f t="shared" si="5"/>
        <v>166473.97</v>
      </c>
      <c r="AA134" s="44">
        <v>2146.17</v>
      </c>
      <c r="AB134" s="44">
        <v>164327.79999999999</v>
      </c>
      <c r="AD134" s="72"/>
      <c r="AE134" s="72"/>
      <c r="AF134" s="72"/>
      <c r="AG134" s="72"/>
      <c r="AH134" s="72"/>
      <c r="AI134" s="72"/>
      <c r="AJ134" s="72"/>
      <c r="AK134" s="72"/>
      <c r="AL134" s="72"/>
      <c r="AM134" s="72"/>
      <c r="AN134" s="72"/>
      <c r="AO134" s="72"/>
    </row>
    <row r="135" spans="1:41" x14ac:dyDescent="0.25">
      <c r="A135" s="148" t="s">
        <v>540</v>
      </c>
      <c r="B135" t="s">
        <v>307</v>
      </c>
      <c r="C135" t="s">
        <v>541</v>
      </c>
      <c r="D135" t="s">
        <v>17</v>
      </c>
      <c r="E135" t="s">
        <v>117</v>
      </c>
      <c r="F135" s="51" t="str">
        <f>IFERROR(VLOOKUP(D135,'Tabelas auxiliares'!$A$3:$B$61,2,FALSE),"")</f>
        <v>GABINETE REITORIA</v>
      </c>
      <c r="G135" s="51" t="str">
        <f>IFERROR(VLOOKUP($B135,'Tabelas auxiliares'!$A$65:$C$102,2,FALSE),"")</f>
        <v>Internacionalização</v>
      </c>
      <c r="H135" s="51" t="str">
        <f>IFERROR(VLOOKUP($B135,'Tabelas auxiliares'!$A$65:$C$102,3,FALSE),"")</f>
        <v>DIÁRIAS INTERNACIONAIS / PASSAGENS AÉREAS INTERNACIONAIS / AUXÍLIO PARA EVENTOS INTERNACIONAIS / INSCRIÇÃO PARA  EVENTOS INTERNACIONAIS / ANUIDADES ARI / ENCARGO DE CURSOS E CONCURSOS ARI</v>
      </c>
      <c r="I135" t="s">
        <v>1181</v>
      </c>
      <c r="J135" t="s">
        <v>1182</v>
      </c>
      <c r="K135" t="s">
        <v>1183</v>
      </c>
      <c r="L135" t="s">
        <v>1184</v>
      </c>
      <c r="M135" t="s">
        <v>165</v>
      </c>
      <c r="N135" t="s">
        <v>166</v>
      </c>
      <c r="O135" t="s">
        <v>167</v>
      </c>
      <c r="P135" t="s">
        <v>200</v>
      </c>
      <c r="Q135" t="s">
        <v>168</v>
      </c>
      <c r="R135" t="s">
        <v>165</v>
      </c>
      <c r="S135" t="s">
        <v>119</v>
      </c>
      <c r="T135" t="s">
        <v>164</v>
      </c>
      <c r="U135" t="s">
        <v>725</v>
      </c>
      <c r="V135" t="s">
        <v>465</v>
      </c>
      <c r="W135" t="s">
        <v>509</v>
      </c>
      <c r="X135" s="51" t="str">
        <f t="shared" si="4"/>
        <v>3</v>
      </c>
      <c r="Y135" s="51" t="str">
        <f>IF(T135="","",IF(AND(T135&lt;&gt;'Tabelas auxiliares'!$B$236,T135&lt;&gt;'Tabelas auxiliares'!$B$237,T135&lt;&gt;'Tabelas auxiliares'!$C$236,T135&lt;&gt;'Tabelas auxiliares'!$C$237,T135&lt;&gt;'Tabelas auxiliares'!$D$236),"FOLHA DE PESSOAL",IF(X135='Tabelas auxiliares'!$A$237,"CUSTEIO",IF(X135='Tabelas auxiliares'!$A$236,"INVESTIMENTO","ERRO - VERIFICAR"))))</f>
        <v>CUSTEIO</v>
      </c>
      <c r="Z135" s="64">
        <f t="shared" si="5"/>
        <v>30000</v>
      </c>
      <c r="AA135" s="44">
        <v>16396.25</v>
      </c>
      <c r="AC135" s="44">
        <v>13603.75</v>
      </c>
      <c r="AD135" s="72"/>
      <c r="AE135" s="72"/>
      <c r="AF135" s="72"/>
      <c r="AG135" s="72"/>
      <c r="AH135" s="72"/>
      <c r="AI135" s="72"/>
      <c r="AJ135" s="72"/>
      <c r="AK135" s="72"/>
      <c r="AL135" s="72"/>
      <c r="AM135" s="72"/>
      <c r="AN135" s="72"/>
      <c r="AO135" s="72"/>
    </row>
    <row r="136" spans="1:41" x14ac:dyDescent="0.25">
      <c r="A136" s="148" t="s">
        <v>540</v>
      </c>
      <c r="B136" t="s">
        <v>307</v>
      </c>
      <c r="C136" t="s">
        <v>541</v>
      </c>
      <c r="D136" t="s">
        <v>17</v>
      </c>
      <c r="E136" t="s">
        <v>117</v>
      </c>
      <c r="F136" s="51" t="str">
        <f>IFERROR(VLOOKUP(D136,'Tabelas auxiliares'!$A$3:$B$61,2,FALSE),"")</f>
        <v>GABINETE REITORIA</v>
      </c>
      <c r="G136" s="51" t="str">
        <f>IFERROR(VLOOKUP($B136,'Tabelas auxiliares'!$A$65:$C$102,2,FALSE),"")</f>
        <v>Internacionalização</v>
      </c>
      <c r="H136" s="51" t="str">
        <f>IFERROR(VLOOKUP($B136,'Tabelas auxiliares'!$A$65:$C$102,3,FALSE),"")</f>
        <v>DIÁRIAS INTERNACIONAIS / PASSAGENS AÉREAS INTERNACIONAIS / AUXÍLIO PARA EVENTOS INTERNACIONAIS / INSCRIÇÃO PARA  EVENTOS INTERNACIONAIS / ANUIDADES ARI / ENCARGO DE CURSOS E CONCURSOS ARI</v>
      </c>
      <c r="I136" t="s">
        <v>856</v>
      </c>
      <c r="J136" t="s">
        <v>1185</v>
      </c>
      <c r="K136" t="s">
        <v>1186</v>
      </c>
      <c r="L136" t="s">
        <v>1187</v>
      </c>
      <c r="M136" t="s">
        <v>1188</v>
      </c>
      <c r="N136" t="s">
        <v>166</v>
      </c>
      <c r="O136" t="s">
        <v>167</v>
      </c>
      <c r="P136" t="s">
        <v>200</v>
      </c>
      <c r="Q136" t="s">
        <v>168</v>
      </c>
      <c r="R136" t="s">
        <v>165</v>
      </c>
      <c r="S136" t="s">
        <v>119</v>
      </c>
      <c r="T136" t="s">
        <v>164</v>
      </c>
      <c r="U136" t="s">
        <v>725</v>
      </c>
      <c r="V136" t="s">
        <v>969</v>
      </c>
      <c r="W136" t="s">
        <v>970</v>
      </c>
      <c r="X136" s="51" t="str">
        <f t="shared" si="4"/>
        <v>3</v>
      </c>
      <c r="Y136" s="51" t="str">
        <f>IF(T136="","",IF(AND(T136&lt;&gt;'Tabelas auxiliares'!$B$236,T136&lt;&gt;'Tabelas auxiliares'!$B$237,T136&lt;&gt;'Tabelas auxiliares'!$C$236,T136&lt;&gt;'Tabelas auxiliares'!$C$237,T136&lt;&gt;'Tabelas auxiliares'!$D$236),"FOLHA DE PESSOAL",IF(X136='Tabelas auxiliares'!$A$237,"CUSTEIO",IF(X136='Tabelas auxiliares'!$A$236,"INVESTIMENTO","ERRO - VERIFICAR"))))</f>
        <v>CUSTEIO</v>
      </c>
      <c r="Z136" s="64">
        <f t="shared" si="5"/>
        <v>1024.8800000000001</v>
      </c>
      <c r="AC136" s="44">
        <v>1024.8800000000001</v>
      </c>
      <c r="AD136" s="72"/>
      <c r="AE136" s="72"/>
      <c r="AF136" s="72"/>
      <c r="AG136" s="72"/>
      <c r="AH136" s="72"/>
      <c r="AI136" s="72"/>
      <c r="AJ136" s="72"/>
      <c r="AK136" s="72"/>
      <c r="AL136" s="72"/>
      <c r="AM136" s="72"/>
      <c r="AN136" s="72"/>
      <c r="AO136" s="72"/>
    </row>
    <row r="137" spans="1:41" x14ac:dyDescent="0.25">
      <c r="A137" s="148" t="s">
        <v>540</v>
      </c>
      <c r="B137" t="s">
        <v>307</v>
      </c>
      <c r="C137" t="s">
        <v>541</v>
      </c>
      <c r="D137" t="s">
        <v>63</v>
      </c>
      <c r="E137" t="s">
        <v>117</v>
      </c>
      <c r="F137" s="51" t="str">
        <f>IFERROR(VLOOKUP(D137,'Tabelas auxiliares'!$A$3:$B$61,2,FALSE),"")</f>
        <v>PROAD - PASSAGENS * D.U.C</v>
      </c>
      <c r="G137" s="51" t="str">
        <f>IFERROR(VLOOKUP($B137,'Tabelas auxiliares'!$A$65:$C$102,2,FALSE),"")</f>
        <v>Internacionalização</v>
      </c>
      <c r="H137" s="51" t="str">
        <f>IFERROR(VLOOKUP($B137,'Tabelas auxiliares'!$A$65:$C$102,3,FALSE),"")</f>
        <v>DIÁRIAS INTERNACIONAIS / PASSAGENS AÉREAS INTERNACIONAIS / AUXÍLIO PARA EVENTOS INTERNACIONAIS / INSCRIÇÃO PARA  EVENTOS INTERNACIONAIS / ANUIDADES ARI / ENCARGO DE CURSOS E CONCURSOS ARI</v>
      </c>
      <c r="I137" t="s">
        <v>907</v>
      </c>
      <c r="J137" t="s">
        <v>664</v>
      </c>
      <c r="K137" t="s">
        <v>1189</v>
      </c>
      <c r="L137" t="s">
        <v>236</v>
      </c>
      <c r="M137" t="s">
        <v>235</v>
      </c>
      <c r="N137" t="s">
        <v>166</v>
      </c>
      <c r="O137" t="s">
        <v>167</v>
      </c>
      <c r="P137" t="s">
        <v>200</v>
      </c>
      <c r="Q137" t="s">
        <v>168</v>
      </c>
      <c r="R137" t="s">
        <v>165</v>
      </c>
      <c r="S137" t="s">
        <v>119</v>
      </c>
      <c r="T137" t="s">
        <v>164</v>
      </c>
      <c r="U137" t="s">
        <v>725</v>
      </c>
      <c r="V137" t="s">
        <v>477</v>
      </c>
      <c r="W137" t="s">
        <v>461</v>
      </c>
      <c r="X137" s="51" t="str">
        <f t="shared" si="4"/>
        <v>3</v>
      </c>
      <c r="Y137" s="51" t="str">
        <f>IF(T137="","",IF(AND(T137&lt;&gt;'Tabelas auxiliares'!$B$236,T137&lt;&gt;'Tabelas auxiliares'!$B$237,T137&lt;&gt;'Tabelas auxiliares'!$C$236,T137&lt;&gt;'Tabelas auxiliares'!$C$237,T137&lt;&gt;'Tabelas auxiliares'!$D$236),"FOLHA DE PESSOAL",IF(X137='Tabelas auxiliares'!$A$237,"CUSTEIO",IF(X137='Tabelas auxiliares'!$A$236,"INVESTIMENTO","ERRO - VERIFICAR"))))</f>
        <v>CUSTEIO</v>
      </c>
      <c r="Z137" s="64">
        <f t="shared" si="5"/>
        <v>70000</v>
      </c>
      <c r="AA137" s="44">
        <v>39940.86</v>
      </c>
      <c r="AB137" s="44">
        <v>212.01</v>
      </c>
      <c r="AC137" s="44">
        <v>29847.13</v>
      </c>
      <c r="AD137" s="72"/>
      <c r="AE137" s="72"/>
      <c r="AF137" s="72"/>
      <c r="AG137" s="72"/>
      <c r="AH137" s="72"/>
      <c r="AI137" s="72"/>
      <c r="AJ137" s="72"/>
      <c r="AK137" s="72"/>
      <c r="AL137" s="72"/>
      <c r="AM137" s="72"/>
      <c r="AN137" s="72"/>
      <c r="AO137" s="72"/>
    </row>
    <row r="138" spans="1:41" x14ac:dyDescent="0.25">
      <c r="A138" s="148" t="s">
        <v>540</v>
      </c>
      <c r="B138" t="s">
        <v>307</v>
      </c>
      <c r="C138" t="s">
        <v>541</v>
      </c>
      <c r="D138" t="s">
        <v>71</v>
      </c>
      <c r="E138" t="s">
        <v>117</v>
      </c>
      <c r="F138" s="51" t="str">
        <f>IFERROR(VLOOKUP(D138,'Tabelas auxiliares'!$A$3:$B$61,2,FALSE),"")</f>
        <v>ARI - ASSESSORIA DE RELAÇÕES INTERNACIONAIS</v>
      </c>
      <c r="G138" s="51" t="str">
        <f>IFERROR(VLOOKUP($B138,'Tabelas auxiliares'!$A$65:$C$102,2,FALSE),"")</f>
        <v>Internacionalização</v>
      </c>
      <c r="H138" s="51" t="str">
        <f>IFERROR(VLOOKUP($B138,'Tabelas auxiliares'!$A$65:$C$102,3,FALSE),"")</f>
        <v>DIÁRIAS INTERNACIONAIS / PASSAGENS AÉREAS INTERNACIONAIS / AUXÍLIO PARA EVENTOS INTERNACIONAIS / INSCRIÇÃO PARA  EVENTOS INTERNACIONAIS / ANUIDADES ARI / ENCARGO DE CURSOS E CONCURSOS ARI</v>
      </c>
      <c r="I138" t="s">
        <v>1181</v>
      </c>
      <c r="J138" t="s">
        <v>1190</v>
      </c>
      <c r="K138" t="s">
        <v>1191</v>
      </c>
      <c r="L138" t="s">
        <v>1192</v>
      </c>
      <c r="M138" t="s">
        <v>165</v>
      </c>
      <c r="N138" t="s">
        <v>166</v>
      </c>
      <c r="O138" t="s">
        <v>167</v>
      </c>
      <c r="P138" t="s">
        <v>200</v>
      </c>
      <c r="Q138" t="s">
        <v>168</v>
      </c>
      <c r="R138" t="s">
        <v>165</v>
      </c>
      <c r="S138" t="s">
        <v>119</v>
      </c>
      <c r="T138" t="s">
        <v>164</v>
      </c>
      <c r="U138" t="s">
        <v>725</v>
      </c>
      <c r="V138" t="s">
        <v>465</v>
      </c>
      <c r="W138" t="s">
        <v>509</v>
      </c>
      <c r="X138" s="51" t="str">
        <f t="shared" si="4"/>
        <v>3</v>
      </c>
      <c r="Y138" s="51" t="str">
        <f>IF(T138="","",IF(AND(T138&lt;&gt;'Tabelas auxiliares'!$B$236,T138&lt;&gt;'Tabelas auxiliares'!$B$237,T138&lt;&gt;'Tabelas auxiliares'!$C$236,T138&lt;&gt;'Tabelas auxiliares'!$C$237,T138&lt;&gt;'Tabelas auxiliares'!$D$236),"FOLHA DE PESSOAL",IF(X138='Tabelas auxiliares'!$A$237,"CUSTEIO",IF(X138='Tabelas auxiliares'!$A$236,"INVESTIMENTO","ERRO - VERIFICAR"))))</f>
        <v>CUSTEIO</v>
      </c>
      <c r="Z138" s="64">
        <f t="shared" si="5"/>
        <v>57000</v>
      </c>
      <c r="AA138" s="44">
        <v>44543.73</v>
      </c>
      <c r="AC138" s="44">
        <v>12456.27</v>
      </c>
      <c r="AD138" s="72"/>
      <c r="AE138" s="72"/>
      <c r="AF138" s="72"/>
      <c r="AG138" s="72"/>
      <c r="AH138" s="72"/>
      <c r="AI138" s="72"/>
      <c r="AJ138" s="72"/>
      <c r="AK138" s="72"/>
      <c r="AL138" s="72"/>
      <c r="AM138" s="72"/>
      <c r="AN138" s="72"/>
      <c r="AO138" s="72"/>
    </row>
    <row r="139" spans="1:41" x14ac:dyDescent="0.25">
      <c r="A139" s="148" t="s">
        <v>540</v>
      </c>
      <c r="B139" t="s">
        <v>307</v>
      </c>
      <c r="C139" t="s">
        <v>541</v>
      </c>
      <c r="D139" t="s">
        <v>71</v>
      </c>
      <c r="E139" t="s">
        <v>117</v>
      </c>
      <c r="F139" s="51" t="str">
        <f>IFERROR(VLOOKUP(D139,'Tabelas auxiliares'!$A$3:$B$61,2,FALSE),"")</f>
        <v>ARI - ASSESSORIA DE RELAÇÕES INTERNACIONAIS</v>
      </c>
      <c r="G139" s="51" t="str">
        <f>IFERROR(VLOOKUP($B139,'Tabelas auxiliares'!$A$65:$C$102,2,FALSE),"")</f>
        <v>Internacionalização</v>
      </c>
      <c r="H139" s="51" t="str">
        <f>IFERROR(VLOOKUP($B139,'Tabelas auxiliares'!$A$65:$C$102,3,FALSE),"")</f>
        <v>DIÁRIAS INTERNACIONAIS / PASSAGENS AÉREAS INTERNACIONAIS / AUXÍLIO PARA EVENTOS INTERNACIONAIS / INSCRIÇÃO PARA  EVENTOS INTERNACIONAIS / ANUIDADES ARI / ENCARGO DE CURSOS E CONCURSOS ARI</v>
      </c>
      <c r="I139" t="s">
        <v>856</v>
      </c>
      <c r="J139" t="s">
        <v>1193</v>
      </c>
      <c r="K139" t="s">
        <v>1194</v>
      </c>
      <c r="L139" t="s">
        <v>1195</v>
      </c>
      <c r="M139" t="s">
        <v>968</v>
      </c>
      <c r="N139" t="s">
        <v>166</v>
      </c>
      <c r="O139" t="s">
        <v>167</v>
      </c>
      <c r="P139" t="s">
        <v>200</v>
      </c>
      <c r="Q139" t="s">
        <v>168</v>
      </c>
      <c r="R139" t="s">
        <v>165</v>
      </c>
      <c r="S139" t="s">
        <v>119</v>
      </c>
      <c r="T139" t="s">
        <v>164</v>
      </c>
      <c r="U139" t="s">
        <v>725</v>
      </c>
      <c r="V139" t="s">
        <v>969</v>
      </c>
      <c r="W139" t="s">
        <v>970</v>
      </c>
      <c r="X139" s="51" t="str">
        <f t="shared" si="4"/>
        <v>3</v>
      </c>
      <c r="Y139" s="51" t="str">
        <f>IF(T139="","",IF(AND(T139&lt;&gt;'Tabelas auxiliares'!$B$236,T139&lt;&gt;'Tabelas auxiliares'!$B$237,T139&lt;&gt;'Tabelas auxiliares'!$C$236,T139&lt;&gt;'Tabelas auxiliares'!$C$237,T139&lt;&gt;'Tabelas auxiliares'!$D$236),"FOLHA DE PESSOAL",IF(X139='Tabelas auxiliares'!$A$237,"CUSTEIO",IF(X139='Tabelas auxiliares'!$A$236,"INVESTIMENTO","ERRO - VERIFICAR"))))</f>
        <v>CUSTEIO</v>
      </c>
      <c r="Z139" s="64">
        <f t="shared" si="5"/>
        <v>1226.92</v>
      </c>
      <c r="AA139" s="44">
        <v>1226.92</v>
      </c>
      <c r="AD139" s="72"/>
      <c r="AE139" s="72"/>
      <c r="AF139" s="72"/>
      <c r="AG139" s="72"/>
      <c r="AH139" s="72"/>
      <c r="AI139" s="72"/>
      <c r="AJ139" s="72"/>
      <c r="AK139" s="72"/>
      <c r="AL139" s="72"/>
      <c r="AM139" s="72"/>
      <c r="AN139" s="72"/>
      <c r="AO139" s="72"/>
    </row>
    <row r="140" spans="1:41" x14ac:dyDescent="0.25">
      <c r="A140" s="148" t="s">
        <v>540</v>
      </c>
      <c r="B140" t="s">
        <v>307</v>
      </c>
      <c r="C140" t="s">
        <v>541</v>
      </c>
      <c r="D140" t="s">
        <v>83</v>
      </c>
      <c r="E140" t="s">
        <v>117</v>
      </c>
      <c r="F140" s="51" t="str">
        <f>IFERROR(VLOOKUP(D140,'Tabelas auxiliares'!$A$3:$B$61,2,FALSE),"")</f>
        <v>NETEL - NÚCLEO EDUCACIONAL DE TECNOLOGIAS E LÍNGUAS</v>
      </c>
      <c r="G140" s="51" t="str">
        <f>IFERROR(VLOOKUP($B140,'Tabelas auxiliares'!$A$65:$C$102,2,FALSE),"")</f>
        <v>Internacionalização</v>
      </c>
      <c r="H140" s="51" t="str">
        <f>IFERROR(VLOOKUP($B140,'Tabelas auxiliares'!$A$65:$C$102,3,FALSE),"")</f>
        <v>DIÁRIAS INTERNACIONAIS / PASSAGENS AÉREAS INTERNACIONAIS / AUXÍLIO PARA EVENTOS INTERNACIONAIS / INSCRIÇÃO PARA  EVENTOS INTERNACIONAIS / ANUIDADES ARI / ENCARGO DE CURSOS E CONCURSOS ARI</v>
      </c>
      <c r="I140" t="s">
        <v>1196</v>
      </c>
      <c r="J140" t="s">
        <v>1197</v>
      </c>
      <c r="K140" t="s">
        <v>1198</v>
      </c>
      <c r="L140" t="s">
        <v>1199</v>
      </c>
      <c r="M140" t="s">
        <v>165</v>
      </c>
      <c r="N140" t="s">
        <v>166</v>
      </c>
      <c r="O140" t="s">
        <v>167</v>
      </c>
      <c r="P140" t="s">
        <v>200</v>
      </c>
      <c r="Q140" t="s">
        <v>168</v>
      </c>
      <c r="R140" t="s">
        <v>165</v>
      </c>
      <c r="S140" t="s">
        <v>119</v>
      </c>
      <c r="T140" t="s">
        <v>164</v>
      </c>
      <c r="U140" t="s">
        <v>725</v>
      </c>
      <c r="V140" t="s">
        <v>465</v>
      </c>
      <c r="W140" t="s">
        <v>509</v>
      </c>
      <c r="X140" s="51" t="str">
        <f t="shared" si="4"/>
        <v>3</v>
      </c>
      <c r="Y140" s="51" t="str">
        <f>IF(T140="","",IF(AND(T140&lt;&gt;'Tabelas auxiliares'!$B$236,T140&lt;&gt;'Tabelas auxiliares'!$B$237,T140&lt;&gt;'Tabelas auxiliares'!$C$236,T140&lt;&gt;'Tabelas auxiliares'!$C$237,T140&lt;&gt;'Tabelas auxiliares'!$D$236),"FOLHA DE PESSOAL",IF(X140='Tabelas auxiliares'!$A$237,"CUSTEIO",IF(X140='Tabelas auxiliares'!$A$236,"INVESTIMENTO","ERRO - VERIFICAR"))))</f>
        <v>CUSTEIO</v>
      </c>
      <c r="Z140" s="64">
        <f t="shared" si="5"/>
        <v>12000</v>
      </c>
      <c r="AA140" s="44">
        <v>12000</v>
      </c>
      <c r="AD140" s="72"/>
      <c r="AE140" s="72"/>
      <c r="AF140" s="72"/>
      <c r="AG140" s="72"/>
      <c r="AH140" s="72"/>
      <c r="AI140" s="72"/>
      <c r="AJ140" s="72"/>
      <c r="AK140" s="72"/>
      <c r="AL140" s="72"/>
      <c r="AM140" s="72"/>
      <c r="AN140" s="72"/>
      <c r="AO140" s="72"/>
    </row>
    <row r="141" spans="1:41" x14ac:dyDescent="0.25">
      <c r="A141" s="148" t="s">
        <v>540</v>
      </c>
      <c r="B141" t="s">
        <v>309</v>
      </c>
      <c r="C141" t="s">
        <v>541</v>
      </c>
      <c r="D141" t="s">
        <v>35</v>
      </c>
      <c r="E141" t="s">
        <v>117</v>
      </c>
      <c r="F141" s="51" t="str">
        <f>IFERROR(VLOOKUP(D141,'Tabelas auxiliares'!$A$3:$B$61,2,FALSE),"")</f>
        <v>PU - PREFEITURA UNIVERSITÁRIA</v>
      </c>
      <c r="G141" s="51" t="str">
        <f>IFERROR(VLOOKUP($B141,'Tabelas auxiliares'!$A$65:$C$102,2,FALSE),"")</f>
        <v>Limpeza e copeiragem</v>
      </c>
      <c r="H141" s="51" t="str">
        <f>IFERROR(VLOOKUP($B141,'Tabelas auxiliares'!$A$65:$C$102,3,FALSE),"")</f>
        <v>LIMPEZA / COPEIRAGEM / COLETA DE LIXO INFECTANTE /MATERIAIS DE LIMPEZA E COPA (PAPEL TOALHA, HIGIÊNICO) / BOMBONAS RESÍDUOS QUÍMICOS</v>
      </c>
      <c r="I141" t="s">
        <v>1200</v>
      </c>
      <c r="J141" t="s">
        <v>1201</v>
      </c>
      <c r="K141" t="s">
        <v>1202</v>
      </c>
      <c r="L141" t="s">
        <v>1203</v>
      </c>
      <c r="M141" t="s">
        <v>1204</v>
      </c>
      <c r="N141" t="s">
        <v>166</v>
      </c>
      <c r="O141" t="s">
        <v>167</v>
      </c>
      <c r="P141" t="s">
        <v>200</v>
      </c>
      <c r="Q141" t="s">
        <v>168</v>
      </c>
      <c r="R141" t="s">
        <v>165</v>
      </c>
      <c r="S141" t="s">
        <v>119</v>
      </c>
      <c r="T141" t="s">
        <v>164</v>
      </c>
      <c r="U141" t="s">
        <v>725</v>
      </c>
      <c r="V141" t="s">
        <v>1205</v>
      </c>
      <c r="W141" t="s">
        <v>1206</v>
      </c>
      <c r="X141" s="51" t="str">
        <f t="shared" si="4"/>
        <v>3</v>
      </c>
      <c r="Y141" s="51" t="str">
        <f>IF(T141="","",IF(AND(T141&lt;&gt;'Tabelas auxiliares'!$B$236,T141&lt;&gt;'Tabelas auxiliares'!$B$237,T141&lt;&gt;'Tabelas auxiliares'!$C$236,T141&lt;&gt;'Tabelas auxiliares'!$C$237,T141&lt;&gt;'Tabelas auxiliares'!$D$236),"FOLHA DE PESSOAL",IF(X141='Tabelas auxiliares'!$A$237,"CUSTEIO",IF(X141='Tabelas auxiliares'!$A$236,"INVESTIMENTO","ERRO - VERIFICAR"))))</f>
        <v>CUSTEIO</v>
      </c>
      <c r="Z141" s="64">
        <f t="shared" si="5"/>
        <v>22000</v>
      </c>
      <c r="AA141" s="44">
        <v>22000</v>
      </c>
      <c r="AD141" s="72"/>
      <c r="AE141" s="72"/>
      <c r="AF141" s="72"/>
      <c r="AG141" s="72"/>
      <c r="AH141" s="72"/>
      <c r="AI141" s="72"/>
      <c r="AJ141" s="72"/>
      <c r="AK141" s="72"/>
      <c r="AL141" s="72"/>
      <c r="AM141" s="72"/>
      <c r="AN141" s="72"/>
      <c r="AO141" s="72"/>
    </row>
    <row r="142" spans="1:41" x14ac:dyDescent="0.25">
      <c r="A142" s="148" t="s">
        <v>540</v>
      </c>
      <c r="B142" t="s">
        <v>309</v>
      </c>
      <c r="C142" t="s">
        <v>541</v>
      </c>
      <c r="D142" t="s">
        <v>35</v>
      </c>
      <c r="E142" t="s">
        <v>117</v>
      </c>
      <c r="F142" s="51" t="str">
        <f>IFERROR(VLOOKUP(D142,'Tabelas auxiliares'!$A$3:$B$61,2,FALSE),"")</f>
        <v>PU - PREFEITURA UNIVERSITÁRIA</v>
      </c>
      <c r="G142" s="51" t="str">
        <f>IFERROR(VLOOKUP($B142,'Tabelas auxiliares'!$A$65:$C$102,2,FALSE),"")</f>
        <v>Limpeza e copeiragem</v>
      </c>
      <c r="H142" s="51" t="str">
        <f>IFERROR(VLOOKUP($B142,'Tabelas auxiliares'!$A$65:$C$102,3,FALSE),"")</f>
        <v>LIMPEZA / COPEIRAGEM / COLETA DE LIXO INFECTANTE /MATERIAIS DE LIMPEZA E COPA (PAPEL TOALHA, HIGIÊNICO) / BOMBONAS RESÍDUOS QUÍMICOS</v>
      </c>
      <c r="I142" t="s">
        <v>822</v>
      </c>
      <c r="J142" t="s">
        <v>1207</v>
      </c>
      <c r="K142" t="s">
        <v>1208</v>
      </c>
      <c r="L142" t="s">
        <v>1209</v>
      </c>
      <c r="M142" t="s">
        <v>1210</v>
      </c>
      <c r="N142" t="s">
        <v>166</v>
      </c>
      <c r="O142" t="s">
        <v>167</v>
      </c>
      <c r="P142" t="s">
        <v>200</v>
      </c>
      <c r="Q142" t="s">
        <v>168</v>
      </c>
      <c r="R142" t="s">
        <v>165</v>
      </c>
      <c r="S142" t="s">
        <v>119</v>
      </c>
      <c r="T142" t="s">
        <v>164</v>
      </c>
      <c r="U142" t="s">
        <v>725</v>
      </c>
      <c r="V142" t="s">
        <v>1211</v>
      </c>
      <c r="W142" t="s">
        <v>1212</v>
      </c>
      <c r="X142" s="51" t="str">
        <f t="shared" si="4"/>
        <v>3</v>
      </c>
      <c r="Y142" s="51" t="str">
        <f>IF(T142="","",IF(AND(T142&lt;&gt;'Tabelas auxiliares'!$B$236,T142&lt;&gt;'Tabelas auxiliares'!$B$237,T142&lt;&gt;'Tabelas auxiliares'!$C$236,T142&lt;&gt;'Tabelas auxiliares'!$C$237,T142&lt;&gt;'Tabelas auxiliares'!$D$236),"FOLHA DE PESSOAL",IF(X142='Tabelas auxiliares'!$A$237,"CUSTEIO",IF(X142='Tabelas auxiliares'!$A$236,"INVESTIMENTO","ERRO - VERIFICAR"))))</f>
        <v>CUSTEIO</v>
      </c>
      <c r="Z142" s="64">
        <f t="shared" si="5"/>
        <v>1975</v>
      </c>
      <c r="AA142" s="44">
        <v>1975</v>
      </c>
      <c r="AD142" s="72"/>
      <c r="AE142" s="72"/>
      <c r="AF142" s="72"/>
      <c r="AG142" s="72"/>
      <c r="AH142" s="72"/>
      <c r="AI142" s="72"/>
      <c r="AJ142" s="72"/>
      <c r="AK142" s="72"/>
      <c r="AL142" s="72"/>
      <c r="AM142" s="72"/>
      <c r="AN142" s="72"/>
      <c r="AO142" s="72"/>
    </row>
    <row r="143" spans="1:41" x14ac:dyDescent="0.25">
      <c r="A143" s="148" t="s">
        <v>540</v>
      </c>
      <c r="B143" t="s">
        <v>309</v>
      </c>
      <c r="C143" t="s">
        <v>541</v>
      </c>
      <c r="D143" t="s">
        <v>35</v>
      </c>
      <c r="E143" t="s">
        <v>117</v>
      </c>
      <c r="F143" s="51" t="str">
        <f>IFERROR(VLOOKUP(D143,'Tabelas auxiliares'!$A$3:$B$61,2,FALSE),"")</f>
        <v>PU - PREFEITURA UNIVERSITÁRIA</v>
      </c>
      <c r="G143" s="51" t="str">
        <f>IFERROR(VLOOKUP($B143,'Tabelas auxiliares'!$A$65:$C$102,2,FALSE),"")</f>
        <v>Limpeza e copeiragem</v>
      </c>
      <c r="H143" s="51" t="str">
        <f>IFERROR(VLOOKUP($B143,'Tabelas auxiliares'!$A$65:$C$102,3,FALSE),"")</f>
        <v>LIMPEZA / COPEIRAGEM / COLETA DE LIXO INFECTANTE /MATERIAIS DE LIMPEZA E COPA (PAPEL TOALHA, HIGIÊNICO) / BOMBONAS RESÍDUOS QUÍMICOS</v>
      </c>
      <c r="I143" t="s">
        <v>822</v>
      </c>
      <c r="J143" t="s">
        <v>1207</v>
      </c>
      <c r="K143" t="s">
        <v>1213</v>
      </c>
      <c r="L143" t="s">
        <v>1209</v>
      </c>
      <c r="M143" t="s">
        <v>1214</v>
      </c>
      <c r="N143" t="s">
        <v>166</v>
      </c>
      <c r="O143" t="s">
        <v>167</v>
      </c>
      <c r="P143" t="s">
        <v>200</v>
      </c>
      <c r="Q143" t="s">
        <v>168</v>
      </c>
      <c r="R143" t="s">
        <v>165</v>
      </c>
      <c r="S143" t="s">
        <v>119</v>
      </c>
      <c r="T143" t="s">
        <v>164</v>
      </c>
      <c r="U143" t="s">
        <v>725</v>
      </c>
      <c r="V143" t="s">
        <v>1211</v>
      </c>
      <c r="W143" t="s">
        <v>1212</v>
      </c>
      <c r="X143" s="51" t="str">
        <f t="shared" si="4"/>
        <v>3</v>
      </c>
      <c r="Y143" s="51" t="str">
        <f>IF(T143="","",IF(AND(T143&lt;&gt;'Tabelas auxiliares'!$B$236,T143&lt;&gt;'Tabelas auxiliares'!$B$237,T143&lt;&gt;'Tabelas auxiliares'!$C$236,T143&lt;&gt;'Tabelas auxiliares'!$C$237,T143&lt;&gt;'Tabelas auxiliares'!$D$236),"FOLHA DE PESSOAL",IF(X143='Tabelas auxiliares'!$A$237,"CUSTEIO",IF(X143='Tabelas auxiliares'!$A$236,"INVESTIMENTO","ERRO - VERIFICAR"))))</f>
        <v>CUSTEIO</v>
      </c>
      <c r="Z143" s="64">
        <f t="shared" si="5"/>
        <v>7560</v>
      </c>
      <c r="AA143" s="44">
        <v>7560</v>
      </c>
      <c r="AD143" s="72"/>
      <c r="AE143" s="72"/>
      <c r="AF143" s="72"/>
      <c r="AG143" s="72"/>
      <c r="AH143" s="72"/>
      <c r="AI143" s="72"/>
      <c r="AJ143" s="72"/>
      <c r="AK143" s="72"/>
      <c r="AL143" s="72"/>
      <c r="AM143" s="72"/>
      <c r="AN143" s="72"/>
      <c r="AO143" s="72"/>
    </row>
    <row r="144" spans="1:41" x14ac:dyDescent="0.25">
      <c r="A144" s="148" t="s">
        <v>540</v>
      </c>
      <c r="B144" t="s">
        <v>309</v>
      </c>
      <c r="C144" t="s">
        <v>541</v>
      </c>
      <c r="D144" t="s">
        <v>35</v>
      </c>
      <c r="E144" t="s">
        <v>117</v>
      </c>
      <c r="F144" s="51" t="str">
        <f>IFERROR(VLOOKUP(D144,'Tabelas auxiliares'!$A$3:$B$61,2,FALSE),"")</f>
        <v>PU - PREFEITURA UNIVERSITÁRIA</v>
      </c>
      <c r="G144" s="51" t="str">
        <f>IFERROR(VLOOKUP($B144,'Tabelas auxiliares'!$A$65:$C$102,2,FALSE),"")</f>
        <v>Limpeza e copeiragem</v>
      </c>
      <c r="H144" s="51" t="str">
        <f>IFERROR(VLOOKUP($B144,'Tabelas auxiliares'!$A$65:$C$102,3,FALSE),"")</f>
        <v>LIMPEZA / COPEIRAGEM / COLETA DE LIXO INFECTANTE /MATERIAIS DE LIMPEZA E COPA (PAPEL TOALHA, HIGIÊNICO) / BOMBONAS RESÍDUOS QUÍMICOS</v>
      </c>
      <c r="I144" t="s">
        <v>822</v>
      </c>
      <c r="J144" t="s">
        <v>1207</v>
      </c>
      <c r="K144" t="s">
        <v>1215</v>
      </c>
      <c r="L144" t="s">
        <v>1209</v>
      </c>
      <c r="M144" t="s">
        <v>1216</v>
      </c>
      <c r="N144" t="s">
        <v>166</v>
      </c>
      <c r="O144" t="s">
        <v>167</v>
      </c>
      <c r="P144" t="s">
        <v>200</v>
      </c>
      <c r="Q144" t="s">
        <v>168</v>
      </c>
      <c r="R144" t="s">
        <v>165</v>
      </c>
      <c r="S144" t="s">
        <v>119</v>
      </c>
      <c r="T144" t="s">
        <v>164</v>
      </c>
      <c r="U144" t="s">
        <v>725</v>
      </c>
      <c r="V144" t="s">
        <v>1211</v>
      </c>
      <c r="W144" t="s">
        <v>1212</v>
      </c>
      <c r="X144" s="51" t="str">
        <f t="shared" si="4"/>
        <v>3</v>
      </c>
      <c r="Y144" s="51" t="str">
        <f>IF(T144="","",IF(AND(T144&lt;&gt;'Tabelas auxiliares'!$B$236,T144&lt;&gt;'Tabelas auxiliares'!$B$237,T144&lt;&gt;'Tabelas auxiliares'!$C$236,T144&lt;&gt;'Tabelas auxiliares'!$C$237,T144&lt;&gt;'Tabelas auxiliares'!$D$236),"FOLHA DE PESSOAL",IF(X144='Tabelas auxiliares'!$A$237,"CUSTEIO",IF(X144='Tabelas auxiliares'!$A$236,"INVESTIMENTO","ERRO - VERIFICAR"))))</f>
        <v>CUSTEIO</v>
      </c>
      <c r="Z144" s="64">
        <f t="shared" si="5"/>
        <v>154.4</v>
      </c>
      <c r="AA144" s="44">
        <v>154.4</v>
      </c>
      <c r="AD144" s="72"/>
      <c r="AE144" s="72"/>
      <c r="AF144" s="72"/>
      <c r="AG144" s="72"/>
      <c r="AH144" s="72"/>
      <c r="AI144" s="72"/>
      <c r="AJ144" s="72"/>
      <c r="AK144" s="72"/>
      <c r="AL144" s="72"/>
      <c r="AM144" s="72"/>
      <c r="AN144" s="72"/>
      <c r="AO144" s="72"/>
    </row>
    <row r="145" spans="1:41" x14ac:dyDescent="0.25">
      <c r="A145" s="148" t="s">
        <v>540</v>
      </c>
      <c r="B145" t="s">
        <v>309</v>
      </c>
      <c r="C145" t="s">
        <v>541</v>
      </c>
      <c r="D145" t="s">
        <v>35</v>
      </c>
      <c r="E145" t="s">
        <v>117</v>
      </c>
      <c r="F145" s="51" t="str">
        <f>IFERROR(VLOOKUP(D145,'Tabelas auxiliares'!$A$3:$B$61,2,FALSE),"")</f>
        <v>PU - PREFEITURA UNIVERSITÁRIA</v>
      </c>
      <c r="G145" s="51" t="str">
        <f>IFERROR(VLOOKUP($B145,'Tabelas auxiliares'!$A$65:$C$102,2,FALSE),"")</f>
        <v>Limpeza e copeiragem</v>
      </c>
      <c r="H145" s="51" t="str">
        <f>IFERROR(VLOOKUP($B145,'Tabelas auxiliares'!$A$65:$C$102,3,FALSE),"")</f>
        <v>LIMPEZA / COPEIRAGEM / COLETA DE LIXO INFECTANTE /MATERIAIS DE LIMPEZA E COPA (PAPEL TOALHA, HIGIÊNICO) / BOMBONAS RESÍDUOS QUÍMICOS</v>
      </c>
      <c r="I145" t="s">
        <v>770</v>
      </c>
      <c r="J145" t="s">
        <v>798</v>
      </c>
      <c r="K145" t="s">
        <v>1217</v>
      </c>
      <c r="L145" t="s">
        <v>800</v>
      </c>
      <c r="M145" t="s">
        <v>1218</v>
      </c>
      <c r="N145" t="s">
        <v>166</v>
      </c>
      <c r="O145" t="s">
        <v>167</v>
      </c>
      <c r="P145" t="s">
        <v>200</v>
      </c>
      <c r="Q145" t="s">
        <v>168</v>
      </c>
      <c r="R145" t="s">
        <v>165</v>
      </c>
      <c r="S145" t="s">
        <v>119</v>
      </c>
      <c r="T145" t="s">
        <v>164</v>
      </c>
      <c r="U145" t="s">
        <v>725</v>
      </c>
      <c r="V145" t="s">
        <v>1219</v>
      </c>
      <c r="W145" t="s">
        <v>1220</v>
      </c>
      <c r="X145" s="51" t="str">
        <f t="shared" si="4"/>
        <v>3</v>
      </c>
      <c r="Y145" s="51" t="str">
        <f>IF(T145="","",IF(AND(T145&lt;&gt;'Tabelas auxiliares'!$B$236,T145&lt;&gt;'Tabelas auxiliares'!$B$237,T145&lt;&gt;'Tabelas auxiliares'!$C$236,T145&lt;&gt;'Tabelas auxiliares'!$C$237,T145&lt;&gt;'Tabelas auxiliares'!$D$236),"FOLHA DE PESSOAL",IF(X145='Tabelas auxiliares'!$A$237,"CUSTEIO",IF(X145='Tabelas auxiliares'!$A$236,"INVESTIMENTO","ERRO - VERIFICAR"))))</f>
        <v>CUSTEIO</v>
      </c>
      <c r="Z145" s="64">
        <f t="shared" si="5"/>
        <v>131.91999999999999</v>
      </c>
      <c r="AA145" s="44">
        <v>131.91999999999999</v>
      </c>
      <c r="AD145" s="72"/>
      <c r="AE145" s="72"/>
      <c r="AF145" s="72"/>
      <c r="AG145" s="72"/>
      <c r="AH145" s="72"/>
      <c r="AI145" s="72"/>
      <c r="AJ145" s="72"/>
      <c r="AK145" s="72"/>
      <c r="AL145" s="72"/>
      <c r="AM145" s="72"/>
      <c r="AN145" s="72"/>
      <c r="AO145" s="72"/>
    </row>
    <row r="146" spans="1:41" x14ac:dyDescent="0.25">
      <c r="A146" s="148" t="s">
        <v>540</v>
      </c>
      <c r="B146" t="s">
        <v>309</v>
      </c>
      <c r="C146" t="s">
        <v>541</v>
      </c>
      <c r="D146" t="s">
        <v>35</v>
      </c>
      <c r="E146" t="s">
        <v>117</v>
      </c>
      <c r="F146" s="51" t="str">
        <f>IFERROR(VLOOKUP(D146,'Tabelas auxiliares'!$A$3:$B$61,2,FALSE),"")</f>
        <v>PU - PREFEITURA UNIVERSITÁRIA</v>
      </c>
      <c r="G146" s="51" t="str">
        <f>IFERROR(VLOOKUP($B146,'Tabelas auxiliares'!$A$65:$C$102,2,FALSE),"")</f>
        <v>Limpeza e copeiragem</v>
      </c>
      <c r="H146" s="51" t="str">
        <f>IFERROR(VLOOKUP($B146,'Tabelas auxiliares'!$A$65:$C$102,3,FALSE),"")</f>
        <v>LIMPEZA / COPEIRAGEM / COLETA DE LIXO INFECTANTE /MATERIAIS DE LIMPEZA E COPA (PAPEL TOALHA, HIGIÊNICO) / BOMBONAS RESÍDUOS QUÍMICOS</v>
      </c>
      <c r="I146" t="s">
        <v>770</v>
      </c>
      <c r="J146" t="s">
        <v>1221</v>
      </c>
      <c r="K146" t="s">
        <v>1222</v>
      </c>
      <c r="L146" t="s">
        <v>1223</v>
      </c>
      <c r="M146" t="s">
        <v>1224</v>
      </c>
      <c r="N146" t="s">
        <v>166</v>
      </c>
      <c r="O146" t="s">
        <v>167</v>
      </c>
      <c r="P146" t="s">
        <v>200</v>
      </c>
      <c r="Q146" t="s">
        <v>168</v>
      </c>
      <c r="R146" t="s">
        <v>165</v>
      </c>
      <c r="S146" t="s">
        <v>119</v>
      </c>
      <c r="T146" t="s">
        <v>164</v>
      </c>
      <c r="U146" t="s">
        <v>725</v>
      </c>
      <c r="V146" t="s">
        <v>1225</v>
      </c>
      <c r="W146" t="s">
        <v>1226</v>
      </c>
      <c r="X146" s="51" t="str">
        <f t="shared" si="4"/>
        <v>3</v>
      </c>
      <c r="Y146" s="51" t="str">
        <f>IF(T146="","",IF(AND(T146&lt;&gt;'Tabelas auxiliares'!$B$236,T146&lt;&gt;'Tabelas auxiliares'!$B$237,T146&lt;&gt;'Tabelas auxiliares'!$C$236,T146&lt;&gt;'Tabelas auxiliares'!$C$237,T146&lt;&gt;'Tabelas auxiliares'!$D$236),"FOLHA DE PESSOAL",IF(X146='Tabelas auxiliares'!$A$237,"CUSTEIO",IF(X146='Tabelas auxiliares'!$A$236,"INVESTIMENTO","ERRO - VERIFICAR"))))</f>
        <v>CUSTEIO</v>
      </c>
      <c r="Z146" s="64">
        <f t="shared" si="5"/>
        <v>38971.199999999997</v>
      </c>
      <c r="AA146" s="44">
        <v>38971.199999999997</v>
      </c>
      <c r="AD146" s="72"/>
      <c r="AE146" s="72"/>
      <c r="AF146" s="72"/>
      <c r="AG146" s="72"/>
      <c r="AH146" s="72"/>
      <c r="AI146" s="72"/>
      <c r="AJ146" s="72"/>
      <c r="AK146" s="72"/>
      <c r="AL146" s="72"/>
      <c r="AM146" s="72"/>
      <c r="AN146" s="72"/>
      <c r="AO146" s="72"/>
    </row>
    <row r="147" spans="1:41" x14ac:dyDescent="0.25">
      <c r="A147" s="148" t="s">
        <v>540</v>
      </c>
      <c r="B147" t="s">
        <v>309</v>
      </c>
      <c r="C147" t="s">
        <v>541</v>
      </c>
      <c r="D147" t="s">
        <v>35</v>
      </c>
      <c r="E147" t="s">
        <v>117</v>
      </c>
      <c r="F147" s="51" t="str">
        <f>IFERROR(VLOOKUP(D147,'Tabelas auxiliares'!$A$3:$B$61,2,FALSE),"")</f>
        <v>PU - PREFEITURA UNIVERSITÁRIA</v>
      </c>
      <c r="G147" s="51" t="str">
        <f>IFERROR(VLOOKUP($B147,'Tabelas auxiliares'!$A$65:$C$102,2,FALSE),"")</f>
        <v>Limpeza e copeiragem</v>
      </c>
      <c r="H147" s="51" t="str">
        <f>IFERROR(VLOOKUP($B147,'Tabelas auxiliares'!$A$65:$C$102,3,FALSE),"")</f>
        <v>LIMPEZA / COPEIRAGEM / COLETA DE LIXO INFECTANTE /MATERIAIS DE LIMPEZA E COPA (PAPEL TOALHA, HIGIÊNICO) / BOMBONAS RESÍDUOS QUÍMICOS</v>
      </c>
      <c r="I147" t="s">
        <v>770</v>
      </c>
      <c r="J147" t="s">
        <v>1227</v>
      </c>
      <c r="K147" t="s">
        <v>1228</v>
      </c>
      <c r="L147" t="s">
        <v>1229</v>
      </c>
      <c r="M147" t="s">
        <v>1230</v>
      </c>
      <c r="N147" t="s">
        <v>166</v>
      </c>
      <c r="O147" t="s">
        <v>167</v>
      </c>
      <c r="P147" t="s">
        <v>200</v>
      </c>
      <c r="Q147" t="s">
        <v>168</v>
      </c>
      <c r="R147" t="s">
        <v>165</v>
      </c>
      <c r="S147" t="s">
        <v>119</v>
      </c>
      <c r="T147" t="s">
        <v>164</v>
      </c>
      <c r="U147" t="s">
        <v>725</v>
      </c>
      <c r="V147" t="s">
        <v>1231</v>
      </c>
      <c r="W147" t="s">
        <v>1220</v>
      </c>
      <c r="X147" s="51" t="str">
        <f t="shared" si="4"/>
        <v>3</v>
      </c>
      <c r="Y147" s="51" t="str">
        <f>IF(T147="","",IF(AND(T147&lt;&gt;'Tabelas auxiliares'!$B$236,T147&lt;&gt;'Tabelas auxiliares'!$B$237,T147&lt;&gt;'Tabelas auxiliares'!$C$236,T147&lt;&gt;'Tabelas auxiliares'!$C$237,T147&lt;&gt;'Tabelas auxiliares'!$D$236),"FOLHA DE PESSOAL",IF(X147='Tabelas auxiliares'!$A$237,"CUSTEIO",IF(X147='Tabelas auxiliares'!$A$236,"INVESTIMENTO","ERRO - VERIFICAR"))))</f>
        <v>CUSTEIO</v>
      </c>
      <c r="Z147" s="64">
        <f t="shared" si="5"/>
        <v>1496128.77</v>
      </c>
      <c r="AA147" s="44">
        <v>1496128.77</v>
      </c>
      <c r="AD147" s="72"/>
      <c r="AE147" s="72"/>
      <c r="AF147" s="72"/>
      <c r="AG147" s="72"/>
      <c r="AH147" s="72"/>
      <c r="AI147" s="72"/>
      <c r="AJ147" s="72"/>
      <c r="AK147" s="72"/>
      <c r="AL147" s="72"/>
      <c r="AM147" s="72"/>
      <c r="AN147" s="72"/>
      <c r="AO147" s="72"/>
    </row>
    <row r="148" spans="1:41" x14ac:dyDescent="0.25">
      <c r="A148" s="148" t="s">
        <v>540</v>
      </c>
      <c r="B148" t="s">
        <v>309</v>
      </c>
      <c r="C148" t="s">
        <v>541</v>
      </c>
      <c r="D148" t="s">
        <v>35</v>
      </c>
      <c r="E148" t="s">
        <v>117</v>
      </c>
      <c r="F148" s="51" t="str">
        <f>IFERROR(VLOOKUP(D148,'Tabelas auxiliares'!$A$3:$B$61,2,FALSE),"")</f>
        <v>PU - PREFEITURA UNIVERSITÁRIA</v>
      </c>
      <c r="G148" s="51" t="str">
        <f>IFERROR(VLOOKUP($B148,'Tabelas auxiliares'!$A$65:$C$102,2,FALSE),"")</f>
        <v>Limpeza e copeiragem</v>
      </c>
      <c r="H148" s="51" t="str">
        <f>IFERROR(VLOOKUP($B148,'Tabelas auxiliares'!$A$65:$C$102,3,FALSE),"")</f>
        <v>LIMPEZA / COPEIRAGEM / COLETA DE LIXO INFECTANTE /MATERIAIS DE LIMPEZA E COPA (PAPEL TOALHA, HIGIÊNICO) / BOMBONAS RESÍDUOS QUÍMICOS</v>
      </c>
      <c r="I148" t="s">
        <v>793</v>
      </c>
      <c r="J148" t="s">
        <v>1232</v>
      </c>
      <c r="K148" t="s">
        <v>1233</v>
      </c>
      <c r="L148" t="s">
        <v>1234</v>
      </c>
      <c r="M148" t="s">
        <v>1235</v>
      </c>
      <c r="N148" t="s">
        <v>166</v>
      </c>
      <c r="O148" t="s">
        <v>167</v>
      </c>
      <c r="P148" t="s">
        <v>200</v>
      </c>
      <c r="Q148" t="s">
        <v>168</v>
      </c>
      <c r="R148" t="s">
        <v>165</v>
      </c>
      <c r="S148" t="s">
        <v>119</v>
      </c>
      <c r="T148" t="s">
        <v>164</v>
      </c>
      <c r="U148" t="s">
        <v>725</v>
      </c>
      <c r="V148" t="s">
        <v>1205</v>
      </c>
      <c r="W148" t="s">
        <v>1206</v>
      </c>
      <c r="X148" s="51" t="str">
        <f t="shared" si="4"/>
        <v>3</v>
      </c>
      <c r="Y148" s="51" t="str">
        <f>IF(T148="","",IF(AND(T148&lt;&gt;'Tabelas auxiliares'!$B$236,T148&lt;&gt;'Tabelas auxiliares'!$B$237,T148&lt;&gt;'Tabelas auxiliares'!$C$236,T148&lt;&gt;'Tabelas auxiliares'!$C$237,T148&lt;&gt;'Tabelas auxiliares'!$D$236),"FOLHA DE PESSOAL",IF(X148='Tabelas auxiliares'!$A$237,"CUSTEIO",IF(X148='Tabelas auxiliares'!$A$236,"INVESTIMENTO","ERRO - VERIFICAR"))))</f>
        <v>CUSTEIO</v>
      </c>
      <c r="Z148" s="64">
        <f t="shared" si="5"/>
        <v>250</v>
      </c>
      <c r="AA148" s="44">
        <v>250</v>
      </c>
      <c r="AD148" s="72"/>
      <c r="AE148" s="72"/>
      <c r="AF148" s="72"/>
      <c r="AG148" s="72"/>
      <c r="AH148" s="72"/>
      <c r="AI148" s="72"/>
      <c r="AJ148" s="72"/>
      <c r="AK148" s="72"/>
      <c r="AL148" s="72"/>
      <c r="AM148" s="72"/>
      <c r="AN148" s="72"/>
      <c r="AO148" s="72"/>
    </row>
    <row r="149" spans="1:41" x14ac:dyDescent="0.25">
      <c r="A149" s="148" t="s">
        <v>540</v>
      </c>
      <c r="B149" t="s">
        <v>309</v>
      </c>
      <c r="C149" t="s">
        <v>541</v>
      </c>
      <c r="D149" t="s">
        <v>35</v>
      </c>
      <c r="E149" t="s">
        <v>117</v>
      </c>
      <c r="F149" s="51" t="str">
        <f>IFERROR(VLOOKUP(D149,'Tabelas auxiliares'!$A$3:$B$61,2,FALSE),"")</f>
        <v>PU - PREFEITURA UNIVERSITÁRIA</v>
      </c>
      <c r="G149" s="51" t="str">
        <f>IFERROR(VLOOKUP($B149,'Tabelas auxiliares'!$A$65:$C$102,2,FALSE),"")</f>
        <v>Limpeza e copeiragem</v>
      </c>
      <c r="H149" s="51" t="str">
        <f>IFERROR(VLOOKUP($B149,'Tabelas auxiliares'!$A$65:$C$102,3,FALSE),"")</f>
        <v>LIMPEZA / COPEIRAGEM / COLETA DE LIXO INFECTANTE /MATERIAIS DE LIMPEZA E COPA (PAPEL TOALHA, HIGIÊNICO) / BOMBONAS RESÍDUOS QUÍMICOS</v>
      </c>
      <c r="I149" t="s">
        <v>793</v>
      </c>
      <c r="J149" t="s">
        <v>1232</v>
      </c>
      <c r="K149" t="s">
        <v>1236</v>
      </c>
      <c r="L149" t="s">
        <v>1234</v>
      </c>
      <c r="M149" t="s">
        <v>1237</v>
      </c>
      <c r="N149" t="s">
        <v>166</v>
      </c>
      <c r="O149" t="s">
        <v>167</v>
      </c>
      <c r="P149" t="s">
        <v>200</v>
      </c>
      <c r="Q149" t="s">
        <v>168</v>
      </c>
      <c r="R149" t="s">
        <v>165</v>
      </c>
      <c r="S149" t="s">
        <v>119</v>
      </c>
      <c r="T149" t="s">
        <v>164</v>
      </c>
      <c r="U149" t="s">
        <v>725</v>
      </c>
      <c r="V149" t="s">
        <v>1205</v>
      </c>
      <c r="W149" t="s">
        <v>1206</v>
      </c>
      <c r="X149" s="51" t="str">
        <f t="shared" si="4"/>
        <v>3</v>
      </c>
      <c r="Y149" s="51" t="str">
        <f>IF(T149="","",IF(AND(T149&lt;&gt;'Tabelas auxiliares'!$B$236,T149&lt;&gt;'Tabelas auxiliares'!$B$237,T149&lt;&gt;'Tabelas auxiliares'!$C$236,T149&lt;&gt;'Tabelas auxiliares'!$C$237,T149&lt;&gt;'Tabelas auxiliares'!$D$236),"FOLHA DE PESSOAL",IF(X149='Tabelas auxiliares'!$A$237,"CUSTEIO",IF(X149='Tabelas auxiliares'!$A$236,"INVESTIMENTO","ERRO - VERIFICAR"))))</f>
        <v>CUSTEIO</v>
      </c>
      <c r="Z149" s="64">
        <f t="shared" si="5"/>
        <v>9300</v>
      </c>
      <c r="AA149" s="44">
        <v>9300</v>
      </c>
      <c r="AD149" s="72"/>
      <c r="AE149" s="72"/>
      <c r="AF149" s="72"/>
      <c r="AG149" s="72"/>
      <c r="AH149" s="72"/>
      <c r="AI149" s="72"/>
      <c r="AJ149" s="72"/>
      <c r="AK149" s="72"/>
      <c r="AL149" s="72"/>
      <c r="AM149" s="72"/>
      <c r="AN149" s="72"/>
      <c r="AO149" s="72"/>
    </row>
    <row r="150" spans="1:41" x14ac:dyDescent="0.25">
      <c r="A150" s="148" t="s">
        <v>540</v>
      </c>
      <c r="B150" t="s">
        <v>309</v>
      </c>
      <c r="C150" t="s">
        <v>541</v>
      </c>
      <c r="D150" t="s">
        <v>35</v>
      </c>
      <c r="E150" t="s">
        <v>117</v>
      </c>
      <c r="F150" s="51" t="str">
        <f>IFERROR(VLOOKUP(D150,'Tabelas auxiliares'!$A$3:$B$61,2,FALSE),"")</f>
        <v>PU - PREFEITURA UNIVERSITÁRIA</v>
      </c>
      <c r="G150" s="51" t="str">
        <f>IFERROR(VLOOKUP($B150,'Tabelas auxiliares'!$A$65:$C$102,2,FALSE),"")</f>
        <v>Limpeza e copeiragem</v>
      </c>
      <c r="H150" s="51" t="str">
        <f>IFERROR(VLOOKUP($B150,'Tabelas auxiliares'!$A$65:$C$102,3,FALSE),"")</f>
        <v>LIMPEZA / COPEIRAGEM / COLETA DE LIXO INFECTANTE /MATERIAIS DE LIMPEZA E COPA (PAPEL TOALHA, HIGIÊNICO) / BOMBONAS RESÍDUOS QUÍMICOS</v>
      </c>
      <c r="I150" t="s">
        <v>797</v>
      </c>
      <c r="J150" t="s">
        <v>1201</v>
      </c>
      <c r="K150" t="s">
        <v>1238</v>
      </c>
      <c r="L150" t="s">
        <v>1203</v>
      </c>
      <c r="M150" t="s">
        <v>1239</v>
      </c>
      <c r="N150" t="s">
        <v>166</v>
      </c>
      <c r="O150" t="s">
        <v>167</v>
      </c>
      <c r="P150" t="s">
        <v>200</v>
      </c>
      <c r="Q150" t="s">
        <v>168</v>
      </c>
      <c r="R150" t="s">
        <v>165</v>
      </c>
      <c r="S150" t="s">
        <v>119</v>
      </c>
      <c r="T150" t="s">
        <v>164</v>
      </c>
      <c r="U150" t="s">
        <v>725</v>
      </c>
      <c r="V150" t="s">
        <v>1205</v>
      </c>
      <c r="W150" t="s">
        <v>1206</v>
      </c>
      <c r="X150" s="51" t="str">
        <f t="shared" si="4"/>
        <v>3</v>
      </c>
      <c r="Y150" s="51" t="str">
        <f>IF(T150="","",IF(AND(T150&lt;&gt;'Tabelas auxiliares'!$B$236,T150&lt;&gt;'Tabelas auxiliares'!$B$237,T150&lt;&gt;'Tabelas auxiliares'!$C$236,T150&lt;&gt;'Tabelas auxiliares'!$C$237,T150&lt;&gt;'Tabelas auxiliares'!$D$236),"FOLHA DE PESSOAL",IF(X150='Tabelas auxiliares'!$A$237,"CUSTEIO",IF(X150='Tabelas auxiliares'!$A$236,"INVESTIMENTO","ERRO - VERIFICAR"))))</f>
        <v>CUSTEIO</v>
      </c>
      <c r="Z150" s="64">
        <f t="shared" si="5"/>
        <v>38000</v>
      </c>
      <c r="AA150" s="44">
        <v>38000</v>
      </c>
      <c r="AD150" s="72"/>
      <c r="AE150" s="72"/>
      <c r="AF150" s="72"/>
      <c r="AG150" s="72"/>
      <c r="AH150" s="72"/>
      <c r="AI150" s="72"/>
      <c r="AJ150" s="72"/>
      <c r="AK150" s="72"/>
      <c r="AL150" s="72"/>
      <c r="AM150" s="72"/>
      <c r="AN150" s="72"/>
      <c r="AO150" s="72"/>
    </row>
    <row r="151" spans="1:41" x14ac:dyDescent="0.25">
      <c r="A151" s="148" t="s">
        <v>540</v>
      </c>
      <c r="B151" t="s">
        <v>327</v>
      </c>
      <c r="C151" t="s">
        <v>541</v>
      </c>
      <c r="D151" t="s">
        <v>35</v>
      </c>
      <c r="E151" t="s">
        <v>117</v>
      </c>
      <c r="F151" s="51" t="str">
        <f>IFERROR(VLOOKUP(D151,'Tabelas auxiliares'!$A$3:$B$61,2,FALSE),"")</f>
        <v>PU - PREFEITURA UNIVERSITÁRIA</v>
      </c>
      <c r="G151" s="51" t="str">
        <f>IFERROR(VLOOKUP($B151,'Tabelas auxiliares'!$A$65:$C$102,2,FALSE),"")</f>
        <v>Materiais de consumo e serviços não acadêmicos</v>
      </c>
      <c r="H151" s="51" t="str">
        <f>IFERROR(VLOOKUP($B151,'Tabelas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51" t="s">
        <v>912</v>
      </c>
      <c r="J151" t="s">
        <v>1240</v>
      </c>
      <c r="K151" t="s">
        <v>1241</v>
      </c>
      <c r="L151" t="s">
        <v>1242</v>
      </c>
      <c r="M151" t="s">
        <v>1243</v>
      </c>
      <c r="N151" t="s">
        <v>166</v>
      </c>
      <c r="O151" t="s">
        <v>167</v>
      </c>
      <c r="P151" t="s">
        <v>200</v>
      </c>
      <c r="Q151" t="s">
        <v>168</v>
      </c>
      <c r="R151" t="s">
        <v>165</v>
      </c>
      <c r="S151" t="s">
        <v>119</v>
      </c>
      <c r="T151" t="s">
        <v>164</v>
      </c>
      <c r="U151" t="s">
        <v>725</v>
      </c>
      <c r="V151" t="s">
        <v>1244</v>
      </c>
      <c r="W151" t="s">
        <v>1245</v>
      </c>
      <c r="X151" s="51" t="str">
        <f t="shared" si="4"/>
        <v>3</v>
      </c>
      <c r="Y151" s="51" t="str">
        <f>IF(T151="","",IF(AND(T151&lt;&gt;'Tabelas auxiliares'!$B$236,T151&lt;&gt;'Tabelas auxiliares'!$B$237,T151&lt;&gt;'Tabelas auxiliares'!$C$236,T151&lt;&gt;'Tabelas auxiliares'!$C$237,T151&lt;&gt;'Tabelas auxiliares'!$D$236),"FOLHA DE PESSOAL",IF(X151='Tabelas auxiliares'!$A$237,"CUSTEIO",IF(X151='Tabelas auxiliares'!$A$236,"INVESTIMENTO","ERRO - VERIFICAR"))))</f>
        <v>CUSTEIO</v>
      </c>
      <c r="Z151" s="64">
        <f t="shared" si="5"/>
        <v>600</v>
      </c>
      <c r="AC151" s="44">
        <v>600</v>
      </c>
      <c r="AD151" s="72"/>
      <c r="AE151" s="72"/>
      <c r="AF151" s="72"/>
      <c r="AG151" s="72"/>
      <c r="AH151" s="72"/>
      <c r="AI151" s="72"/>
      <c r="AJ151" s="72"/>
      <c r="AK151" s="72"/>
      <c r="AL151" s="72"/>
      <c r="AM151" s="72"/>
      <c r="AN151" s="72"/>
      <c r="AO151" s="72"/>
    </row>
    <row r="152" spans="1:41" x14ac:dyDescent="0.25">
      <c r="A152" s="148" t="s">
        <v>540</v>
      </c>
      <c r="B152" t="s">
        <v>327</v>
      </c>
      <c r="C152" t="s">
        <v>541</v>
      </c>
      <c r="D152" t="s">
        <v>35</v>
      </c>
      <c r="E152" t="s">
        <v>117</v>
      </c>
      <c r="F152" s="51" t="str">
        <f>IFERROR(VLOOKUP(D152,'Tabelas auxiliares'!$A$3:$B$61,2,FALSE),"")</f>
        <v>PU - PREFEITURA UNIVERSITÁRIA</v>
      </c>
      <c r="G152" s="51" t="str">
        <f>IFERROR(VLOOKUP($B152,'Tabelas auxiliares'!$A$65:$C$102,2,FALSE),"")</f>
        <v>Materiais de consumo e serviços não acadêmicos</v>
      </c>
      <c r="H152" s="51" t="str">
        <f>IFERROR(VLOOKUP($B152,'Tabelas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52" t="s">
        <v>822</v>
      </c>
      <c r="J152" t="s">
        <v>1246</v>
      </c>
      <c r="K152" t="s">
        <v>1247</v>
      </c>
      <c r="L152" t="s">
        <v>1248</v>
      </c>
      <c r="M152" t="s">
        <v>1249</v>
      </c>
      <c r="N152" t="s">
        <v>166</v>
      </c>
      <c r="O152" t="s">
        <v>167</v>
      </c>
      <c r="P152" t="s">
        <v>200</v>
      </c>
      <c r="Q152" t="s">
        <v>168</v>
      </c>
      <c r="R152" t="s">
        <v>165</v>
      </c>
      <c r="S152" t="s">
        <v>119</v>
      </c>
      <c r="T152" t="s">
        <v>164</v>
      </c>
      <c r="U152" t="s">
        <v>725</v>
      </c>
      <c r="V152" t="s">
        <v>1250</v>
      </c>
      <c r="W152" t="s">
        <v>1251</v>
      </c>
      <c r="X152" s="51" t="str">
        <f t="shared" si="4"/>
        <v>3</v>
      </c>
      <c r="Y152" s="51" t="str">
        <f>IF(T152="","",IF(AND(T152&lt;&gt;'Tabelas auxiliares'!$B$236,T152&lt;&gt;'Tabelas auxiliares'!$B$237,T152&lt;&gt;'Tabelas auxiliares'!$C$236,T152&lt;&gt;'Tabelas auxiliares'!$C$237,T152&lt;&gt;'Tabelas auxiliares'!$D$236),"FOLHA DE PESSOAL",IF(X152='Tabelas auxiliares'!$A$237,"CUSTEIO",IF(X152='Tabelas auxiliares'!$A$236,"INVESTIMENTO","ERRO - VERIFICAR"))))</f>
        <v>CUSTEIO</v>
      </c>
      <c r="Z152" s="64">
        <f t="shared" si="5"/>
        <v>12710</v>
      </c>
      <c r="AA152" s="44">
        <v>12710</v>
      </c>
      <c r="AD152" s="72"/>
      <c r="AE152" s="72"/>
      <c r="AF152" s="72"/>
      <c r="AG152" s="72"/>
      <c r="AH152" s="72"/>
      <c r="AI152" s="72"/>
      <c r="AJ152" s="72"/>
      <c r="AK152" s="72"/>
      <c r="AL152" s="72"/>
      <c r="AM152" s="72"/>
      <c r="AN152" s="72"/>
      <c r="AO152" s="72"/>
    </row>
    <row r="153" spans="1:41" x14ac:dyDescent="0.25">
      <c r="A153" s="148" t="s">
        <v>540</v>
      </c>
      <c r="B153" t="s">
        <v>327</v>
      </c>
      <c r="C153" t="s">
        <v>541</v>
      </c>
      <c r="D153" t="s">
        <v>35</v>
      </c>
      <c r="E153" t="s">
        <v>117</v>
      </c>
      <c r="F153" s="51" t="str">
        <f>IFERROR(VLOOKUP(D153,'Tabelas auxiliares'!$A$3:$B$61,2,FALSE),"")</f>
        <v>PU - PREFEITURA UNIVERSITÁRIA</v>
      </c>
      <c r="G153" s="51" t="str">
        <f>IFERROR(VLOOKUP($B153,'Tabelas auxiliares'!$A$65:$C$102,2,FALSE),"")</f>
        <v>Materiais de consumo e serviços não acadêmicos</v>
      </c>
      <c r="H153" s="51" t="str">
        <f>IFERROR(VLOOKUP($B153,'Tabelas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53" t="s">
        <v>822</v>
      </c>
      <c r="J153" t="s">
        <v>1252</v>
      </c>
      <c r="K153" t="s">
        <v>1253</v>
      </c>
      <c r="L153" t="s">
        <v>1254</v>
      </c>
      <c r="M153" t="s">
        <v>1255</v>
      </c>
      <c r="N153" t="s">
        <v>166</v>
      </c>
      <c r="O153" t="s">
        <v>167</v>
      </c>
      <c r="P153" t="s">
        <v>200</v>
      </c>
      <c r="Q153" t="s">
        <v>168</v>
      </c>
      <c r="R153" t="s">
        <v>165</v>
      </c>
      <c r="S153" t="s">
        <v>119</v>
      </c>
      <c r="T153" t="s">
        <v>164</v>
      </c>
      <c r="U153" t="s">
        <v>725</v>
      </c>
      <c r="V153" t="s">
        <v>1256</v>
      </c>
      <c r="W153" t="s">
        <v>1257</v>
      </c>
      <c r="X153" s="51" t="str">
        <f t="shared" si="4"/>
        <v>3</v>
      </c>
      <c r="Y153" s="51" t="str">
        <f>IF(T153="","",IF(AND(T153&lt;&gt;'Tabelas auxiliares'!$B$236,T153&lt;&gt;'Tabelas auxiliares'!$B$237,T153&lt;&gt;'Tabelas auxiliares'!$C$236,T153&lt;&gt;'Tabelas auxiliares'!$C$237,T153&lt;&gt;'Tabelas auxiliares'!$D$236),"FOLHA DE PESSOAL",IF(X153='Tabelas auxiliares'!$A$237,"CUSTEIO",IF(X153='Tabelas auxiliares'!$A$236,"INVESTIMENTO","ERRO - VERIFICAR"))))</f>
        <v>CUSTEIO</v>
      </c>
      <c r="Z153" s="64">
        <f t="shared" si="5"/>
        <v>324</v>
      </c>
      <c r="AB153" s="44">
        <v>11.73</v>
      </c>
      <c r="AC153" s="44">
        <v>312.27</v>
      </c>
      <c r="AD153" s="72"/>
      <c r="AE153" s="72"/>
      <c r="AF153" s="72"/>
      <c r="AG153" s="72"/>
      <c r="AH153" s="72"/>
      <c r="AI153" s="72"/>
      <c r="AJ153" s="72"/>
      <c r="AK153" s="72"/>
      <c r="AL153" s="72"/>
      <c r="AM153" s="72"/>
      <c r="AN153" s="72"/>
      <c r="AO153" s="72"/>
    </row>
    <row r="154" spans="1:41" x14ac:dyDescent="0.25">
      <c r="A154" s="148" t="s">
        <v>540</v>
      </c>
      <c r="B154" t="s">
        <v>327</v>
      </c>
      <c r="C154" t="s">
        <v>541</v>
      </c>
      <c r="D154" t="s">
        <v>35</v>
      </c>
      <c r="E154" t="s">
        <v>117</v>
      </c>
      <c r="F154" s="51" t="str">
        <f>IFERROR(VLOOKUP(D154,'Tabelas auxiliares'!$A$3:$B$61,2,FALSE),"")</f>
        <v>PU - PREFEITURA UNIVERSITÁRIA</v>
      </c>
      <c r="G154" s="51" t="str">
        <f>IFERROR(VLOOKUP($B154,'Tabelas auxiliares'!$A$65:$C$102,2,FALSE),"")</f>
        <v>Materiais de consumo e serviços não acadêmicos</v>
      </c>
      <c r="H154" s="51" t="str">
        <f>IFERROR(VLOOKUP($B154,'Tabelas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154" t="s">
        <v>797</v>
      </c>
      <c r="J154" t="s">
        <v>1258</v>
      </c>
      <c r="K154" t="s">
        <v>1259</v>
      </c>
      <c r="L154" t="s">
        <v>1260</v>
      </c>
      <c r="M154" t="s">
        <v>1261</v>
      </c>
      <c r="N154" t="s">
        <v>166</v>
      </c>
      <c r="O154" t="s">
        <v>167</v>
      </c>
      <c r="P154" t="s">
        <v>200</v>
      </c>
      <c r="Q154" t="s">
        <v>168</v>
      </c>
      <c r="R154" t="s">
        <v>165</v>
      </c>
      <c r="S154" t="s">
        <v>119</v>
      </c>
      <c r="T154" t="s">
        <v>164</v>
      </c>
      <c r="U154" t="s">
        <v>725</v>
      </c>
      <c r="V154" t="s">
        <v>1262</v>
      </c>
      <c r="W154" t="s">
        <v>1263</v>
      </c>
      <c r="X154" s="51" t="str">
        <f t="shared" si="4"/>
        <v>3</v>
      </c>
      <c r="Y154" s="51" t="str">
        <f>IF(T154="","",IF(AND(T154&lt;&gt;'Tabelas auxiliares'!$B$236,T154&lt;&gt;'Tabelas auxiliares'!$B$237,T154&lt;&gt;'Tabelas auxiliares'!$C$236,T154&lt;&gt;'Tabelas auxiliares'!$C$237,T154&lt;&gt;'Tabelas auxiliares'!$D$236),"FOLHA DE PESSOAL",IF(X154='Tabelas auxiliares'!$A$237,"CUSTEIO",IF(X154='Tabelas auxiliares'!$A$236,"INVESTIMENTO","ERRO - VERIFICAR"))))</f>
        <v>CUSTEIO</v>
      </c>
      <c r="Z154" s="64">
        <f t="shared" si="5"/>
        <v>62392</v>
      </c>
      <c r="AA154" s="44">
        <v>62392</v>
      </c>
      <c r="AD154" s="72"/>
      <c r="AE154" s="72"/>
      <c r="AF154" s="72"/>
      <c r="AG154" s="72"/>
      <c r="AH154" s="72"/>
      <c r="AI154" s="72"/>
      <c r="AJ154" s="72"/>
      <c r="AK154" s="72"/>
      <c r="AL154" s="72"/>
      <c r="AM154" s="72"/>
      <c r="AN154" s="72"/>
      <c r="AO154" s="72"/>
    </row>
    <row r="155" spans="1:41" x14ac:dyDescent="0.25">
      <c r="A155" s="148" t="s">
        <v>540</v>
      </c>
      <c r="B155" t="s">
        <v>330</v>
      </c>
      <c r="C155" t="s">
        <v>541</v>
      </c>
      <c r="D155" t="s">
        <v>35</v>
      </c>
      <c r="E155" t="s">
        <v>117</v>
      </c>
      <c r="F155" s="51" t="str">
        <f>IFERROR(VLOOKUP(D155,'Tabelas auxiliares'!$A$3:$B$61,2,FALSE),"")</f>
        <v>PU - PREFEITURA UNIVERSITÁRIA</v>
      </c>
      <c r="G155" s="51" t="str">
        <f>IFERROR(VLOOKUP($B155,'Tabelas auxiliares'!$A$65:$C$102,2,FALSE),"")</f>
        <v>Manutenção</v>
      </c>
      <c r="H155" s="51" t="str">
        <f>IFERROR(VLOOKUP($B155,'Tabelas auxiliares'!$A$65:$C$102,3,FALSE),"")</f>
        <v>ALMOXARIFADO / AR CONDICIONADO / COMBATE INCÊNDIO / CORTINAS / ELEVADORES / GERADORES DE ENERGIA / HIDRÁULICA / IMÓVEIS / INSTALAÇÕES ELÉTRICAS  / JARDINAGEM / MANUTENÇÃO PREDIAL / DESINSETIZAÇÃO / CHAVEIRO / INVENTÁRIO PATRIMONIAL</v>
      </c>
      <c r="I155" t="s">
        <v>1196</v>
      </c>
      <c r="J155" t="s">
        <v>1264</v>
      </c>
      <c r="K155" t="s">
        <v>1265</v>
      </c>
      <c r="L155" t="s">
        <v>1266</v>
      </c>
      <c r="M155" t="s">
        <v>1267</v>
      </c>
      <c r="N155" t="s">
        <v>166</v>
      </c>
      <c r="O155" t="s">
        <v>167</v>
      </c>
      <c r="P155" t="s">
        <v>200</v>
      </c>
      <c r="Q155" t="s">
        <v>168</v>
      </c>
      <c r="R155" t="s">
        <v>165</v>
      </c>
      <c r="S155" t="s">
        <v>119</v>
      </c>
      <c r="T155" t="s">
        <v>164</v>
      </c>
      <c r="U155" t="s">
        <v>725</v>
      </c>
      <c r="V155" t="s">
        <v>466</v>
      </c>
      <c r="W155" t="s">
        <v>447</v>
      </c>
      <c r="X155" s="51" t="str">
        <f t="shared" si="4"/>
        <v>3</v>
      </c>
      <c r="Y155" s="51" t="str">
        <f>IF(T155="","",IF(AND(T155&lt;&gt;'Tabelas auxiliares'!$B$236,T155&lt;&gt;'Tabelas auxiliares'!$B$237,T155&lt;&gt;'Tabelas auxiliares'!$C$236,T155&lt;&gt;'Tabelas auxiliares'!$C$237,T155&lt;&gt;'Tabelas auxiliares'!$D$236),"FOLHA DE PESSOAL",IF(X155='Tabelas auxiliares'!$A$237,"CUSTEIO",IF(X155='Tabelas auxiliares'!$A$236,"INVESTIMENTO","ERRO - VERIFICAR"))))</f>
        <v>CUSTEIO</v>
      </c>
      <c r="Z155" s="64">
        <f t="shared" si="5"/>
        <v>30413.66</v>
      </c>
      <c r="AA155" s="44">
        <v>30413.66</v>
      </c>
      <c r="AD155" s="72"/>
      <c r="AE155" s="72"/>
      <c r="AF155" s="72"/>
      <c r="AG155" s="72"/>
      <c r="AH155" s="72"/>
      <c r="AI155" s="72"/>
      <c r="AJ155" s="72"/>
      <c r="AK155" s="72"/>
      <c r="AL155" s="72"/>
      <c r="AM155" s="72"/>
      <c r="AN155" s="72"/>
      <c r="AO155" s="72"/>
    </row>
    <row r="156" spans="1:41" x14ac:dyDescent="0.25">
      <c r="A156" s="148" t="s">
        <v>540</v>
      </c>
      <c r="B156" t="s">
        <v>330</v>
      </c>
      <c r="C156" t="s">
        <v>541</v>
      </c>
      <c r="D156" t="s">
        <v>35</v>
      </c>
      <c r="E156" t="s">
        <v>117</v>
      </c>
      <c r="F156" s="51" t="str">
        <f>IFERROR(VLOOKUP(D156,'Tabelas auxiliares'!$A$3:$B$61,2,FALSE),"")</f>
        <v>PU - PREFEITURA UNIVERSITÁRIA</v>
      </c>
      <c r="G156" s="51" t="str">
        <f>IFERROR(VLOOKUP($B156,'Tabelas auxiliares'!$A$65:$C$102,2,FALSE),"")</f>
        <v>Manutenção</v>
      </c>
      <c r="H156" s="51" t="str">
        <f>IFERROR(VLOOKUP($B156,'Tabelas auxiliares'!$A$65:$C$102,3,FALSE),"")</f>
        <v>ALMOXARIFADO / AR CONDICIONADO / COMBATE INCÊNDIO / CORTINAS / ELEVADORES / GERADORES DE ENERGIA / HIDRÁULICA / IMÓVEIS / INSTALAÇÕES ELÉTRICAS  / JARDINAGEM / MANUTENÇÃO PREDIAL / DESINSETIZAÇÃO / CHAVEIRO / INVENTÁRIO PATRIMONIAL</v>
      </c>
      <c r="I156" t="s">
        <v>1196</v>
      </c>
      <c r="J156" t="s">
        <v>1268</v>
      </c>
      <c r="K156" t="s">
        <v>1269</v>
      </c>
      <c r="L156" t="s">
        <v>1270</v>
      </c>
      <c r="M156" t="s">
        <v>1271</v>
      </c>
      <c r="N156" t="s">
        <v>166</v>
      </c>
      <c r="O156" t="s">
        <v>167</v>
      </c>
      <c r="P156" t="s">
        <v>200</v>
      </c>
      <c r="Q156" t="s">
        <v>168</v>
      </c>
      <c r="R156" t="s">
        <v>165</v>
      </c>
      <c r="S156" t="s">
        <v>119</v>
      </c>
      <c r="T156" t="s">
        <v>164</v>
      </c>
      <c r="U156" t="s">
        <v>725</v>
      </c>
      <c r="V156" t="s">
        <v>1272</v>
      </c>
      <c r="W156" t="s">
        <v>1273</v>
      </c>
      <c r="X156" s="51" t="str">
        <f t="shared" si="4"/>
        <v>3</v>
      </c>
      <c r="Y156" s="51" t="str">
        <f>IF(T156="","",IF(AND(T156&lt;&gt;'Tabelas auxiliares'!$B$236,T156&lt;&gt;'Tabelas auxiliares'!$B$237,T156&lt;&gt;'Tabelas auxiliares'!$C$236,T156&lt;&gt;'Tabelas auxiliares'!$C$237,T156&lt;&gt;'Tabelas auxiliares'!$D$236),"FOLHA DE PESSOAL",IF(X156='Tabelas auxiliares'!$A$237,"CUSTEIO",IF(X156='Tabelas auxiliares'!$A$236,"INVESTIMENTO","ERRO - VERIFICAR"))))</f>
        <v>CUSTEIO</v>
      </c>
      <c r="Z156" s="64">
        <f t="shared" si="5"/>
        <v>336184.24</v>
      </c>
      <c r="AA156" s="44">
        <v>336184.24</v>
      </c>
      <c r="AD156" s="72"/>
      <c r="AE156" s="72"/>
      <c r="AF156" s="72"/>
      <c r="AG156" s="72"/>
      <c r="AH156" s="72"/>
      <c r="AI156" s="72"/>
      <c r="AJ156" s="72"/>
      <c r="AK156" s="72"/>
      <c r="AL156" s="72"/>
      <c r="AM156" s="72"/>
      <c r="AN156" s="72"/>
      <c r="AO156" s="72"/>
    </row>
    <row r="157" spans="1:41" x14ac:dyDescent="0.25">
      <c r="A157" s="148" t="s">
        <v>540</v>
      </c>
      <c r="B157" t="s">
        <v>330</v>
      </c>
      <c r="C157" t="s">
        <v>541</v>
      </c>
      <c r="D157" t="s">
        <v>35</v>
      </c>
      <c r="E157" t="s">
        <v>117</v>
      </c>
      <c r="F157" s="51" t="str">
        <f>IFERROR(VLOOKUP(D157,'Tabelas auxiliares'!$A$3:$B$61,2,FALSE),"")</f>
        <v>PU - PREFEITURA UNIVERSITÁRIA</v>
      </c>
      <c r="G157" s="51" t="str">
        <f>IFERROR(VLOOKUP($B157,'Tabelas auxiliares'!$A$65:$C$102,2,FALSE),"")</f>
        <v>Manutenção</v>
      </c>
      <c r="H157" s="51" t="str">
        <f>IFERROR(VLOOKUP($B157,'Tabelas auxiliares'!$A$65:$C$102,3,FALSE),"")</f>
        <v>ALMOXARIFADO / AR CONDICIONADO / COMBATE INCÊNDIO / CORTINAS / ELEVADORES / GERADORES DE ENERGIA / HIDRÁULICA / IMÓVEIS / INSTALAÇÕES ELÉTRICAS  / JARDINAGEM / MANUTENÇÃO PREDIAL / DESINSETIZAÇÃO / CHAVEIRO / INVENTÁRIO PATRIMONIAL</v>
      </c>
      <c r="I157" t="s">
        <v>804</v>
      </c>
      <c r="J157" t="s">
        <v>1274</v>
      </c>
      <c r="K157" t="s">
        <v>1275</v>
      </c>
      <c r="L157" t="s">
        <v>1276</v>
      </c>
      <c r="M157" t="s">
        <v>1277</v>
      </c>
      <c r="N157" t="s">
        <v>166</v>
      </c>
      <c r="O157" t="s">
        <v>167</v>
      </c>
      <c r="P157" t="s">
        <v>200</v>
      </c>
      <c r="Q157" t="s">
        <v>168</v>
      </c>
      <c r="R157" t="s">
        <v>165</v>
      </c>
      <c r="S157" t="s">
        <v>119</v>
      </c>
      <c r="T157" t="s">
        <v>164</v>
      </c>
      <c r="U157" t="s">
        <v>725</v>
      </c>
      <c r="V157" t="s">
        <v>1278</v>
      </c>
      <c r="W157" t="s">
        <v>1279</v>
      </c>
      <c r="X157" s="51" t="str">
        <f t="shared" si="4"/>
        <v>3</v>
      </c>
      <c r="Y157" s="51" t="str">
        <f>IF(T157="","",IF(AND(T157&lt;&gt;'Tabelas auxiliares'!$B$236,T157&lt;&gt;'Tabelas auxiliares'!$B$237,T157&lt;&gt;'Tabelas auxiliares'!$C$236,T157&lt;&gt;'Tabelas auxiliares'!$C$237,T157&lt;&gt;'Tabelas auxiliares'!$D$236),"FOLHA DE PESSOAL",IF(X157='Tabelas auxiliares'!$A$237,"CUSTEIO",IF(X157='Tabelas auxiliares'!$A$236,"INVESTIMENTO","ERRO - VERIFICAR"))))</f>
        <v>CUSTEIO</v>
      </c>
      <c r="Z157" s="64">
        <f t="shared" si="5"/>
        <v>15766.78</v>
      </c>
      <c r="AA157" s="44">
        <v>15766.78</v>
      </c>
      <c r="AD157" s="72"/>
      <c r="AE157" s="72"/>
      <c r="AF157" s="72"/>
      <c r="AG157" s="72"/>
      <c r="AH157" s="72"/>
      <c r="AI157" s="72"/>
      <c r="AJ157" s="72"/>
      <c r="AK157" s="72"/>
      <c r="AL157" s="72"/>
      <c r="AM157" s="72"/>
      <c r="AN157" s="72"/>
      <c r="AO157" s="72"/>
    </row>
    <row r="158" spans="1:41" x14ac:dyDescent="0.25">
      <c r="A158" s="148" t="s">
        <v>540</v>
      </c>
      <c r="B158" t="s">
        <v>330</v>
      </c>
      <c r="C158" t="s">
        <v>541</v>
      </c>
      <c r="D158" t="s">
        <v>35</v>
      </c>
      <c r="E158" t="s">
        <v>117</v>
      </c>
      <c r="F158" s="51" t="str">
        <f>IFERROR(VLOOKUP(D158,'Tabelas auxiliares'!$A$3:$B$61,2,FALSE),"")</f>
        <v>PU - PREFEITURA UNIVERSITÁRIA</v>
      </c>
      <c r="G158" s="51" t="str">
        <f>IFERROR(VLOOKUP($B158,'Tabelas auxiliares'!$A$65:$C$102,2,FALSE),"")</f>
        <v>Manutenção</v>
      </c>
      <c r="H158" s="51" t="str">
        <f>IFERROR(VLOOKUP($B158,'Tabelas auxiliares'!$A$65:$C$102,3,FALSE),"")</f>
        <v>ALMOXARIFADO / AR CONDICIONADO / COMBATE INCÊNDIO / CORTINAS / ELEVADORES / GERADORES DE ENERGIA / HIDRÁULICA / IMÓVEIS / INSTALAÇÕES ELÉTRICAS  / JARDINAGEM / MANUTENÇÃO PREDIAL / DESINSETIZAÇÃO / CHAVEIRO / INVENTÁRIO PATRIMONIAL</v>
      </c>
      <c r="I158" t="s">
        <v>770</v>
      </c>
      <c r="J158" t="s">
        <v>1280</v>
      </c>
      <c r="K158" t="s">
        <v>1281</v>
      </c>
      <c r="L158" t="s">
        <v>1282</v>
      </c>
      <c r="M158" t="s">
        <v>1283</v>
      </c>
      <c r="N158" t="s">
        <v>166</v>
      </c>
      <c r="O158" t="s">
        <v>167</v>
      </c>
      <c r="P158" t="s">
        <v>200</v>
      </c>
      <c r="Q158" t="s">
        <v>168</v>
      </c>
      <c r="R158" t="s">
        <v>165</v>
      </c>
      <c r="S158" t="s">
        <v>119</v>
      </c>
      <c r="T158" t="s">
        <v>164</v>
      </c>
      <c r="U158" t="s">
        <v>725</v>
      </c>
      <c r="V158" t="s">
        <v>466</v>
      </c>
      <c r="W158" t="s">
        <v>447</v>
      </c>
      <c r="X158" s="51" t="str">
        <f t="shared" si="4"/>
        <v>3</v>
      </c>
      <c r="Y158" s="51" t="str">
        <f>IF(T158="","",IF(AND(T158&lt;&gt;'Tabelas auxiliares'!$B$236,T158&lt;&gt;'Tabelas auxiliares'!$B$237,T158&lt;&gt;'Tabelas auxiliares'!$C$236,T158&lt;&gt;'Tabelas auxiliares'!$C$237,T158&lt;&gt;'Tabelas auxiliares'!$D$236),"FOLHA DE PESSOAL",IF(X158='Tabelas auxiliares'!$A$237,"CUSTEIO",IF(X158='Tabelas auxiliares'!$A$236,"INVESTIMENTO","ERRO - VERIFICAR"))))</f>
        <v>CUSTEIO</v>
      </c>
      <c r="Z158" s="64">
        <f t="shared" si="5"/>
        <v>55995.06</v>
      </c>
      <c r="AA158" s="44">
        <v>43517.91</v>
      </c>
      <c r="AB158" s="44">
        <v>3816.99</v>
      </c>
      <c r="AC158" s="44">
        <v>8660.16</v>
      </c>
      <c r="AD158" s="72"/>
      <c r="AE158" s="72"/>
      <c r="AF158" s="72"/>
      <c r="AG158" s="72"/>
      <c r="AH158" s="72"/>
      <c r="AI158" s="72"/>
      <c r="AJ158" s="72"/>
      <c r="AK158" s="72"/>
      <c r="AL158" s="72"/>
      <c r="AM158" s="72"/>
      <c r="AN158" s="72"/>
      <c r="AO158" s="72"/>
    </row>
    <row r="159" spans="1:41" x14ac:dyDescent="0.25">
      <c r="A159" s="148" t="s">
        <v>540</v>
      </c>
      <c r="B159" t="s">
        <v>330</v>
      </c>
      <c r="C159" t="s">
        <v>541</v>
      </c>
      <c r="D159" t="s">
        <v>35</v>
      </c>
      <c r="E159" t="s">
        <v>117</v>
      </c>
      <c r="F159" s="51" t="str">
        <f>IFERROR(VLOOKUP(D159,'Tabelas auxiliares'!$A$3:$B$61,2,FALSE),"")</f>
        <v>PU - PREFEITURA UNIVERSITÁRIA</v>
      </c>
      <c r="G159" s="51" t="str">
        <f>IFERROR(VLOOKUP($B159,'Tabelas auxiliares'!$A$65:$C$102,2,FALSE),"")</f>
        <v>Manutenção</v>
      </c>
      <c r="H159" s="51" t="str">
        <f>IFERROR(VLOOKUP($B159,'Tabelas auxiliares'!$A$65:$C$102,3,FALSE),"")</f>
        <v>ALMOXARIFADO / AR CONDICIONADO / COMBATE INCÊNDIO / CORTINAS / ELEVADORES / GERADORES DE ENERGIA / HIDRÁULICA / IMÓVEIS / INSTALAÇÕES ELÉTRICAS  / JARDINAGEM / MANUTENÇÃO PREDIAL / DESINSETIZAÇÃO / CHAVEIRO / INVENTÁRIO PATRIMONIAL</v>
      </c>
      <c r="I159" t="s">
        <v>775</v>
      </c>
      <c r="J159" t="s">
        <v>1284</v>
      </c>
      <c r="K159" t="s">
        <v>1285</v>
      </c>
      <c r="L159" t="s">
        <v>1286</v>
      </c>
      <c r="M159" t="s">
        <v>1287</v>
      </c>
      <c r="N159" t="s">
        <v>166</v>
      </c>
      <c r="O159" t="s">
        <v>167</v>
      </c>
      <c r="P159" t="s">
        <v>200</v>
      </c>
      <c r="Q159" t="s">
        <v>168</v>
      </c>
      <c r="R159" t="s">
        <v>165</v>
      </c>
      <c r="S159" t="s">
        <v>119</v>
      </c>
      <c r="T159" t="s">
        <v>164</v>
      </c>
      <c r="U159" t="s">
        <v>725</v>
      </c>
      <c r="V159" t="s">
        <v>1272</v>
      </c>
      <c r="W159" t="s">
        <v>1273</v>
      </c>
      <c r="X159" s="51" t="str">
        <f t="shared" si="4"/>
        <v>3</v>
      </c>
      <c r="Y159" s="51" t="str">
        <f>IF(T159="","",IF(AND(T159&lt;&gt;'Tabelas auxiliares'!$B$236,T159&lt;&gt;'Tabelas auxiliares'!$B$237,T159&lt;&gt;'Tabelas auxiliares'!$C$236,T159&lt;&gt;'Tabelas auxiliares'!$C$237,T159&lt;&gt;'Tabelas auxiliares'!$D$236),"FOLHA DE PESSOAL",IF(X159='Tabelas auxiliares'!$A$237,"CUSTEIO",IF(X159='Tabelas auxiliares'!$A$236,"INVESTIMENTO","ERRO - VERIFICAR"))))</f>
        <v>CUSTEIO</v>
      </c>
      <c r="Z159" s="64">
        <f t="shared" si="5"/>
        <v>20742.55</v>
      </c>
      <c r="AA159" s="44">
        <v>13173.07</v>
      </c>
      <c r="AB159" s="44">
        <v>1433.26</v>
      </c>
      <c r="AC159" s="44">
        <v>6136.22</v>
      </c>
      <c r="AD159" s="72"/>
      <c r="AE159" s="72"/>
      <c r="AF159" s="72"/>
      <c r="AG159" s="72"/>
      <c r="AH159" s="72"/>
      <c r="AI159" s="72"/>
      <c r="AJ159" s="72"/>
      <c r="AK159" s="72"/>
      <c r="AL159" s="72"/>
      <c r="AM159" s="72"/>
      <c r="AN159" s="72"/>
      <c r="AO159" s="72"/>
    </row>
    <row r="160" spans="1:41" x14ac:dyDescent="0.25">
      <c r="A160" s="148" t="s">
        <v>540</v>
      </c>
      <c r="B160" t="s">
        <v>330</v>
      </c>
      <c r="C160" t="s">
        <v>541</v>
      </c>
      <c r="D160" t="s">
        <v>35</v>
      </c>
      <c r="E160" t="s">
        <v>117</v>
      </c>
      <c r="F160" s="51" t="str">
        <f>IFERROR(VLOOKUP(D160,'Tabelas auxiliares'!$A$3:$B$61,2,FALSE),"")</f>
        <v>PU - PREFEITURA UNIVERSITÁRIA</v>
      </c>
      <c r="G160" s="51" t="str">
        <f>IFERROR(VLOOKUP($B160,'Tabelas auxiliares'!$A$65:$C$102,2,FALSE),"")</f>
        <v>Manutenção</v>
      </c>
      <c r="H160" s="51" t="str">
        <f>IFERROR(VLOOKUP($B160,'Tabelas auxiliares'!$A$65:$C$102,3,FALSE),"")</f>
        <v>ALMOXARIFADO / AR CONDICIONADO / COMBATE INCÊNDIO / CORTINAS / ELEVADORES / GERADORES DE ENERGIA / HIDRÁULICA / IMÓVEIS / INSTALAÇÕES ELÉTRICAS  / JARDINAGEM / MANUTENÇÃO PREDIAL / DESINSETIZAÇÃO / CHAVEIRO / INVENTÁRIO PATRIMONIAL</v>
      </c>
      <c r="I160" t="s">
        <v>749</v>
      </c>
      <c r="J160" t="s">
        <v>1288</v>
      </c>
      <c r="K160" t="s">
        <v>1289</v>
      </c>
      <c r="L160" t="s">
        <v>1290</v>
      </c>
      <c r="M160" t="s">
        <v>1291</v>
      </c>
      <c r="N160" t="s">
        <v>166</v>
      </c>
      <c r="O160" t="s">
        <v>167</v>
      </c>
      <c r="P160" t="s">
        <v>200</v>
      </c>
      <c r="Q160" t="s">
        <v>168</v>
      </c>
      <c r="R160" t="s">
        <v>165</v>
      </c>
      <c r="S160" t="s">
        <v>119</v>
      </c>
      <c r="T160" t="s">
        <v>164</v>
      </c>
      <c r="U160" t="s">
        <v>725</v>
      </c>
      <c r="V160" t="s">
        <v>1278</v>
      </c>
      <c r="W160" t="s">
        <v>1279</v>
      </c>
      <c r="X160" s="51" t="str">
        <f t="shared" si="4"/>
        <v>3</v>
      </c>
      <c r="Y160" s="51" t="str">
        <f>IF(T160="","",IF(AND(T160&lt;&gt;'Tabelas auxiliares'!$B$236,T160&lt;&gt;'Tabelas auxiliares'!$B$237,T160&lt;&gt;'Tabelas auxiliares'!$C$236,T160&lt;&gt;'Tabelas auxiliares'!$C$237,T160&lt;&gt;'Tabelas auxiliares'!$D$236),"FOLHA DE PESSOAL",IF(X160='Tabelas auxiliares'!$A$237,"CUSTEIO",IF(X160='Tabelas auxiliares'!$A$236,"INVESTIMENTO","ERRO - VERIFICAR"))))</f>
        <v>CUSTEIO</v>
      </c>
      <c r="Z160" s="64">
        <f t="shared" si="5"/>
        <v>1188895.05</v>
      </c>
      <c r="AA160" s="44">
        <v>1188895.05</v>
      </c>
      <c r="AD160" s="72"/>
      <c r="AE160" s="72"/>
      <c r="AF160" s="72"/>
      <c r="AG160" s="72"/>
      <c r="AH160" s="72"/>
      <c r="AI160" s="72"/>
      <c r="AJ160" s="72"/>
      <c r="AK160" s="72"/>
      <c r="AL160" s="72"/>
      <c r="AM160" s="72"/>
      <c r="AN160" s="72"/>
      <c r="AO160" s="72"/>
    </row>
    <row r="161" spans="1:41" x14ac:dyDescent="0.25">
      <c r="A161" s="148" t="s">
        <v>540</v>
      </c>
      <c r="B161" t="s">
        <v>337</v>
      </c>
      <c r="C161" t="s">
        <v>541</v>
      </c>
      <c r="D161" t="s">
        <v>35</v>
      </c>
      <c r="E161" t="s">
        <v>117</v>
      </c>
      <c r="F161" s="51" t="str">
        <f>IFERROR(VLOOKUP(D161,'Tabelas auxiliares'!$A$3:$B$61,2,FALSE),"")</f>
        <v>PU - PREFEITURA UNIVERSITÁRIA</v>
      </c>
      <c r="G161" s="51" t="str">
        <f>IFERROR(VLOOKUP($B161,'Tabelas auxiliares'!$A$65:$C$102,2,FALSE),"")</f>
        <v>Recepção, portaria e zeladoria</v>
      </c>
      <c r="H161" s="51" t="str">
        <f>IFERROR(VLOOKUP($B161,'Tabelas auxiliares'!$A$65:$C$102,3,FALSE),"")</f>
        <v>PORTARIA / RECEPÇÃO / ZELADORIA</v>
      </c>
      <c r="I161" t="s">
        <v>770</v>
      </c>
      <c r="J161" t="s">
        <v>1292</v>
      </c>
      <c r="K161" t="s">
        <v>1293</v>
      </c>
      <c r="L161" t="s">
        <v>1294</v>
      </c>
      <c r="M161" t="s">
        <v>1267</v>
      </c>
      <c r="N161" t="s">
        <v>166</v>
      </c>
      <c r="O161" t="s">
        <v>167</v>
      </c>
      <c r="P161" t="s">
        <v>200</v>
      </c>
      <c r="Q161" t="s">
        <v>168</v>
      </c>
      <c r="R161" t="s">
        <v>165</v>
      </c>
      <c r="S161" t="s">
        <v>119</v>
      </c>
      <c r="T161" t="s">
        <v>164</v>
      </c>
      <c r="U161" t="s">
        <v>725</v>
      </c>
      <c r="V161" t="s">
        <v>466</v>
      </c>
      <c r="W161" t="s">
        <v>447</v>
      </c>
      <c r="X161" s="51" t="str">
        <f t="shared" si="4"/>
        <v>3</v>
      </c>
      <c r="Y161" s="51" t="str">
        <f>IF(T161="","",IF(AND(T161&lt;&gt;'Tabelas auxiliares'!$B$236,T161&lt;&gt;'Tabelas auxiliares'!$B$237,T161&lt;&gt;'Tabelas auxiliares'!$C$236,T161&lt;&gt;'Tabelas auxiliares'!$C$237,T161&lt;&gt;'Tabelas auxiliares'!$D$236),"FOLHA DE PESSOAL",IF(X161='Tabelas auxiliares'!$A$237,"CUSTEIO",IF(X161='Tabelas auxiliares'!$A$236,"INVESTIMENTO","ERRO - VERIFICAR"))))</f>
        <v>CUSTEIO</v>
      </c>
      <c r="Z161" s="64">
        <f t="shared" si="5"/>
        <v>159726.51</v>
      </c>
      <c r="AA161" s="44">
        <v>159726.51</v>
      </c>
      <c r="AD161" s="72"/>
      <c r="AE161" s="72"/>
      <c r="AF161" s="72"/>
      <c r="AG161" s="72"/>
      <c r="AH161" s="72"/>
      <c r="AI161" s="72"/>
      <c r="AJ161" s="72"/>
      <c r="AK161" s="72"/>
      <c r="AL161" s="72"/>
      <c r="AM161" s="72"/>
      <c r="AN161" s="72"/>
      <c r="AO161" s="72"/>
    </row>
    <row r="162" spans="1:41" x14ac:dyDescent="0.25">
      <c r="A162" s="148" t="s">
        <v>540</v>
      </c>
      <c r="B162" t="s">
        <v>343</v>
      </c>
      <c r="C162" t="s">
        <v>541</v>
      </c>
      <c r="D162" t="s">
        <v>77</v>
      </c>
      <c r="E162" t="s">
        <v>117</v>
      </c>
      <c r="F162" s="51" t="str">
        <f>IFERROR(VLOOKUP(D162,'Tabelas auxiliares'!$A$3:$B$61,2,FALSE),"")</f>
        <v>NTI - NÚCLEO DE TECNOLOGIA DA INFORMAÇÃO</v>
      </c>
      <c r="G162" s="51" t="str">
        <f>IFERROR(VLOOKUP($B162,'Tabelas auxiliares'!$A$65:$C$102,2,FALSE),"")</f>
        <v>Tecnologia da informação e comunicação</v>
      </c>
      <c r="H162" s="51" t="str">
        <f>IFERROR(VLOOKUP($B162,'Tabelas auxiliares'!$A$65:$C$102,3,FALSE),"")</f>
        <v>TELEFONIA / TI</v>
      </c>
      <c r="I162" t="s">
        <v>719</v>
      </c>
      <c r="J162" t="s">
        <v>1295</v>
      </c>
      <c r="K162" t="s">
        <v>1296</v>
      </c>
      <c r="L162" t="s">
        <v>1297</v>
      </c>
      <c r="M162" t="s">
        <v>1298</v>
      </c>
      <c r="N162" t="s">
        <v>166</v>
      </c>
      <c r="O162" t="s">
        <v>167</v>
      </c>
      <c r="P162" t="s">
        <v>200</v>
      </c>
      <c r="Q162" t="s">
        <v>168</v>
      </c>
      <c r="R162" t="s">
        <v>165</v>
      </c>
      <c r="S162" t="s">
        <v>119</v>
      </c>
      <c r="T162" t="s">
        <v>164</v>
      </c>
      <c r="U162" t="s">
        <v>725</v>
      </c>
      <c r="V162" t="s">
        <v>1299</v>
      </c>
      <c r="W162" t="s">
        <v>1300</v>
      </c>
      <c r="X162" s="51" t="str">
        <f t="shared" si="4"/>
        <v>3</v>
      </c>
      <c r="Y162" s="51" t="str">
        <f>IF(T162="","",IF(AND(T162&lt;&gt;'Tabelas auxiliares'!$B$236,T162&lt;&gt;'Tabelas auxiliares'!$B$237,T162&lt;&gt;'Tabelas auxiliares'!$C$236,T162&lt;&gt;'Tabelas auxiliares'!$C$237,T162&lt;&gt;'Tabelas auxiliares'!$D$236),"FOLHA DE PESSOAL",IF(X162='Tabelas auxiliares'!$A$237,"CUSTEIO",IF(X162='Tabelas auxiliares'!$A$236,"INVESTIMENTO","ERRO - VERIFICAR"))))</f>
        <v>CUSTEIO</v>
      </c>
      <c r="Z162" s="64">
        <f t="shared" si="5"/>
        <v>9741.6</v>
      </c>
      <c r="AA162" s="44">
        <v>8888.19</v>
      </c>
      <c r="AB162" s="44">
        <v>80.64</v>
      </c>
      <c r="AC162" s="44">
        <v>772.77</v>
      </c>
      <c r="AD162" s="72"/>
      <c r="AE162" s="72"/>
      <c r="AF162" s="72"/>
      <c r="AG162" s="72"/>
      <c r="AH162" s="72"/>
      <c r="AI162" s="72"/>
      <c r="AJ162" s="72"/>
      <c r="AK162" s="72"/>
      <c r="AL162" s="72"/>
      <c r="AM162" s="72"/>
      <c r="AN162" s="72"/>
      <c r="AO162" s="72"/>
    </row>
    <row r="163" spans="1:41" x14ac:dyDescent="0.25">
      <c r="A163" s="148" t="s">
        <v>540</v>
      </c>
      <c r="B163" t="s">
        <v>343</v>
      </c>
      <c r="C163" t="s">
        <v>541</v>
      </c>
      <c r="D163" t="s">
        <v>77</v>
      </c>
      <c r="E163" t="s">
        <v>117</v>
      </c>
      <c r="F163" s="51" t="str">
        <f>IFERROR(VLOOKUP(D163,'Tabelas auxiliares'!$A$3:$B$61,2,FALSE),"")</f>
        <v>NTI - NÚCLEO DE TECNOLOGIA DA INFORMAÇÃO</v>
      </c>
      <c r="G163" s="51" t="str">
        <f>IFERROR(VLOOKUP($B163,'Tabelas auxiliares'!$A$65:$C$102,2,FALSE),"")</f>
        <v>Tecnologia da informação e comunicação</v>
      </c>
      <c r="H163" s="51" t="str">
        <f>IFERROR(VLOOKUP($B163,'Tabelas auxiliares'!$A$65:$C$102,3,FALSE),"")</f>
        <v>TELEFONIA / TI</v>
      </c>
      <c r="I163" t="s">
        <v>793</v>
      </c>
      <c r="J163" t="s">
        <v>1301</v>
      </c>
      <c r="K163" t="s">
        <v>1302</v>
      </c>
      <c r="L163" t="s">
        <v>1303</v>
      </c>
      <c r="M163" t="s">
        <v>1304</v>
      </c>
      <c r="N163" t="s">
        <v>166</v>
      </c>
      <c r="O163" t="s">
        <v>167</v>
      </c>
      <c r="P163" t="s">
        <v>200</v>
      </c>
      <c r="Q163" t="s">
        <v>168</v>
      </c>
      <c r="R163" t="s">
        <v>165</v>
      </c>
      <c r="S163" t="s">
        <v>119</v>
      </c>
      <c r="T163" t="s">
        <v>164</v>
      </c>
      <c r="U163" t="s">
        <v>725</v>
      </c>
      <c r="V163" t="s">
        <v>1305</v>
      </c>
      <c r="W163" t="s">
        <v>1306</v>
      </c>
      <c r="X163" s="51" t="str">
        <f t="shared" si="4"/>
        <v>3</v>
      </c>
      <c r="Y163" s="51" t="str">
        <f>IF(T163="","",IF(AND(T163&lt;&gt;'Tabelas auxiliares'!$B$236,T163&lt;&gt;'Tabelas auxiliares'!$B$237,T163&lt;&gt;'Tabelas auxiliares'!$C$236,T163&lt;&gt;'Tabelas auxiliares'!$C$237,T163&lt;&gt;'Tabelas auxiliares'!$D$236),"FOLHA DE PESSOAL",IF(X163='Tabelas auxiliares'!$A$237,"CUSTEIO",IF(X163='Tabelas auxiliares'!$A$236,"INVESTIMENTO","ERRO - VERIFICAR"))))</f>
        <v>CUSTEIO</v>
      </c>
      <c r="Z163" s="64">
        <f t="shared" si="5"/>
        <v>24672.799999999999</v>
      </c>
      <c r="AA163" s="44">
        <v>24302.55</v>
      </c>
      <c r="AB163" s="44">
        <v>370.25</v>
      </c>
      <c r="AD163" s="72"/>
      <c r="AE163" s="72"/>
      <c r="AF163" s="72"/>
      <c r="AG163" s="72"/>
      <c r="AH163" s="72"/>
      <c r="AI163" s="72"/>
      <c r="AJ163" s="72"/>
      <c r="AK163" s="72"/>
      <c r="AL163" s="72"/>
      <c r="AM163" s="72"/>
      <c r="AN163" s="72"/>
      <c r="AO163" s="72"/>
    </row>
    <row r="164" spans="1:41" x14ac:dyDescent="0.25">
      <c r="A164" s="148" t="s">
        <v>540</v>
      </c>
      <c r="B164" t="s">
        <v>343</v>
      </c>
      <c r="C164" t="s">
        <v>541</v>
      </c>
      <c r="D164" t="s">
        <v>208</v>
      </c>
      <c r="E164" t="s">
        <v>117</v>
      </c>
      <c r="F164" s="51" t="str">
        <f>IFERROR(VLOOKUP(D164,'Tabelas auxiliares'!$A$3:$B$61,2,FALSE),"")</f>
        <v>SPO - OBRAS SANTO ANDRÉ</v>
      </c>
      <c r="G164" s="51" t="str">
        <f>IFERROR(VLOOKUP($B164,'Tabelas auxiliares'!$A$65:$C$102,2,FALSE),"")</f>
        <v>Tecnologia da informação e comunicação</v>
      </c>
      <c r="H164" s="51" t="str">
        <f>IFERROR(VLOOKUP($B164,'Tabelas auxiliares'!$A$65:$C$102,3,FALSE),"")</f>
        <v>TELEFONIA / TI</v>
      </c>
      <c r="I164" t="s">
        <v>815</v>
      </c>
      <c r="J164" t="s">
        <v>1307</v>
      </c>
      <c r="K164" t="s">
        <v>1308</v>
      </c>
      <c r="L164" t="s">
        <v>1309</v>
      </c>
      <c r="M164" t="s">
        <v>1310</v>
      </c>
      <c r="N164" t="s">
        <v>166</v>
      </c>
      <c r="O164" t="s">
        <v>167</v>
      </c>
      <c r="P164" t="s">
        <v>200</v>
      </c>
      <c r="Q164" t="s">
        <v>168</v>
      </c>
      <c r="R164" t="s">
        <v>165</v>
      </c>
      <c r="S164" t="s">
        <v>119</v>
      </c>
      <c r="T164" t="s">
        <v>164</v>
      </c>
      <c r="U164" t="s">
        <v>725</v>
      </c>
      <c r="V164" t="s">
        <v>1311</v>
      </c>
      <c r="W164" t="s">
        <v>1312</v>
      </c>
      <c r="X164" s="51" t="str">
        <f t="shared" si="4"/>
        <v>3</v>
      </c>
      <c r="Y164" s="51" t="str">
        <f>IF(T164="","",IF(AND(T164&lt;&gt;'Tabelas auxiliares'!$B$236,T164&lt;&gt;'Tabelas auxiliares'!$B$237,T164&lt;&gt;'Tabelas auxiliares'!$C$236,T164&lt;&gt;'Tabelas auxiliares'!$C$237,T164&lt;&gt;'Tabelas auxiliares'!$D$236),"FOLHA DE PESSOAL",IF(X164='Tabelas auxiliares'!$A$237,"CUSTEIO",IF(X164='Tabelas auxiliares'!$A$236,"INVESTIMENTO","ERRO - VERIFICAR"))))</f>
        <v>CUSTEIO</v>
      </c>
      <c r="Z164" s="64">
        <f t="shared" si="5"/>
        <v>6650</v>
      </c>
      <c r="AA164" s="44">
        <v>6650</v>
      </c>
      <c r="AD164" s="72"/>
      <c r="AE164" s="72"/>
      <c r="AF164" s="72"/>
      <c r="AG164" s="72"/>
      <c r="AH164" s="72"/>
      <c r="AI164" s="72"/>
      <c r="AJ164" s="72"/>
      <c r="AK164" s="72"/>
      <c r="AL164" s="72"/>
      <c r="AM164" s="72"/>
      <c r="AN164" s="72"/>
      <c r="AO164" s="72"/>
    </row>
    <row r="165" spans="1:41" x14ac:dyDescent="0.25">
      <c r="A165" s="148" t="s">
        <v>540</v>
      </c>
      <c r="B165" t="s">
        <v>346</v>
      </c>
      <c r="C165" t="s">
        <v>541</v>
      </c>
      <c r="D165" t="s">
        <v>61</v>
      </c>
      <c r="E165" t="s">
        <v>117</v>
      </c>
      <c r="F165" s="51" t="str">
        <f>IFERROR(VLOOKUP(D165,'Tabelas auxiliares'!$A$3:$B$61,2,FALSE),"")</f>
        <v>PROAD - PRÓ-REITORIA DE ADMINISTRAÇÃO</v>
      </c>
      <c r="G165" s="51" t="str">
        <f>IFERROR(VLOOKUP($B165,'Tabelas auxiliares'!$A$65:$C$102,2,FALSE),"")</f>
        <v>Obrigações tributárias e serviços financeiros</v>
      </c>
      <c r="H165" s="51" t="str">
        <f>IFERROR(VLOOKUP($B165,'Tabelas auxiliares'!$A$65:$C$102,3,FALSE),"")</f>
        <v xml:space="preserve">OBRIGAÇÕES TRIBUTÁRIAS / SEGURO COLETIVO PARA ALUNOS / SEGURO ESTAGIÁRIOS / SEGURO CARROS OFICIAIS / SEGURO PREDIAL / IMPORTAÇÃO (TAXAS/SEGURO) </v>
      </c>
      <c r="I165" t="s">
        <v>1130</v>
      </c>
      <c r="J165" t="s">
        <v>1264</v>
      </c>
      <c r="K165" t="s">
        <v>1313</v>
      </c>
      <c r="L165" t="s">
        <v>1314</v>
      </c>
      <c r="M165" t="s">
        <v>1218</v>
      </c>
      <c r="N165" t="s">
        <v>166</v>
      </c>
      <c r="O165" t="s">
        <v>167</v>
      </c>
      <c r="P165" t="s">
        <v>200</v>
      </c>
      <c r="Q165" t="s">
        <v>168</v>
      </c>
      <c r="R165" t="s">
        <v>165</v>
      </c>
      <c r="S165" t="s">
        <v>119</v>
      </c>
      <c r="T165" t="s">
        <v>164</v>
      </c>
      <c r="U165" t="s">
        <v>725</v>
      </c>
      <c r="V165" t="s">
        <v>1315</v>
      </c>
      <c r="W165" t="s">
        <v>508</v>
      </c>
      <c r="X165" s="51" t="str">
        <f t="shared" si="4"/>
        <v>3</v>
      </c>
      <c r="Y165" s="51" t="str">
        <f>IF(T165="","",IF(AND(T165&lt;&gt;'Tabelas auxiliares'!$B$236,T165&lt;&gt;'Tabelas auxiliares'!$B$237,T165&lt;&gt;'Tabelas auxiliares'!$C$236,T165&lt;&gt;'Tabelas auxiliares'!$C$237,T165&lt;&gt;'Tabelas auxiliares'!$D$236),"FOLHA DE PESSOAL",IF(X165='Tabelas auxiliares'!$A$237,"CUSTEIO",IF(X165='Tabelas auxiliares'!$A$236,"INVESTIMENTO","ERRO - VERIFICAR"))))</f>
        <v>CUSTEIO</v>
      </c>
      <c r="Z165" s="64">
        <f t="shared" si="5"/>
        <v>9.65</v>
      </c>
      <c r="AA165" s="44">
        <v>9.65</v>
      </c>
      <c r="AD165" s="72"/>
      <c r="AE165" s="72"/>
      <c r="AF165" s="72"/>
      <c r="AG165" s="72"/>
      <c r="AH165" s="72"/>
      <c r="AI165" s="72"/>
      <c r="AJ165" s="72"/>
      <c r="AK165" s="72"/>
      <c r="AL165" s="72"/>
      <c r="AM165" s="72"/>
      <c r="AN165" s="72"/>
      <c r="AO165" s="72"/>
    </row>
    <row r="166" spans="1:41" x14ac:dyDescent="0.25">
      <c r="A166" s="148" t="s">
        <v>540</v>
      </c>
      <c r="B166" t="s">
        <v>346</v>
      </c>
      <c r="C166" t="s">
        <v>541</v>
      </c>
      <c r="D166" t="s">
        <v>61</v>
      </c>
      <c r="E166" t="s">
        <v>117</v>
      </c>
      <c r="F166" s="51" t="str">
        <f>IFERROR(VLOOKUP(D166,'Tabelas auxiliares'!$A$3:$B$61,2,FALSE),"")</f>
        <v>PROAD - PRÓ-REITORIA DE ADMINISTRAÇÃO</v>
      </c>
      <c r="G166" s="51" t="str">
        <f>IFERROR(VLOOKUP($B166,'Tabelas auxiliares'!$A$65:$C$102,2,FALSE),"")</f>
        <v>Obrigações tributárias e serviços financeiros</v>
      </c>
      <c r="H166" s="51" t="str">
        <f>IFERROR(VLOOKUP($B166,'Tabelas auxiliares'!$A$65:$C$102,3,FALSE),"")</f>
        <v xml:space="preserve">OBRIGAÇÕES TRIBUTÁRIAS / SEGURO COLETIVO PARA ALUNOS / SEGURO ESTAGIÁRIOS / SEGURO CARROS OFICIAIS / SEGURO PREDIAL / IMPORTAÇÃO (TAXAS/SEGURO) </v>
      </c>
      <c r="I166" t="s">
        <v>1130</v>
      </c>
      <c r="J166" t="s">
        <v>1268</v>
      </c>
      <c r="K166" t="s">
        <v>1316</v>
      </c>
      <c r="L166" t="s">
        <v>1317</v>
      </c>
      <c r="M166" t="s">
        <v>1218</v>
      </c>
      <c r="N166" t="s">
        <v>166</v>
      </c>
      <c r="O166" t="s">
        <v>167</v>
      </c>
      <c r="P166" t="s">
        <v>200</v>
      </c>
      <c r="Q166" t="s">
        <v>168</v>
      </c>
      <c r="R166" t="s">
        <v>165</v>
      </c>
      <c r="S166" t="s">
        <v>119</v>
      </c>
      <c r="T166" t="s">
        <v>164</v>
      </c>
      <c r="U166" t="s">
        <v>725</v>
      </c>
      <c r="V166" t="s">
        <v>1315</v>
      </c>
      <c r="W166" t="s">
        <v>508</v>
      </c>
      <c r="X166" s="51" t="str">
        <f t="shared" si="4"/>
        <v>3</v>
      </c>
      <c r="Y166" s="51" t="str">
        <f>IF(T166="","",IF(AND(T166&lt;&gt;'Tabelas auxiliares'!$B$236,T166&lt;&gt;'Tabelas auxiliares'!$B$237,T166&lt;&gt;'Tabelas auxiliares'!$C$236,T166&lt;&gt;'Tabelas auxiliares'!$C$237,T166&lt;&gt;'Tabelas auxiliares'!$D$236),"FOLHA DE PESSOAL",IF(X166='Tabelas auxiliares'!$A$237,"CUSTEIO",IF(X166='Tabelas auxiliares'!$A$236,"INVESTIMENTO","ERRO - VERIFICAR"))))</f>
        <v>CUSTEIO</v>
      </c>
      <c r="Z166" s="64">
        <f t="shared" si="5"/>
        <v>34.17</v>
      </c>
      <c r="AA166" s="44">
        <v>34.17</v>
      </c>
      <c r="AD166" s="72"/>
      <c r="AE166" s="72"/>
      <c r="AF166" s="72"/>
      <c r="AG166" s="72"/>
      <c r="AH166" s="72"/>
      <c r="AI166" s="72"/>
      <c r="AJ166" s="72"/>
      <c r="AK166" s="72"/>
      <c r="AL166" s="72"/>
      <c r="AM166" s="72"/>
      <c r="AN166" s="72"/>
      <c r="AO166" s="72"/>
    </row>
    <row r="167" spans="1:41" x14ac:dyDescent="0.25">
      <c r="A167" s="148" t="s">
        <v>540</v>
      </c>
      <c r="B167" t="s">
        <v>346</v>
      </c>
      <c r="C167" t="s">
        <v>541</v>
      </c>
      <c r="D167" t="s">
        <v>61</v>
      </c>
      <c r="E167" t="s">
        <v>117</v>
      </c>
      <c r="F167" s="51" t="str">
        <f>IFERROR(VLOOKUP(D167,'Tabelas auxiliares'!$A$3:$B$61,2,FALSE),"")</f>
        <v>PROAD - PRÓ-REITORIA DE ADMINISTRAÇÃO</v>
      </c>
      <c r="G167" s="51" t="str">
        <f>IFERROR(VLOOKUP($B167,'Tabelas auxiliares'!$A$65:$C$102,2,FALSE),"")</f>
        <v>Obrigações tributárias e serviços financeiros</v>
      </c>
      <c r="H167" s="51" t="str">
        <f>IFERROR(VLOOKUP($B167,'Tabelas auxiliares'!$A$65:$C$102,3,FALSE),"")</f>
        <v xml:space="preserve">OBRIGAÇÕES TRIBUTÁRIAS / SEGURO COLETIVO PARA ALUNOS / SEGURO ESTAGIÁRIOS / SEGURO CARROS OFICIAIS / SEGURO PREDIAL / IMPORTAÇÃO (TAXAS/SEGURO) </v>
      </c>
      <c r="I167" t="s">
        <v>1130</v>
      </c>
      <c r="J167" t="s">
        <v>1288</v>
      </c>
      <c r="K167" t="s">
        <v>1318</v>
      </c>
      <c r="L167" t="s">
        <v>1319</v>
      </c>
      <c r="M167" t="s">
        <v>1218</v>
      </c>
      <c r="N167" t="s">
        <v>166</v>
      </c>
      <c r="O167" t="s">
        <v>167</v>
      </c>
      <c r="P167" t="s">
        <v>200</v>
      </c>
      <c r="Q167" t="s">
        <v>168</v>
      </c>
      <c r="R167" t="s">
        <v>165</v>
      </c>
      <c r="S167" t="s">
        <v>119</v>
      </c>
      <c r="T167" t="s">
        <v>164</v>
      </c>
      <c r="U167" t="s">
        <v>725</v>
      </c>
      <c r="V167" t="s">
        <v>1315</v>
      </c>
      <c r="W167" t="s">
        <v>508</v>
      </c>
      <c r="X167" s="51" t="str">
        <f t="shared" si="4"/>
        <v>3</v>
      </c>
      <c r="Y167" s="51" t="str">
        <f>IF(T167="","",IF(AND(T167&lt;&gt;'Tabelas auxiliares'!$B$236,T167&lt;&gt;'Tabelas auxiliares'!$B$237,T167&lt;&gt;'Tabelas auxiliares'!$C$236,T167&lt;&gt;'Tabelas auxiliares'!$C$237,T167&lt;&gt;'Tabelas auxiliares'!$D$236),"FOLHA DE PESSOAL",IF(X167='Tabelas auxiliares'!$A$237,"CUSTEIO",IF(X167='Tabelas auxiliares'!$A$236,"INVESTIMENTO","ERRO - VERIFICAR"))))</f>
        <v>CUSTEIO</v>
      </c>
      <c r="Z167" s="64">
        <f t="shared" si="5"/>
        <v>103.94</v>
      </c>
      <c r="AA167" s="44">
        <v>103.94</v>
      </c>
      <c r="AD167" s="72"/>
      <c r="AE167" s="72"/>
      <c r="AF167" s="72"/>
      <c r="AG167" s="72"/>
      <c r="AH167" s="72"/>
      <c r="AI167" s="72"/>
      <c r="AJ167" s="72"/>
      <c r="AK167" s="72"/>
      <c r="AL167" s="72"/>
      <c r="AM167" s="72"/>
      <c r="AN167" s="72"/>
      <c r="AO167" s="72"/>
    </row>
    <row r="168" spans="1:41" x14ac:dyDescent="0.25">
      <c r="A168" s="148" t="s">
        <v>540</v>
      </c>
      <c r="B168" t="s">
        <v>346</v>
      </c>
      <c r="C168" t="s">
        <v>541</v>
      </c>
      <c r="D168" t="s">
        <v>61</v>
      </c>
      <c r="E168" t="s">
        <v>117</v>
      </c>
      <c r="F168" s="51" t="str">
        <f>IFERROR(VLOOKUP(D168,'Tabelas auxiliares'!$A$3:$B$61,2,FALSE),"")</f>
        <v>PROAD - PRÓ-REITORIA DE ADMINISTRAÇÃO</v>
      </c>
      <c r="G168" s="51" t="str">
        <f>IFERROR(VLOOKUP($B168,'Tabelas auxiliares'!$A$65:$C$102,2,FALSE),"")</f>
        <v>Obrigações tributárias e serviços financeiros</v>
      </c>
      <c r="H168" s="51" t="str">
        <f>IFERROR(VLOOKUP($B168,'Tabelas auxiliares'!$A$65:$C$102,3,FALSE),"")</f>
        <v xml:space="preserve">OBRIGAÇÕES TRIBUTÁRIAS / SEGURO COLETIVO PARA ALUNOS / SEGURO ESTAGIÁRIOS / SEGURO CARROS OFICIAIS / SEGURO PREDIAL / IMPORTAÇÃO (TAXAS/SEGURO) </v>
      </c>
      <c r="I168" t="s">
        <v>1130</v>
      </c>
      <c r="J168" t="s">
        <v>1320</v>
      </c>
      <c r="K168" t="s">
        <v>1321</v>
      </c>
      <c r="L168" t="s">
        <v>1322</v>
      </c>
      <c r="M168" t="s">
        <v>1218</v>
      </c>
      <c r="N168" t="s">
        <v>166</v>
      </c>
      <c r="O168" t="s">
        <v>167</v>
      </c>
      <c r="P168" t="s">
        <v>200</v>
      </c>
      <c r="Q168" t="s">
        <v>168</v>
      </c>
      <c r="R168" t="s">
        <v>165</v>
      </c>
      <c r="S168" t="s">
        <v>119</v>
      </c>
      <c r="T168" t="s">
        <v>164</v>
      </c>
      <c r="U168" t="s">
        <v>725</v>
      </c>
      <c r="V168" t="s">
        <v>1315</v>
      </c>
      <c r="W168" t="s">
        <v>508</v>
      </c>
      <c r="X168" s="51" t="str">
        <f t="shared" si="4"/>
        <v>3</v>
      </c>
      <c r="Y168" s="51" t="str">
        <f>IF(T168="","",IF(AND(T168&lt;&gt;'Tabelas auxiliares'!$B$236,T168&lt;&gt;'Tabelas auxiliares'!$B$237,T168&lt;&gt;'Tabelas auxiliares'!$C$236,T168&lt;&gt;'Tabelas auxiliares'!$C$237,T168&lt;&gt;'Tabelas auxiliares'!$D$236),"FOLHA DE PESSOAL",IF(X168='Tabelas auxiliares'!$A$237,"CUSTEIO",IF(X168='Tabelas auxiliares'!$A$236,"INVESTIMENTO","ERRO - VERIFICAR"))))</f>
        <v>CUSTEIO</v>
      </c>
      <c r="Z168" s="64">
        <f t="shared" si="5"/>
        <v>73.09</v>
      </c>
      <c r="AA168" s="44">
        <v>73.09</v>
      </c>
      <c r="AD168" s="72"/>
      <c r="AE168" s="72"/>
      <c r="AF168" s="72"/>
      <c r="AG168" s="72"/>
      <c r="AH168" s="72"/>
      <c r="AI168" s="72"/>
      <c r="AJ168" s="72"/>
      <c r="AK168" s="72"/>
      <c r="AL168" s="72"/>
      <c r="AM168" s="72"/>
      <c r="AN168" s="72"/>
      <c r="AO168" s="72"/>
    </row>
    <row r="169" spans="1:41" x14ac:dyDescent="0.25">
      <c r="A169" s="148" t="s">
        <v>540</v>
      </c>
      <c r="B169" t="s">
        <v>346</v>
      </c>
      <c r="C169" t="s">
        <v>541</v>
      </c>
      <c r="D169" t="s">
        <v>61</v>
      </c>
      <c r="E169" t="s">
        <v>117</v>
      </c>
      <c r="F169" s="51" t="str">
        <f>IFERROR(VLOOKUP(D169,'Tabelas auxiliares'!$A$3:$B$61,2,FALSE),"")</f>
        <v>PROAD - PRÓ-REITORIA DE ADMINISTRAÇÃO</v>
      </c>
      <c r="G169" s="51" t="str">
        <f>IFERROR(VLOOKUP($B169,'Tabelas auxiliares'!$A$65:$C$102,2,FALSE),"")</f>
        <v>Obrigações tributárias e serviços financeiros</v>
      </c>
      <c r="H169" s="51" t="str">
        <f>IFERROR(VLOOKUP($B169,'Tabelas auxiliares'!$A$65:$C$102,3,FALSE),"")</f>
        <v xml:space="preserve">OBRIGAÇÕES TRIBUTÁRIAS / SEGURO COLETIVO PARA ALUNOS / SEGURO ESTAGIÁRIOS / SEGURO CARROS OFICIAIS / SEGURO PREDIAL / IMPORTAÇÃO (TAXAS/SEGURO) </v>
      </c>
      <c r="I169" t="s">
        <v>1130</v>
      </c>
      <c r="J169" t="s">
        <v>1292</v>
      </c>
      <c r="K169" t="s">
        <v>1323</v>
      </c>
      <c r="L169" t="s">
        <v>1324</v>
      </c>
      <c r="M169" t="s">
        <v>1218</v>
      </c>
      <c r="N169" t="s">
        <v>166</v>
      </c>
      <c r="O169" t="s">
        <v>167</v>
      </c>
      <c r="P169" t="s">
        <v>200</v>
      </c>
      <c r="Q169" t="s">
        <v>168</v>
      </c>
      <c r="R169" t="s">
        <v>165</v>
      </c>
      <c r="S169" t="s">
        <v>119</v>
      </c>
      <c r="T169" t="s">
        <v>164</v>
      </c>
      <c r="U169" t="s">
        <v>725</v>
      </c>
      <c r="V169" t="s">
        <v>1315</v>
      </c>
      <c r="W169" t="s">
        <v>508</v>
      </c>
      <c r="X169" s="51" t="str">
        <f t="shared" si="4"/>
        <v>3</v>
      </c>
      <c r="Y169" s="51" t="str">
        <f>IF(T169="","",IF(AND(T169&lt;&gt;'Tabelas auxiliares'!$B$236,T169&lt;&gt;'Tabelas auxiliares'!$B$237,T169&lt;&gt;'Tabelas auxiliares'!$C$236,T169&lt;&gt;'Tabelas auxiliares'!$C$237,T169&lt;&gt;'Tabelas auxiliares'!$D$236),"FOLHA DE PESSOAL",IF(X169='Tabelas auxiliares'!$A$237,"CUSTEIO",IF(X169='Tabelas auxiliares'!$A$236,"INVESTIMENTO","ERRO - VERIFICAR"))))</f>
        <v>CUSTEIO</v>
      </c>
      <c r="Z169" s="64">
        <f t="shared" si="5"/>
        <v>10.9</v>
      </c>
      <c r="AA169" s="44">
        <v>10.9</v>
      </c>
      <c r="AD169" s="72"/>
      <c r="AE169" s="72"/>
      <c r="AF169" s="72"/>
      <c r="AG169" s="72"/>
      <c r="AH169" s="72"/>
      <c r="AI169" s="72"/>
      <c r="AJ169" s="72"/>
      <c r="AK169" s="72"/>
      <c r="AL169" s="72"/>
      <c r="AM169" s="72"/>
      <c r="AN169" s="72"/>
      <c r="AO169" s="72"/>
    </row>
    <row r="170" spans="1:41" x14ac:dyDescent="0.25">
      <c r="A170" s="148" t="s">
        <v>540</v>
      </c>
      <c r="B170" t="s">
        <v>346</v>
      </c>
      <c r="C170" t="s">
        <v>541</v>
      </c>
      <c r="D170" t="s">
        <v>61</v>
      </c>
      <c r="E170" t="s">
        <v>117</v>
      </c>
      <c r="F170" s="51" t="str">
        <f>IFERROR(VLOOKUP(D170,'Tabelas auxiliares'!$A$3:$B$61,2,FALSE),"")</f>
        <v>PROAD - PRÓ-REITORIA DE ADMINISTRAÇÃO</v>
      </c>
      <c r="G170" s="51" t="str">
        <f>IFERROR(VLOOKUP($B170,'Tabelas auxiliares'!$A$65:$C$102,2,FALSE),"")</f>
        <v>Obrigações tributárias e serviços financeiros</v>
      </c>
      <c r="H170" s="51" t="str">
        <f>IFERROR(VLOOKUP($B170,'Tabelas auxiliares'!$A$65:$C$102,3,FALSE),"")</f>
        <v xml:space="preserve">OBRIGAÇÕES TRIBUTÁRIAS / SEGURO COLETIVO PARA ALUNOS / SEGURO ESTAGIÁRIOS / SEGURO CARROS OFICIAIS / SEGURO PREDIAL / IMPORTAÇÃO (TAXAS/SEGURO) </v>
      </c>
      <c r="I170" t="s">
        <v>1130</v>
      </c>
      <c r="J170" t="s">
        <v>1325</v>
      </c>
      <c r="K170" t="s">
        <v>1326</v>
      </c>
      <c r="L170" t="s">
        <v>1327</v>
      </c>
      <c r="M170" t="s">
        <v>1218</v>
      </c>
      <c r="N170" t="s">
        <v>166</v>
      </c>
      <c r="O170" t="s">
        <v>167</v>
      </c>
      <c r="P170" t="s">
        <v>200</v>
      </c>
      <c r="Q170" t="s">
        <v>168</v>
      </c>
      <c r="R170" t="s">
        <v>165</v>
      </c>
      <c r="S170" t="s">
        <v>119</v>
      </c>
      <c r="T170" t="s">
        <v>164</v>
      </c>
      <c r="U170" t="s">
        <v>725</v>
      </c>
      <c r="V170" t="s">
        <v>1315</v>
      </c>
      <c r="W170" t="s">
        <v>508</v>
      </c>
      <c r="X170" s="51" t="str">
        <f t="shared" si="4"/>
        <v>3</v>
      </c>
      <c r="Y170" s="51" t="str">
        <f>IF(T170="","",IF(AND(T170&lt;&gt;'Tabelas auxiliares'!$B$236,T170&lt;&gt;'Tabelas auxiliares'!$B$237,T170&lt;&gt;'Tabelas auxiliares'!$C$236,T170&lt;&gt;'Tabelas auxiliares'!$C$237,T170&lt;&gt;'Tabelas auxiliares'!$D$236),"FOLHA DE PESSOAL",IF(X170='Tabelas auxiliares'!$A$237,"CUSTEIO",IF(X170='Tabelas auxiliares'!$A$236,"INVESTIMENTO","ERRO - VERIFICAR"))))</f>
        <v>CUSTEIO</v>
      </c>
      <c r="Z170" s="64">
        <f t="shared" si="5"/>
        <v>34.64</v>
      </c>
      <c r="AA170" s="44">
        <v>34.64</v>
      </c>
      <c r="AD170" s="72"/>
      <c r="AE170" s="72"/>
      <c r="AF170" s="72"/>
      <c r="AG170" s="72"/>
      <c r="AH170" s="72"/>
      <c r="AI170" s="72"/>
      <c r="AJ170" s="72"/>
      <c r="AK170" s="72"/>
      <c r="AL170" s="72"/>
      <c r="AM170" s="72"/>
      <c r="AN170" s="72"/>
      <c r="AO170" s="72"/>
    </row>
    <row r="171" spans="1:41" x14ac:dyDescent="0.25">
      <c r="A171" s="148" t="s">
        <v>540</v>
      </c>
      <c r="B171" t="s">
        <v>346</v>
      </c>
      <c r="C171" t="s">
        <v>541</v>
      </c>
      <c r="D171" t="s">
        <v>61</v>
      </c>
      <c r="E171" t="s">
        <v>117</v>
      </c>
      <c r="F171" s="51" t="str">
        <f>IFERROR(VLOOKUP(D171,'Tabelas auxiliares'!$A$3:$B$61,2,FALSE),"")</f>
        <v>PROAD - PRÓ-REITORIA DE ADMINISTRAÇÃO</v>
      </c>
      <c r="G171" s="51" t="str">
        <f>IFERROR(VLOOKUP($B171,'Tabelas auxiliares'!$A$65:$C$102,2,FALSE),"")</f>
        <v>Obrigações tributárias e serviços financeiros</v>
      </c>
      <c r="H171" s="51" t="str">
        <f>IFERROR(VLOOKUP($B171,'Tabelas auxiliares'!$A$65:$C$102,3,FALSE),"")</f>
        <v xml:space="preserve">OBRIGAÇÕES TRIBUTÁRIAS / SEGURO COLETIVO PARA ALUNOS / SEGURO ESTAGIÁRIOS / SEGURO CARROS OFICIAIS / SEGURO PREDIAL / IMPORTAÇÃO (TAXAS/SEGURO) </v>
      </c>
      <c r="I171" t="s">
        <v>1130</v>
      </c>
      <c r="J171" t="s">
        <v>1221</v>
      </c>
      <c r="K171" t="s">
        <v>1328</v>
      </c>
      <c r="L171" t="s">
        <v>1223</v>
      </c>
      <c r="M171" t="s">
        <v>1218</v>
      </c>
      <c r="N171" t="s">
        <v>166</v>
      </c>
      <c r="O171" t="s">
        <v>167</v>
      </c>
      <c r="P171" t="s">
        <v>200</v>
      </c>
      <c r="Q171" t="s">
        <v>168</v>
      </c>
      <c r="R171" t="s">
        <v>165</v>
      </c>
      <c r="S171" t="s">
        <v>119</v>
      </c>
      <c r="T171" t="s">
        <v>164</v>
      </c>
      <c r="U171" t="s">
        <v>725</v>
      </c>
      <c r="V171" t="s">
        <v>1315</v>
      </c>
      <c r="W171" t="s">
        <v>508</v>
      </c>
      <c r="X171" s="51" t="str">
        <f t="shared" si="4"/>
        <v>3</v>
      </c>
      <c r="Y171" s="51" t="str">
        <f>IF(T171="","",IF(AND(T171&lt;&gt;'Tabelas auxiliares'!$B$236,T171&lt;&gt;'Tabelas auxiliares'!$B$237,T171&lt;&gt;'Tabelas auxiliares'!$C$236,T171&lt;&gt;'Tabelas auxiliares'!$C$237,T171&lt;&gt;'Tabelas auxiliares'!$D$236),"FOLHA DE PESSOAL",IF(X171='Tabelas auxiliares'!$A$237,"CUSTEIO",IF(X171='Tabelas auxiliares'!$A$236,"INVESTIMENTO","ERRO - VERIFICAR"))))</f>
        <v>CUSTEIO</v>
      </c>
      <c r="Z171" s="64">
        <f t="shared" si="5"/>
        <v>1.89</v>
      </c>
      <c r="AC171" s="44">
        <v>1.89</v>
      </c>
      <c r="AD171" s="72"/>
      <c r="AE171" s="72"/>
      <c r="AF171" s="72"/>
      <c r="AG171" s="72"/>
      <c r="AH171" s="72"/>
      <c r="AI171" s="72"/>
      <c r="AJ171" s="72"/>
      <c r="AK171" s="72"/>
      <c r="AL171" s="72"/>
      <c r="AM171" s="72"/>
      <c r="AN171" s="72"/>
      <c r="AO171" s="72"/>
    </row>
    <row r="172" spans="1:41" x14ac:dyDescent="0.25">
      <c r="A172" s="148" t="s">
        <v>540</v>
      </c>
      <c r="B172" t="s">
        <v>346</v>
      </c>
      <c r="C172" t="s">
        <v>541</v>
      </c>
      <c r="D172" t="s">
        <v>61</v>
      </c>
      <c r="E172" t="s">
        <v>117</v>
      </c>
      <c r="F172" s="51" t="str">
        <f>IFERROR(VLOOKUP(D172,'Tabelas auxiliares'!$A$3:$B$61,2,FALSE),"")</f>
        <v>PROAD - PRÓ-REITORIA DE ADMINISTRAÇÃO</v>
      </c>
      <c r="G172" s="51" t="str">
        <f>IFERROR(VLOOKUP($B172,'Tabelas auxiliares'!$A$65:$C$102,2,FALSE),"")</f>
        <v>Obrigações tributárias e serviços financeiros</v>
      </c>
      <c r="H172" s="51" t="str">
        <f>IFERROR(VLOOKUP($B172,'Tabelas auxiliares'!$A$65:$C$102,3,FALSE),"")</f>
        <v xml:space="preserve">OBRIGAÇÕES TRIBUTÁRIAS / SEGURO COLETIVO PARA ALUNOS / SEGURO ESTAGIÁRIOS / SEGURO CARROS OFICIAIS / SEGURO PREDIAL / IMPORTAÇÃO (TAXAS/SEGURO) </v>
      </c>
      <c r="I172" t="s">
        <v>1130</v>
      </c>
      <c r="J172" t="s">
        <v>1227</v>
      </c>
      <c r="K172" t="s">
        <v>1329</v>
      </c>
      <c r="L172" t="s">
        <v>1330</v>
      </c>
      <c r="M172" t="s">
        <v>1218</v>
      </c>
      <c r="N172" t="s">
        <v>166</v>
      </c>
      <c r="O172" t="s">
        <v>167</v>
      </c>
      <c r="P172" t="s">
        <v>200</v>
      </c>
      <c r="Q172" t="s">
        <v>168</v>
      </c>
      <c r="R172" t="s">
        <v>165</v>
      </c>
      <c r="S172" t="s">
        <v>119</v>
      </c>
      <c r="T172" t="s">
        <v>164</v>
      </c>
      <c r="U172" t="s">
        <v>725</v>
      </c>
      <c r="V172" t="s">
        <v>1315</v>
      </c>
      <c r="W172" t="s">
        <v>508</v>
      </c>
      <c r="X172" s="51" t="str">
        <f t="shared" si="4"/>
        <v>3</v>
      </c>
      <c r="Y172" s="51" t="str">
        <f>IF(T172="","",IF(AND(T172&lt;&gt;'Tabelas auxiliares'!$B$236,T172&lt;&gt;'Tabelas auxiliares'!$B$237,T172&lt;&gt;'Tabelas auxiliares'!$C$236,T172&lt;&gt;'Tabelas auxiliares'!$C$237,T172&lt;&gt;'Tabelas auxiliares'!$D$236),"FOLHA DE PESSOAL",IF(X172='Tabelas auxiliares'!$A$237,"CUSTEIO",IF(X172='Tabelas auxiliares'!$A$236,"INVESTIMENTO","ERRO - VERIFICAR"))))</f>
        <v>CUSTEIO</v>
      </c>
      <c r="Z172" s="64">
        <f t="shared" si="5"/>
        <v>63.37</v>
      </c>
      <c r="AA172" s="44">
        <v>63.37</v>
      </c>
      <c r="AD172" s="72"/>
      <c r="AE172" s="72"/>
      <c r="AF172" s="72"/>
      <c r="AG172" s="72"/>
      <c r="AH172" s="72"/>
      <c r="AI172" s="72"/>
      <c r="AJ172" s="72"/>
      <c r="AK172" s="72"/>
      <c r="AL172" s="72"/>
      <c r="AM172" s="72"/>
      <c r="AN172" s="72"/>
      <c r="AO172" s="72"/>
    </row>
    <row r="173" spans="1:41" x14ac:dyDescent="0.25">
      <c r="A173" s="148" t="s">
        <v>540</v>
      </c>
      <c r="B173" t="s">
        <v>346</v>
      </c>
      <c r="C173" t="s">
        <v>541</v>
      </c>
      <c r="D173" t="s">
        <v>90</v>
      </c>
      <c r="E173" t="s">
        <v>117</v>
      </c>
      <c r="F173" s="51" t="str">
        <f>IFERROR(VLOOKUP(D173,'Tabelas auxiliares'!$A$3:$B$61,2,FALSE),"")</f>
        <v>SUGEPE-FOLHA - PASEP + AUX. MORADIA</v>
      </c>
      <c r="G173" s="51" t="str">
        <f>IFERROR(VLOOKUP($B173,'Tabelas auxiliares'!$A$65:$C$102,2,FALSE),"")</f>
        <v>Obrigações tributárias e serviços financeiros</v>
      </c>
      <c r="H173" s="51" t="str">
        <f>IFERROR(VLOOKUP($B173,'Tabelas auxiliares'!$A$65:$C$102,3,FALSE),"")</f>
        <v xml:space="preserve">OBRIGAÇÕES TRIBUTÁRIAS / SEGURO COLETIVO PARA ALUNOS / SEGURO ESTAGIÁRIOS / SEGURO CARROS OFICIAIS / SEGURO PREDIAL / IMPORTAÇÃO (TAXAS/SEGURO) </v>
      </c>
      <c r="I173" t="s">
        <v>831</v>
      </c>
      <c r="J173" t="s">
        <v>1101</v>
      </c>
      <c r="K173" t="s">
        <v>1331</v>
      </c>
      <c r="L173" t="s">
        <v>1103</v>
      </c>
      <c r="M173" t="s">
        <v>170</v>
      </c>
      <c r="N173" t="s">
        <v>166</v>
      </c>
      <c r="O173" t="s">
        <v>167</v>
      </c>
      <c r="P173" t="s">
        <v>200</v>
      </c>
      <c r="Q173" t="s">
        <v>168</v>
      </c>
      <c r="R173" t="s">
        <v>165</v>
      </c>
      <c r="S173" t="s">
        <v>119</v>
      </c>
      <c r="T173" t="s">
        <v>164</v>
      </c>
      <c r="U173" t="s">
        <v>725</v>
      </c>
      <c r="V173" t="s">
        <v>464</v>
      </c>
      <c r="W173" t="s">
        <v>508</v>
      </c>
      <c r="X173" s="51" t="str">
        <f t="shared" si="4"/>
        <v>3</v>
      </c>
      <c r="Y173" s="51" t="str">
        <f>IF(T173="","",IF(AND(T173&lt;&gt;'Tabelas auxiliares'!$B$236,T173&lt;&gt;'Tabelas auxiliares'!$B$237,T173&lt;&gt;'Tabelas auxiliares'!$C$236,T173&lt;&gt;'Tabelas auxiliares'!$C$237,T173&lt;&gt;'Tabelas auxiliares'!$D$236),"FOLHA DE PESSOAL",IF(X173='Tabelas auxiliares'!$A$237,"CUSTEIO",IF(X173='Tabelas auxiliares'!$A$236,"INVESTIMENTO","ERRO - VERIFICAR"))))</f>
        <v>CUSTEIO</v>
      </c>
      <c r="Z173" s="64">
        <f t="shared" si="5"/>
        <v>63.66</v>
      </c>
      <c r="AC173" s="44">
        <v>63.66</v>
      </c>
      <c r="AD173" s="72"/>
      <c r="AE173" s="72"/>
      <c r="AF173" s="72"/>
      <c r="AG173" s="72"/>
      <c r="AH173" s="72"/>
      <c r="AI173" s="72"/>
      <c r="AJ173" s="72"/>
      <c r="AK173" s="72"/>
      <c r="AL173" s="72"/>
      <c r="AM173" s="72"/>
      <c r="AN173" s="72"/>
      <c r="AO173" s="72"/>
    </row>
    <row r="174" spans="1:41" x14ac:dyDescent="0.25">
      <c r="A174" s="148" t="s">
        <v>540</v>
      </c>
      <c r="B174" t="s">
        <v>346</v>
      </c>
      <c r="C174" t="s">
        <v>541</v>
      </c>
      <c r="D174" t="s">
        <v>90</v>
      </c>
      <c r="E174" t="s">
        <v>117</v>
      </c>
      <c r="F174" s="51" t="str">
        <f>IFERROR(VLOOKUP(D174,'Tabelas auxiliares'!$A$3:$B$61,2,FALSE),"")</f>
        <v>SUGEPE-FOLHA - PASEP + AUX. MORADIA</v>
      </c>
      <c r="G174" s="51" t="str">
        <f>IFERROR(VLOOKUP($B174,'Tabelas auxiliares'!$A$65:$C$102,2,FALSE),"")</f>
        <v>Obrigações tributárias e serviços financeiros</v>
      </c>
      <c r="H174" s="51" t="str">
        <f>IFERROR(VLOOKUP($B174,'Tabelas auxiliares'!$A$65:$C$102,3,FALSE),"")</f>
        <v xml:space="preserve">OBRIGAÇÕES TRIBUTÁRIAS / SEGURO COLETIVO PARA ALUNOS / SEGURO ESTAGIÁRIOS / SEGURO CARROS OFICIAIS / SEGURO PREDIAL / IMPORTAÇÃO (TAXAS/SEGURO) </v>
      </c>
      <c r="I174" t="s">
        <v>831</v>
      </c>
      <c r="J174" t="s">
        <v>1098</v>
      </c>
      <c r="K174" t="s">
        <v>1332</v>
      </c>
      <c r="L174" t="s">
        <v>1100</v>
      </c>
      <c r="M174" t="s">
        <v>170</v>
      </c>
      <c r="N174" t="s">
        <v>166</v>
      </c>
      <c r="O174" t="s">
        <v>167</v>
      </c>
      <c r="P174" t="s">
        <v>200</v>
      </c>
      <c r="Q174" t="s">
        <v>168</v>
      </c>
      <c r="R174" t="s">
        <v>165</v>
      </c>
      <c r="S174" t="s">
        <v>119</v>
      </c>
      <c r="T174" t="s">
        <v>164</v>
      </c>
      <c r="U174" t="s">
        <v>725</v>
      </c>
      <c r="V174" t="s">
        <v>464</v>
      </c>
      <c r="W174" t="s">
        <v>508</v>
      </c>
      <c r="X174" s="51" t="str">
        <f t="shared" si="4"/>
        <v>3</v>
      </c>
      <c r="Y174" s="51" t="str">
        <f>IF(T174="","",IF(AND(T174&lt;&gt;'Tabelas auxiliares'!$B$236,T174&lt;&gt;'Tabelas auxiliares'!$B$237,T174&lt;&gt;'Tabelas auxiliares'!$C$236,T174&lt;&gt;'Tabelas auxiliares'!$C$237,T174&lt;&gt;'Tabelas auxiliares'!$D$236),"FOLHA DE PESSOAL",IF(X174='Tabelas auxiliares'!$A$237,"CUSTEIO",IF(X174='Tabelas auxiliares'!$A$236,"INVESTIMENTO","ERRO - VERIFICAR"))))</f>
        <v>CUSTEIO</v>
      </c>
      <c r="Z174" s="64">
        <f t="shared" si="5"/>
        <v>16.62</v>
      </c>
      <c r="AC174" s="44">
        <v>16.62</v>
      </c>
      <c r="AD174" s="72"/>
      <c r="AE174" s="72"/>
      <c r="AF174" s="72"/>
      <c r="AG174" s="72"/>
      <c r="AH174" s="72"/>
      <c r="AI174" s="72"/>
      <c r="AJ174" s="72"/>
      <c r="AK174" s="72"/>
      <c r="AL174" s="72"/>
      <c r="AM174" s="72"/>
      <c r="AN174" s="72"/>
      <c r="AO174" s="72"/>
    </row>
    <row r="175" spans="1:41" x14ac:dyDescent="0.25">
      <c r="A175" s="148" t="s">
        <v>540</v>
      </c>
      <c r="B175" t="s">
        <v>349</v>
      </c>
      <c r="C175" t="s">
        <v>541</v>
      </c>
      <c r="D175" t="s">
        <v>35</v>
      </c>
      <c r="E175" t="s">
        <v>117</v>
      </c>
      <c r="F175" s="51" t="str">
        <f>IFERROR(VLOOKUP(D175,'Tabelas auxiliares'!$A$3:$B$61,2,FALSE),"")</f>
        <v>PU - PREFEITURA UNIVERSITÁRIA</v>
      </c>
      <c r="G175" s="51" t="str">
        <f>IFERROR(VLOOKUP($B175,'Tabelas auxiliares'!$A$65:$C$102,2,FALSE),"")</f>
        <v>Transporte e locomoção comunitária</v>
      </c>
      <c r="H175" s="51" t="str">
        <f>IFERROR(VLOOKUP($B175,'Tabelas auxiliares'!$A$65:$C$102,3,FALSE),"")</f>
        <v>MOTORISTA / PNEUS FROTA OFICIAL / ABASTECIMENTO FROTA OFICIAL / TRANSPORTE EVENTUAL / TRANSPORTE INTERCAMPUS / IMPORTAÇÃO (fretes e transportes) / PEDÁGIO</v>
      </c>
      <c r="I175" t="s">
        <v>804</v>
      </c>
      <c r="J175" t="s">
        <v>589</v>
      </c>
      <c r="K175" t="s">
        <v>1333</v>
      </c>
      <c r="L175" t="s">
        <v>232</v>
      </c>
      <c r="M175" t="s">
        <v>233</v>
      </c>
      <c r="N175" t="s">
        <v>166</v>
      </c>
      <c r="O175" t="s">
        <v>167</v>
      </c>
      <c r="P175" t="s">
        <v>200</v>
      </c>
      <c r="Q175" t="s">
        <v>168</v>
      </c>
      <c r="R175" t="s">
        <v>165</v>
      </c>
      <c r="S175" t="s">
        <v>119</v>
      </c>
      <c r="T175" t="s">
        <v>164</v>
      </c>
      <c r="U175" t="s">
        <v>725</v>
      </c>
      <c r="V175" t="s">
        <v>470</v>
      </c>
      <c r="W175" t="s">
        <v>451</v>
      </c>
      <c r="X175" s="51" t="str">
        <f t="shared" si="4"/>
        <v>3</v>
      </c>
      <c r="Y175" s="51" t="str">
        <f>IF(T175="","",IF(AND(T175&lt;&gt;'Tabelas auxiliares'!$B$236,T175&lt;&gt;'Tabelas auxiliares'!$B$237,T175&lt;&gt;'Tabelas auxiliares'!$C$236,T175&lt;&gt;'Tabelas auxiliares'!$C$237,T175&lt;&gt;'Tabelas auxiliares'!$D$236),"FOLHA DE PESSOAL",IF(X175='Tabelas auxiliares'!$A$237,"CUSTEIO",IF(X175='Tabelas auxiliares'!$A$236,"INVESTIMENTO","ERRO - VERIFICAR"))))</f>
        <v>CUSTEIO</v>
      </c>
      <c r="Z175" s="64">
        <f t="shared" si="5"/>
        <v>12966.74</v>
      </c>
      <c r="AA175" s="44">
        <v>12966.74</v>
      </c>
      <c r="AD175" s="72"/>
      <c r="AE175" s="72"/>
      <c r="AF175" s="72"/>
      <c r="AG175" s="72"/>
      <c r="AH175" s="72"/>
      <c r="AI175" s="72"/>
      <c r="AJ175" s="72"/>
      <c r="AK175" s="72"/>
      <c r="AL175" s="72"/>
      <c r="AM175" s="72"/>
      <c r="AN175" s="72"/>
      <c r="AO175" s="72"/>
    </row>
    <row r="176" spans="1:41" x14ac:dyDescent="0.25">
      <c r="A176" s="148" t="s">
        <v>540</v>
      </c>
      <c r="B176" t="s">
        <v>349</v>
      </c>
      <c r="C176" t="s">
        <v>541</v>
      </c>
      <c r="D176" t="s">
        <v>35</v>
      </c>
      <c r="E176" t="s">
        <v>117</v>
      </c>
      <c r="F176" s="51" t="str">
        <f>IFERROR(VLOOKUP(D176,'Tabelas auxiliares'!$A$3:$B$61,2,FALSE),"")</f>
        <v>PU - PREFEITURA UNIVERSITÁRIA</v>
      </c>
      <c r="G176" s="51" t="str">
        <f>IFERROR(VLOOKUP($B176,'Tabelas auxiliares'!$A$65:$C$102,2,FALSE),"")</f>
        <v>Transporte e locomoção comunitária</v>
      </c>
      <c r="H176" s="51" t="str">
        <f>IFERROR(VLOOKUP($B176,'Tabelas auxiliares'!$A$65:$C$102,3,FALSE),"")</f>
        <v>MOTORISTA / PNEUS FROTA OFICIAL / ABASTECIMENTO FROTA OFICIAL / TRANSPORTE EVENTUAL / TRANSPORTE INTERCAMPUS / IMPORTAÇÃO (fretes e transportes) / PEDÁGIO</v>
      </c>
      <c r="I176" t="s">
        <v>804</v>
      </c>
      <c r="J176" t="s">
        <v>589</v>
      </c>
      <c r="K176" t="s">
        <v>1333</v>
      </c>
      <c r="L176" t="s">
        <v>232</v>
      </c>
      <c r="M176" t="s">
        <v>233</v>
      </c>
      <c r="N176" t="s">
        <v>166</v>
      </c>
      <c r="O176" t="s">
        <v>167</v>
      </c>
      <c r="P176" t="s">
        <v>200</v>
      </c>
      <c r="Q176" t="s">
        <v>168</v>
      </c>
      <c r="R176" t="s">
        <v>165</v>
      </c>
      <c r="S176" t="s">
        <v>119</v>
      </c>
      <c r="T176" t="s">
        <v>164</v>
      </c>
      <c r="U176" t="s">
        <v>725</v>
      </c>
      <c r="V176" t="s">
        <v>471</v>
      </c>
      <c r="W176" t="s">
        <v>452</v>
      </c>
      <c r="X176" s="51" t="str">
        <f t="shared" si="4"/>
        <v>3</v>
      </c>
      <c r="Y176" s="51" t="str">
        <f>IF(T176="","",IF(AND(T176&lt;&gt;'Tabelas auxiliares'!$B$236,T176&lt;&gt;'Tabelas auxiliares'!$B$237,T176&lt;&gt;'Tabelas auxiliares'!$C$236,T176&lt;&gt;'Tabelas auxiliares'!$C$237,T176&lt;&gt;'Tabelas auxiliares'!$D$236),"FOLHA DE PESSOAL",IF(X176='Tabelas auxiliares'!$A$237,"CUSTEIO",IF(X176='Tabelas auxiliares'!$A$236,"INVESTIMENTO","ERRO - VERIFICAR"))))</f>
        <v>CUSTEIO</v>
      </c>
      <c r="Z176" s="64">
        <f t="shared" si="5"/>
        <v>420.29</v>
      </c>
      <c r="AA176" s="44">
        <v>420.29</v>
      </c>
      <c r="AD176" s="72"/>
      <c r="AE176" s="72"/>
      <c r="AF176" s="72"/>
      <c r="AG176" s="72"/>
      <c r="AH176" s="72"/>
      <c r="AI176" s="72"/>
      <c r="AJ176" s="72"/>
      <c r="AK176" s="72"/>
      <c r="AL176" s="72"/>
      <c r="AM176" s="72"/>
      <c r="AN176" s="72"/>
      <c r="AO176" s="72"/>
    </row>
    <row r="177" spans="1:41" x14ac:dyDescent="0.25">
      <c r="A177" s="148" t="s">
        <v>540</v>
      </c>
      <c r="B177" t="s">
        <v>349</v>
      </c>
      <c r="C177" t="s">
        <v>541</v>
      </c>
      <c r="D177" t="s">
        <v>35</v>
      </c>
      <c r="E177" t="s">
        <v>117</v>
      </c>
      <c r="F177" s="51" t="str">
        <f>IFERROR(VLOOKUP(D177,'Tabelas auxiliares'!$A$3:$B$61,2,FALSE),"")</f>
        <v>PU - PREFEITURA UNIVERSITÁRIA</v>
      </c>
      <c r="G177" s="51" t="str">
        <f>IFERROR(VLOOKUP($B177,'Tabelas auxiliares'!$A$65:$C$102,2,FALSE),"")</f>
        <v>Transporte e locomoção comunitária</v>
      </c>
      <c r="H177" s="51" t="str">
        <f>IFERROR(VLOOKUP($B177,'Tabelas auxiliares'!$A$65:$C$102,3,FALSE),"")</f>
        <v>MOTORISTA / PNEUS FROTA OFICIAL / ABASTECIMENTO FROTA OFICIAL / TRANSPORTE EVENTUAL / TRANSPORTE INTERCAMPUS / IMPORTAÇÃO (fretes e transportes) / PEDÁGIO</v>
      </c>
      <c r="I177" t="s">
        <v>804</v>
      </c>
      <c r="J177" t="s">
        <v>589</v>
      </c>
      <c r="K177" t="s">
        <v>1333</v>
      </c>
      <c r="L177" t="s">
        <v>232</v>
      </c>
      <c r="M177" t="s">
        <v>233</v>
      </c>
      <c r="N177" t="s">
        <v>166</v>
      </c>
      <c r="O177" t="s">
        <v>167</v>
      </c>
      <c r="P177" t="s">
        <v>200</v>
      </c>
      <c r="Q177" t="s">
        <v>168</v>
      </c>
      <c r="R177" t="s">
        <v>165</v>
      </c>
      <c r="S177" t="s">
        <v>119</v>
      </c>
      <c r="T177" t="s">
        <v>164</v>
      </c>
      <c r="U177" t="s">
        <v>725</v>
      </c>
      <c r="V177" t="s">
        <v>475</v>
      </c>
      <c r="W177" t="s">
        <v>459</v>
      </c>
      <c r="X177" s="51" t="str">
        <f t="shared" si="4"/>
        <v>3</v>
      </c>
      <c r="Y177" s="51" t="str">
        <f>IF(T177="","",IF(AND(T177&lt;&gt;'Tabelas auxiliares'!$B$236,T177&lt;&gt;'Tabelas auxiliares'!$B$237,T177&lt;&gt;'Tabelas auxiliares'!$C$236,T177&lt;&gt;'Tabelas auxiliares'!$C$237,T177&lt;&gt;'Tabelas auxiliares'!$D$236),"FOLHA DE PESSOAL",IF(X177='Tabelas auxiliares'!$A$237,"CUSTEIO",IF(X177='Tabelas auxiliares'!$A$236,"INVESTIMENTO","ERRO - VERIFICAR"))))</f>
        <v>CUSTEIO</v>
      </c>
      <c r="Z177" s="64">
        <f t="shared" si="5"/>
        <v>10434.77</v>
      </c>
      <c r="AA177" s="44">
        <v>10434.77</v>
      </c>
      <c r="AD177" s="72"/>
      <c r="AE177" s="72"/>
      <c r="AF177" s="72"/>
      <c r="AG177" s="72"/>
      <c r="AH177" s="72"/>
      <c r="AI177" s="72"/>
      <c r="AJ177" s="72"/>
      <c r="AK177" s="72"/>
      <c r="AL177" s="72"/>
      <c r="AM177" s="72"/>
      <c r="AN177" s="72"/>
      <c r="AO177" s="72"/>
    </row>
    <row r="178" spans="1:41" x14ac:dyDescent="0.25">
      <c r="A178" s="148" t="s">
        <v>540</v>
      </c>
      <c r="B178" t="s">
        <v>349</v>
      </c>
      <c r="C178" t="s">
        <v>541</v>
      </c>
      <c r="D178" t="s">
        <v>35</v>
      </c>
      <c r="E178" t="s">
        <v>117</v>
      </c>
      <c r="F178" s="51" t="str">
        <f>IFERROR(VLOOKUP(D178,'Tabelas auxiliares'!$A$3:$B$61,2,FALSE),"")</f>
        <v>PU - PREFEITURA UNIVERSITÁRIA</v>
      </c>
      <c r="G178" s="51" t="str">
        <f>IFERROR(VLOOKUP($B178,'Tabelas auxiliares'!$A$65:$C$102,2,FALSE),"")</f>
        <v>Transporte e locomoção comunitária</v>
      </c>
      <c r="H178" s="51" t="str">
        <f>IFERROR(VLOOKUP($B178,'Tabelas auxiliares'!$A$65:$C$102,3,FALSE),"")</f>
        <v>MOTORISTA / PNEUS FROTA OFICIAL / ABASTECIMENTO FROTA OFICIAL / TRANSPORTE EVENTUAL / TRANSPORTE INTERCAMPUS / IMPORTAÇÃO (fretes e transportes) / PEDÁGIO</v>
      </c>
      <c r="I178" t="s">
        <v>912</v>
      </c>
      <c r="J178" t="s">
        <v>597</v>
      </c>
      <c r="K178" t="s">
        <v>1334</v>
      </c>
      <c r="L178" t="s">
        <v>1335</v>
      </c>
      <c r="M178" t="s">
        <v>174</v>
      </c>
      <c r="N178" t="s">
        <v>166</v>
      </c>
      <c r="O178" t="s">
        <v>167</v>
      </c>
      <c r="P178" t="s">
        <v>200</v>
      </c>
      <c r="Q178" t="s">
        <v>168</v>
      </c>
      <c r="R178" t="s">
        <v>165</v>
      </c>
      <c r="S178" t="s">
        <v>119</v>
      </c>
      <c r="T178" t="s">
        <v>164</v>
      </c>
      <c r="U178" t="s">
        <v>725</v>
      </c>
      <c r="V178" t="s">
        <v>469</v>
      </c>
      <c r="W178" t="s">
        <v>450</v>
      </c>
      <c r="X178" s="51" t="str">
        <f t="shared" si="4"/>
        <v>3</v>
      </c>
      <c r="Y178" s="51" t="str">
        <f>IF(T178="","",IF(AND(T178&lt;&gt;'Tabelas auxiliares'!$B$236,T178&lt;&gt;'Tabelas auxiliares'!$B$237,T178&lt;&gt;'Tabelas auxiliares'!$C$236,T178&lt;&gt;'Tabelas auxiliares'!$C$237,T178&lt;&gt;'Tabelas auxiliares'!$D$236),"FOLHA DE PESSOAL",IF(X178='Tabelas auxiliares'!$A$237,"CUSTEIO",IF(X178='Tabelas auxiliares'!$A$236,"INVESTIMENTO","ERRO - VERIFICAR"))))</f>
        <v>CUSTEIO</v>
      </c>
      <c r="Z178" s="64">
        <f t="shared" si="5"/>
        <v>602337.12</v>
      </c>
      <c r="AA178" s="44">
        <v>602337.12</v>
      </c>
      <c r="AD178" s="72"/>
      <c r="AE178" s="72"/>
      <c r="AF178" s="72"/>
      <c r="AG178" s="72"/>
      <c r="AH178" s="72"/>
      <c r="AI178" s="72"/>
      <c r="AJ178" s="72"/>
      <c r="AK178" s="72"/>
      <c r="AL178" s="72"/>
      <c r="AM178" s="72"/>
      <c r="AN178" s="72"/>
      <c r="AO178" s="72"/>
    </row>
    <row r="179" spans="1:41" x14ac:dyDescent="0.25">
      <c r="A179" s="148" t="s">
        <v>540</v>
      </c>
      <c r="B179" t="s">
        <v>349</v>
      </c>
      <c r="C179" t="s">
        <v>541</v>
      </c>
      <c r="D179" t="s">
        <v>35</v>
      </c>
      <c r="E179" t="s">
        <v>117</v>
      </c>
      <c r="F179" s="51" t="str">
        <f>IFERROR(VLOOKUP(D179,'Tabelas auxiliares'!$A$3:$B$61,2,FALSE),"")</f>
        <v>PU - PREFEITURA UNIVERSITÁRIA</v>
      </c>
      <c r="G179" s="51" t="str">
        <f>IFERROR(VLOOKUP($B179,'Tabelas auxiliares'!$A$65:$C$102,2,FALSE),"")</f>
        <v>Transporte e locomoção comunitária</v>
      </c>
      <c r="H179" s="51" t="str">
        <f>IFERROR(VLOOKUP($B179,'Tabelas auxiliares'!$A$65:$C$102,3,FALSE),"")</f>
        <v>MOTORISTA / PNEUS FROTA OFICIAL / ABASTECIMENTO FROTA OFICIAL / TRANSPORTE EVENTUAL / TRANSPORTE INTERCAMPUS / IMPORTAÇÃO (fretes e transportes) / PEDÁGIO</v>
      </c>
      <c r="I179" t="s">
        <v>770</v>
      </c>
      <c r="J179" t="s">
        <v>600</v>
      </c>
      <c r="K179" t="s">
        <v>1336</v>
      </c>
      <c r="L179" t="s">
        <v>1337</v>
      </c>
      <c r="M179" t="s">
        <v>231</v>
      </c>
      <c r="N179" t="s">
        <v>166</v>
      </c>
      <c r="O179" t="s">
        <v>167</v>
      </c>
      <c r="P179" t="s">
        <v>200</v>
      </c>
      <c r="Q179" t="s">
        <v>168</v>
      </c>
      <c r="R179" t="s">
        <v>165</v>
      </c>
      <c r="S179" t="s">
        <v>119</v>
      </c>
      <c r="T179" t="s">
        <v>164</v>
      </c>
      <c r="U179" t="s">
        <v>725</v>
      </c>
      <c r="V179" t="s">
        <v>466</v>
      </c>
      <c r="W179" t="s">
        <v>447</v>
      </c>
      <c r="X179" s="51" t="str">
        <f t="shared" si="4"/>
        <v>3</v>
      </c>
      <c r="Y179" s="51" t="str">
        <f>IF(T179="","",IF(AND(T179&lt;&gt;'Tabelas auxiliares'!$B$236,T179&lt;&gt;'Tabelas auxiliares'!$B$237,T179&lt;&gt;'Tabelas auxiliares'!$C$236,T179&lt;&gt;'Tabelas auxiliares'!$C$237,T179&lt;&gt;'Tabelas auxiliares'!$D$236),"FOLHA DE PESSOAL",IF(X179='Tabelas auxiliares'!$A$237,"CUSTEIO",IF(X179='Tabelas auxiliares'!$A$236,"INVESTIMENTO","ERRO - VERIFICAR"))))</f>
        <v>CUSTEIO</v>
      </c>
      <c r="Z179" s="64">
        <f t="shared" si="5"/>
        <v>165555.99</v>
      </c>
      <c r="AA179" s="44">
        <v>165555.99</v>
      </c>
      <c r="AD179" s="72"/>
      <c r="AE179" s="72"/>
      <c r="AF179" s="72"/>
      <c r="AG179" s="72"/>
      <c r="AH179" s="72"/>
      <c r="AI179" s="72"/>
      <c r="AJ179" s="72"/>
      <c r="AK179" s="72"/>
      <c r="AL179" s="72"/>
      <c r="AM179" s="72"/>
      <c r="AN179" s="72"/>
      <c r="AO179" s="72"/>
    </row>
    <row r="180" spans="1:41" x14ac:dyDescent="0.25">
      <c r="A180" s="148" t="s">
        <v>540</v>
      </c>
      <c r="B180" t="s">
        <v>352</v>
      </c>
      <c r="C180" t="s">
        <v>541</v>
      </c>
      <c r="D180" t="s">
        <v>15</v>
      </c>
      <c r="E180" t="s">
        <v>117</v>
      </c>
      <c r="F180" s="51" t="str">
        <f>IFERROR(VLOOKUP(D180,'Tabelas auxiliares'!$A$3:$B$61,2,FALSE),"")</f>
        <v>PROPES - PRÓ-REITORIA DE PESQUISA / CEM</v>
      </c>
      <c r="G180" s="51" t="str">
        <f>IFERROR(VLOOKUP($B180,'Tabelas auxiliares'!$A$65:$C$102,2,FALSE),"")</f>
        <v>Diárias e passagens nacionais</v>
      </c>
      <c r="H180" s="51" t="str">
        <f>IFERROR(VLOOKUP($B180,'Tabelas auxiliares'!$A$65:$C$102,3,FALSE),"")</f>
        <v>PASSAGENS NACIONAIS / DIÁRIAS NACIONAIS / REEMBOLSO DE PASSAGENS TERRESTRES</v>
      </c>
      <c r="I180" t="s">
        <v>1196</v>
      </c>
      <c r="J180" t="s">
        <v>1338</v>
      </c>
      <c r="K180" t="s">
        <v>1339</v>
      </c>
      <c r="L180" t="s">
        <v>1340</v>
      </c>
      <c r="M180" t="s">
        <v>165</v>
      </c>
      <c r="N180" t="s">
        <v>166</v>
      </c>
      <c r="O180" t="s">
        <v>167</v>
      </c>
      <c r="P180" t="s">
        <v>200</v>
      </c>
      <c r="Q180" t="s">
        <v>168</v>
      </c>
      <c r="R180" t="s">
        <v>165</v>
      </c>
      <c r="S180" t="s">
        <v>119</v>
      </c>
      <c r="T180" t="s">
        <v>164</v>
      </c>
      <c r="U180" t="s">
        <v>725</v>
      </c>
      <c r="V180" t="s">
        <v>473</v>
      </c>
      <c r="W180" t="s">
        <v>455</v>
      </c>
      <c r="X180" s="51" t="str">
        <f t="shared" si="4"/>
        <v>3</v>
      </c>
      <c r="Y180" s="51" t="str">
        <f>IF(T180="","",IF(AND(T180&lt;&gt;'Tabelas auxiliares'!$B$236,T180&lt;&gt;'Tabelas auxiliares'!$B$237,T180&lt;&gt;'Tabelas auxiliares'!$C$236,T180&lt;&gt;'Tabelas auxiliares'!$C$237,T180&lt;&gt;'Tabelas auxiliares'!$D$236),"FOLHA DE PESSOAL",IF(X180='Tabelas auxiliares'!$A$237,"CUSTEIO",IF(X180='Tabelas auxiliares'!$A$236,"INVESTIMENTO","ERRO - VERIFICAR"))))</f>
        <v>CUSTEIO</v>
      </c>
      <c r="Z180" s="64">
        <f t="shared" si="5"/>
        <v>5000</v>
      </c>
      <c r="AA180" s="44">
        <v>5000</v>
      </c>
      <c r="AD180" s="72"/>
      <c r="AE180" s="72"/>
      <c r="AF180" s="72"/>
      <c r="AG180" s="72"/>
      <c r="AH180" s="72"/>
      <c r="AI180" s="72"/>
      <c r="AJ180" s="72"/>
      <c r="AK180" s="72"/>
      <c r="AL180" s="72"/>
      <c r="AM180" s="72"/>
      <c r="AN180" s="72"/>
      <c r="AO180" s="72"/>
    </row>
    <row r="181" spans="1:41" x14ac:dyDescent="0.25">
      <c r="A181" s="148" t="s">
        <v>540</v>
      </c>
      <c r="B181" t="s">
        <v>352</v>
      </c>
      <c r="C181" t="s">
        <v>541</v>
      </c>
      <c r="D181" t="s">
        <v>15</v>
      </c>
      <c r="E181" t="s">
        <v>117</v>
      </c>
      <c r="F181" s="51" t="str">
        <f>IFERROR(VLOOKUP(D181,'Tabelas auxiliares'!$A$3:$B$61,2,FALSE),"")</f>
        <v>PROPES - PRÓ-REITORIA DE PESQUISA / CEM</v>
      </c>
      <c r="G181" s="51" t="str">
        <f>IFERROR(VLOOKUP($B181,'Tabelas auxiliares'!$A$65:$C$102,2,FALSE),"")</f>
        <v>Diárias e passagens nacionais</v>
      </c>
      <c r="H181" s="51" t="str">
        <f>IFERROR(VLOOKUP($B181,'Tabelas auxiliares'!$A$65:$C$102,3,FALSE),"")</f>
        <v>PASSAGENS NACIONAIS / DIÁRIAS NACIONAIS / REEMBOLSO DE PASSAGENS TERRESTRES</v>
      </c>
      <c r="I181" t="s">
        <v>1196</v>
      </c>
      <c r="J181" t="s">
        <v>1341</v>
      </c>
      <c r="K181" t="s">
        <v>1342</v>
      </c>
      <c r="L181" t="s">
        <v>1340</v>
      </c>
      <c r="M181" t="s">
        <v>165</v>
      </c>
      <c r="N181" t="s">
        <v>166</v>
      </c>
      <c r="O181" t="s">
        <v>167</v>
      </c>
      <c r="P181" t="s">
        <v>200</v>
      </c>
      <c r="Q181" t="s">
        <v>168</v>
      </c>
      <c r="R181" t="s">
        <v>165</v>
      </c>
      <c r="S181" t="s">
        <v>119</v>
      </c>
      <c r="T181" t="s">
        <v>164</v>
      </c>
      <c r="U181" t="s">
        <v>725</v>
      </c>
      <c r="V181" t="s">
        <v>474</v>
      </c>
      <c r="W181" t="s">
        <v>512</v>
      </c>
      <c r="X181" s="51" t="str">
        <f t="shared" si="4"/>
        <v>3</v>
      </c>
      <c r="Y181" s="51" t="str">
        <f>IF(T181="","",IF(AND(T181&lt;&gt;'Tabelas auxiliares'!$B$236,T181&lt;&gt;'Tabelas auxiliares'!$B$237,T181&lt;&gt;'Tabelas auxiliares'!$C$236,T181&lt;&gt;'Tabelas auxiliares'!$C$237,T181&lt;&gt;'Tabelas auxiliares'!$D$236),"FOLHA DE PESSOAL",IF(X181='Tabelas auxiliares'!$A$237,"CUSTEIO",IF(X181='Tabelas auxiliares'!$A$236,"INVESTIMENTO","ERRO - VERIFICAR"))))</f>
        <v>CUSTEIO</v>
      </c>
      <c r="Z181" s="64">
        <f t="shared" si="5"/>
        <v>3000</v>
      </c>
      <c r="AA181" s="44">
        <v>3000</v>
      </c>
      <c r="AD181" s="72"/>
      <c r="AE181" s="72"/>
      <c r="AF181" s="72"/>
      <c r="AG181" s="72"/>
      <c r="AH181" s="72"/>
      <c r="AI181" s="72"/>
      <c r="AJ181" s="72"/>
      <c r="AK181" s="72"/>
      <c r="AL181" s="72"/>
      <c r="AM181" s="72"/>
      <c r="AN181" s="72"/>
      <c r="AO181" s="72"/>
    </row>
    <row r="182" spans="1:41" x14ac:dyDescent="0.25">
      <c r="A182" s="148" t="s">
        <v>540</v>
      </c>
      <c r="B182" t="s">
        <v>352</v>
      </c>
      <c r="C182" t="s">
        <v>541</v>
      </c>
      <c r="D182" t="s">
        <v>21</v>
      </c>
      <c r="E182" t="s">
        <v>117</v>
      </c>
      <c r="F182" s="51" t="str">
        <f>IFERROR(VLOOKUP(D182,'Tabelas auxiliares'!$A$3:$B$61,2,FALSE),"")</f>
        <v>NÚCLEOS ESTRATÉGICOS</v>
      </c>
      <c r="G182" s="51" t="str">
        <f>IFERROR(VLOOKUP($B182,'Tabelas auxiliares'!$A$65:$C$102,2,FALSE),"")</f>
        <v>Diárias e passagens nacionais</v>
      </c>
      <c r="H182" s="51" t="str">
        <f>IFERROR(VLOOKUP($B182,'Tabelas auxiliares'!$A$65:$C$102,3,FALSE),"")</f>
        <v>PASSAGENS NACIONAIS / DIÁRIAS NACIONAIS / REEMBOLSO DE PASSAGENS TERRESTRES</v>
      </c>
      <c r="I182" t="s">
        <v>1181</v>
      </c>
      <c r="J182" t="s">
        <v>1343</v>
      </c>
      <c r="K182" t="s">
        <v>1344</v>
      </c>
      <c r="L182" t="s">
        <v>1345</v>
      </c>
      <c r="M182" t="s">
        <v>165</v>
      </c>
      <c r="N182" t="s">
        <v>166</v>
      </c>
      <c r="O182" t="s">
        <v>167</v>
      </c>
      <c r="P182" t="s">
        <v>200</v>
      </c>
      <c r="Q182" t="s">
        <v>168</v>
      </c>
      <c r="R182" t="s">
        <v>165</v>
      </c>
      <c r="S182" t="s">
        <v>119</v>
      </c>
      <c r="T182" t="s">
        <v>164</v>
      </c>
      <c r="U182" t="s">
        <v>725</v>
      </c>
      <c r="V182" t="s">
        <v>473</v>
      </c>
      <c r="W182" t="s">
        <v>455</v>
      </c>
      <c r="X182" s="51" t="str">
        <f t="shared" si="4"/>
        <v>3</v>
      </c>
      <c r="Y182" s="51" t="str">
        <f>IF(T182="","",IF(AND(T182&lt;&gt;'Tabelas auxiliares'!$B$236,T182&lt;&gt;'Tabelas auxiliares'!$B$237,T182&lt;&gt;'Tabelas auxiliares'!$C$236,T182&lt;&gt;'Tabelas auxiliares'!$C$237,T182&lt;&gt;'Tabelas auxiliares'!$D$236),"FOLHA DE PESSOAL",IF(X182='Tabelas auxiliares'!$A$237,"CUSTEIO",IF(X182='Tabelas auxiliares'!$A$236,"INVESTIMENTO","ERRO - VERIFICAR"))))</f>
        <v>CUSTEIO</v>
      </c>
      <c r="Z182" s="64">
        <f t="shared" si="5"/>
        <v>2000</v>
      </c>
      <c r="AA182" s="44">
        <v>2000</v>
      </c>
      <c r="AD182" s="72"/>
      <c r="AE182" s="72"/>
      <c r="AF182" s="72"/>
      <c r="AG182" s="72"/>
      <c r="AH182" s="72"/>
      <c r="AI182" s="72"/>
      <c r="AJ182" s="72"/>
      <c r="AK182" s="72"/>
      <c r="AL182" s="72"/>
      <c r="AM182" s="72"/>
      <c r="AN182" s="72"/>
      <c r="AO182" s="72"/>
    </row>
    <row r="183" spans="1:41" x14ac:dyDescent="0.25">
      <c r="A183" s="148" t="s">
        <v>540</v>
      </c>
      <c r="B183" t="s">
        <v>352</v>
      </c>
      <c r="C183" t="s">
        <v>541</v>
      </c>
      <c r="D183" t="s">
        <v>21</v>
      </c>
      <c r="E183" t="s">
        <v>117</v>
      </c>
      <c r="F183" s="51" t="str">
        <f>IFERROR(VLOOKUP(D183,'Tabelas auxiliares'!$A$3:$B$61,2,FALSE),"")</f>
        <v>NÚCLEOS ESTRATÉGICOS</v>
      </c>
      <c r="G183" s="51" t="str">
        <f>IFERROR(VLOOKUP($B183,'Tabelas auxiliares'!$A$65:$C$102,2,FALSE),"")</f>
        <v>Diárias e passagens nacionais</v>
      </c>
      <c r="H183" s="51" t="str">
        <f>IFERROR(VLOOKUP($B183,'Tabelas auxiliares'!$A$65:$C$102,3,FALSE),"")</f>
        <v>PASSAGENS NACIONAIS / DIÁRIAS NACIONAIS / REEMBOLSO DE PASSAGENS TERRESTRES</v>
      </c>
      <c r="I183" t="s">
        <v>1181</v>
      </c>
      <c r="J183" t="s">
        <v>1343</v>
      </c>
      <c r="K183" t="s">
        <v>1346</v>
      </c>
      <c r="L183" t="s">
        <v>1347</v>
      </c>
      <c r="M183" t="s">
        <v>165</v>
      </c>
      <c r="N183" t="s">
        <v>166</v>
      </c>
      <c r="O183" t="s">
        <v>167</v>
      </c>
      <c r="P183" t="s">
        <v>200</v>
      </c>
      <c r="Q183" t="s">
        <v>168</v>
      </c>
      <c r="R183" t="s">
        <v>165</v>
      </c>
      <c r="S183" t="s">
        <v>119</v>
      </c>
      <c r="T183" t="s">
        <v>164</v>
      </c>
      <c r="U183" t="s">
        <v>725</v>
      </c>
      <c r="V183" t="s">
        <v>474</v>
      </c>
      <c r="W183" t="s">
        <v>512</v>
      </c>
      <c r="X183" s="51" t="str">
        <f t="shared" si="4"/>
        <v>3</v>
      </c>
      <c r="Y183" s="51" t="str">
        <f>IF(T183="","",IF(AND(T183&lt;&gt;'Tabelas auxiliares'!$B$236,T183&lt;&gt;'Tabelas auxiliares'!$B$237,T183&lt;&gt;'Tabelas auxiliares'!$C$236,T183&lt;&gt;'Tabelas auxiliares'!$C$237,T183&lt;&gt;'Tabelas auxiliares'!$D$236),"FOLHA DE PESSOAL",IF(X183='Tabelas auxiliares'!$A$237,"CUSTEIO",IF(X183='Tabelas auxiliares'!$A$236,"INVESTIMENTO","ERRO - VERIFICAR"))))</f>
        <v>CUSTEIO</v>
      </c>
      <c r="Z183" s="64">
        <f t="shared" si="5"/>
        <v>7000</v>
      </c>
      <c r="AA183" s="44">
        <v>5737.5</v>
      </c>
      <c r="AB183" s="44">
        <v>1262.5</v>
      </c>
      <c r="AD183" s="72"/>
      <c r="AE183" s="72"/>
      <c r="AF183" s="72"/>
      <c r="AG183" s="72"/>
      <c r="AH183" s="72"/>
      <c r="AI183" s="72"/>
      <c r="AJ183" s="72"/>
      <c r="AK183" s="72"/>
      <c r="AL183" s="72"/>
      <c r="AM183" s="72"/>
      <c r="AN183" s="72"/>
      <c r="AO183" s="72"/>
    </row>
    <row r="184" spans="1:41" x14ac:dyDescent="0.25">
      <c r="A184" s="148" t="s">
        <v>540</v>
      </c>
      <c r="B184" t="s">
        <v>352</v>
      </c>
      <c r="C184" t="s">
        <v>541</v>
      </c>
      <c r="D184" t="s">
        <v>17</v>
      </c>
      <c r="E184" t="s">
        <v>117</v>
      </c>
      <c r="F184" s="51" t="str">
        <f>IFERROR(VLOOKUP(D184,'Tabelas auxiliares'!$A$3:$B$61,2,FALSE),"")</f>
        <v>GABINETE REITORIA</v>
      </c>
      <c r="G184" s="51" t="str">
        <f>IFERROR(VLOOKUP($B184,'Tabelas auxiliares'!$A$65:$C$102,2,FALSE),"")</f>
        <v>Diárias e passagens nacionais</v>
      </c>
      <c r="H184" s="51" t="str">
        <f>IFERROR(VLOOKUP($B184,'Tabelas auxiliares'!$A$65:$C$102,3,FALSE),"")</f>
        <v>PASSAGENS NACIONAIS / DIÁRIAS NACIONAIS / REEMBOLSO DE PASSAGENS TERRESTRES</v>
      </c>
      <c r="I184" t="s">
        <v>1181</v>
      </c>
      <c r="J184" t="s">
        <v>1182</v>
      </c>
      <c r="K184" t="s">
        <v>1348</v>
      </c>
      <c r="L184" t="s">
        <v>1349</v>
      </c>
      <c r="M184" t="s">
        <v>165</v>
      </c>
      <c r="N184" t="s">
        <v>166</v>
      </c>
      <c r="O184" t="s">
        <v>167</v>
      </c>
      <c r="P184" t="s">
        <v>200</v>
      </c>
      <c r="Q184" t="s">
        <v>168</v>
      </c>
      <c r="R184" t="s">
        <v>165</v>
      </c>
      <c r="S184" t="s">
        <v>119</v>
      </c>
      <c r="T184" t="s">
        <v>164</v>
      </c>
      <c r="U184" t="s">
        <v>725</v>
      </c>
      <c r="V184" t="s">
        <v>473</v>
      </c>
      <c r="W184" t="s">
        <v>455</v>
      </c>
      <c r="X184" s="51" t="str">
        <f t="shared" si="4"/>
        <v>3</v>
      </c>
      <c r="Y184" s="51" t="str">
        <f>IF(T184="","",IF(AND(T184&lt;&gt;'Tabelas auxiliares'!$B$236,T184&lt;&gt;'Tabelas auxiliares'!$B$237,T184&lt;&gt;'Tabelas auxiliares'!$C$236,T184&lt;&gt;'Tabelas auxiliares'!$C$237,T184&lt;&gt;'Tabelas auxiliares'!$D$236),"FOLHA DE PESSOAL",IF(X184='Tabelas auxiliares'!$A$237,"CUSTEIO",IF(X184='Tabelas auxiliares'!$A$236,"INVESTIMENTO","ERRO - VERIFICAR"))))</f>
        <v>CUSTEIO</v>
      </c>
      <c r="Z184" s="64">
        <f t="shared" si="5"/>
        <v>25000</v>
      </c>
      <c r="AA184" s="44">
        <v>23569.41</v>
      </c>
      <c r="AC184" s="44">
        <v>1430.59</v>
      </c>
      <c r="AD184" s="72"/>
      <c r="AE184" s="72"/>
      <c r="AF184" s="72"/>
      <c r="AG184" s="72"/>
      <c r="AH184" s="72"/>
      <c r="AI184" s="72"/>
      <c r="AJ184" s="72"/>
      <c r="AK184" s="72"/>
      <c r="AL184" s="72"/>
      <c r="AM184" s="72"/>
      <c r="AN184" s="72"/>
      <c r="AO184" s="72"/>
    </row>
    <row r="185" spans="1:41" x14ac:dyDescent="0.25">
      <c r="A185" s="148" t="s">
        <v>540</v>
      </c>
      <c r="B185" t="s">
        <v>352</v>
      </c>
      <c r="C185" t="s">
        <v>541</v>
      </c>
      <c r="D185" t="s">
        <v>53</v>
      </c>
      <c r="E185" t="s">
        <v>117</v>
      </c>
      <c r="F185" s="51" t="str">
        <f>IFERROR(VLOOKUP(D185,'Tabelas auxiliares'!$A$3:$B$61,2,FALSE),"")</f>
        <v>PROGRAD - PRÓ-REITORIA DE GRADUAÇÃO</v>
      </c>
      <c r="G185" s="51" t="str">
        <f>IFERROR(VLOOKUP($B185,'Tabelas auxiliares'!$A$65:$C$102,2,FALSE),"")</f>
        <v>Diárias e passagens nacionais</v>
      </c>
      <c r="H185" s="51" t="str">
        <f>IFERROR(VLOOKUP($B185,'Tabelas auxiliares'!$A$65:$C$102,3,FALSE),"")</f>
        <v>PASSAGENS NACIONAIS / DIÁRIAS NACIONAIS / REEMBOLSO DE PASSAGENS TERRESTRES</v>
      </c>
      <c r="I185" t="s">
        <v>847</v>
      </c>
      <c r="J185" t="s">
        <v>1350</v>
      </c>
      <c r="K185" t="s">
        <v>1351</v>
      </c>
      <c r="L185" t="s">
        <v>1352</v>
      </c>
      <c r="M185" t="s">
        <v>165</v>
      </c>
      <c r="N185" t="s">
        <v>166</v>
      </c>
      <c r="O185" t="s">
        <v>167</v>
      </c>
      <c r="P185" t="s">
        <v>200</v>
      </c>
      <c r="Q185" t="s">
        <v>168</v>
      </c>
      <c r="R185" t="s">
        <v>165</v>
      </c>
      <c r="S185" t="s">
        <v>119</v>
      </c>
      <c r="T185" t="s">
        <v>164</v>
      </c>
      <c r="U185" t="s">
        <v>725</v>
      </c>
      <c r="V185" t="s">
        <v>473</v>
      </c>
      <c r="W185" t="s">
        <v>455</v>
      </c>
      <c r="X185" s="51" t="str">
        <f t="shared" si="4"/>
        <v>3</v>
      </c>
      <c r="Y185" s="51" t="str">
        <f>IF(T185="","",IF(AND(T185&lt;&gt;'Tabelas auxiliares'!$B$236,T185&lt;&gt;'Tabelas auxiliares'!$B$237,T185&lt;&gt;'Tabelas auxiliares'!$C$236,T185&lt;&gt;'Tabelas auxiliares'!$C$237,T185&lt;&gt;'Tabelas auxiliares'!$D$236),"FOLHA DE PESSOAL",IF(X185='Tabelas auxiliares'!$A$237,"CUSTEIO",IF(X185='Tabelas auxiliares'!$A$236,"INVESTIMENTO","ERRO - VERIFICAR"))))</f>
        <v>CUSTEIO</v>
      </c>
      <c r="Z185" s="64">
        <f t="shared" si="5"/>
        <v>5000</v>
      </c>
      <c r="AA185" s="44">
        <v>3945.13</v>
      </c>
      <c r="AC185" s="44">
        <v>1054.8699999999999</v>
      </c>
      <c r="AD185" s="72"/>
      <c r="AE185" s="72"/>
      <c r="AF185" s="72"/>
      <c r="AG185" s="72"/>
      <c r="AH185" s="72"/>
      <c r="AI185" s="72"/>
      <c r="AJ185" s="72"/>
      <c r="AK185" s="72"/>
      <c r="AL185" s="72"/>
      <c r="AM185" s="72"/>
      <c r="AN185" s="72"/>
      <c r="AO185" s="72"/>
    </row>
    <row r="186" spans="1:41" x14ac:dyDescent="0.25">
      <c r="A186" s="148" t="s">
        <v>540</v>
      </c>
      <c r="B186" t="s">
        <v>352</v>
      </c>
      <c r="C186" t="s">
        <v>541</v>
      </c>
      <c r="D186" t="s">
        <v>55</v>
      </c>
      <c r="E186" t="s">
        <v>117</v>
      </c>
      <c r="F186" s="51" t="str">
        <f>IFERROR(VLOOKUP(D186,'Tabelas auxiliares'!$A$3:$B$61,2,FALSE),"")</f>
        <v>PROEC - PRÓ-REITORIA DE EXTENSÃO E CULTURA</v>
      </c>
      <c r="G186" s="51" t="str">
        <f>IFERROR(VLOOKUP($B186,'Tabelas auxiliares'!$A$65:$C$102,2,FALSE),"")</f>
        <v>Diárias e passagens nacionais</v>
      </c>
      <c r="H186" s="51" t="str">
        <f>IFERROR(VLOOKUP($B186,'Tabelas auxiliares'!$A$65:$C$102,3,FALSE),"")</f>
        <v>PASSAGENS NACIONAIS / DIÁRIAS NACIONAIS / REEMBOLSO DE PASSAGENS TERRESTRES</v>
      </c>
      <c r="I186" t="s">
        <v>735</v>
      </c>
      <c r="J186" t="s">
        <v>1353</v>
      </c>
      <c r="K186" t="s">
        <v>1354</v>
      </c>
      <c r="L186" t="s">
        <v>1355</v>
      </c>
      <c r="M186" t="s">
        <v>165</v>
      </c>
      <c r="N186" t="s">
        <v>166</v>
      </c>
      <c r="O186" t="s">
        <v>167</v>
      </c>
      <c r="P186" t="s">
        <v>200</v>
      </c>
      <c r="Q186" t="s">
        <v>168</v>
      </c>
      <c r="R186" t="s">
        <v>165</v>
      </c>
      <c r="S186" t="s">
        <v>119</v>
      </c>
      <c r="T186" t="s">
        <v>164</v>
      </c>
      <c r="U186" t="s">
        <v>725</v>
      </c>
      <c r="V186" t="s">
        <v>473</v>
      </c>
      <c r="W186" t="s">
        <v>455</v>
      </c>
      <c r="X186" s="51" t="str">
        <f t="shared" si="4"/>
        <v>3</v>
      </c>
      <c r="Y186" s="51" t="str">
        <f>IF(T186="","",IF(AND(T186&lt;&gt;'Tabelas auxiliares'!$B$236,T186&lt;&gt;'Tabelas auxiliares'!$B$237,T186&lt;&gt;'Tabelas auxiliares'!$C$236,T186&lt;&gt;'Tabelas auxiliares'!$C$237,T186&lt;&gt;'Tabelas auxiliares'!$D$236),"FOLHA DE PESSOAL",IF(X186='Tabelas auxiliares'!$A$237,"CUSTEIO",IF(X186='Tabelas auxiliares'!$A$236,"INVESTIMENTO","ERRO - VERIFICAR"))))</f>
        <v>CUSTEIO</v>
      </c>
      <c r="Z186" s="64">
        <f t="shared" si="5"/>
        <v>5000</v>
      </c>
      <c r="AA186" s="44">
        <v>5000</v>
      </c>
      <c r="AD186" s="72"/>
      <c r="AE186" s="72"/>
      <c r="AF186" s="72"/>
      <c r="AG186" s="72"/>
      <c r="AH186" s="72"/>
      <c r="AI186" s="72"/>
      <c r="AJ186" s="72"/>
      <c r="AK186" s="72"/>
      <c r="AL186" s="72"/>
      <c r="AM186" s="72"/>
      <c r="AN186" s="72"/>
      <c r="AO186" s="72"/>
    </row>
    <row r="187" spans="1:41" x14ac:dyDescent="0.25">
      <c r="A187" s="148" t="s">
        <v>540</v>
      </c>
      <c r="B187" t="s">
        <v>352</v>
      </c>
      <c r="C187" t="s">
        <v>541</v>
      </c>
      <c r="D187" t="s">
        <v>55</v>
      </c>
      <c r="E187" t="s">
        <v>117</v>
      </c>
      <c r="F187" s="51" t="str">
        <f>IFERROR(VLOOKUP(D187,'Tabelas auxiliares'!$A$3:$B$61,2,FALSE),"")</f>
        <v>PROEC - PRÓ-REITORIA DE EXTENSÃO E CULTURA</v>
      </c>
      <c r="G187" s="51" t="str">
        <f>IFERROR(VLOOKUP($B187,'Tabelas auxiliares'!$A$65:$C$102,2,FALSE),"")</f>
        <v>Diárias e passagens nacionais</v>
      </c>
      <c r="H187" s="51" t="str">
        <f>IFERROR(VLOOKUP($B187,'Tabelas auxiliares'!$A$65:$C$102,3,FALSE),"")</f>
        <v>PASSAGENS NACIONAIS / DIÁRIAS NACIONAIS / REEMBOLSO DE PASSAGENS TERRESTRES</v>
      </c>
      <c r="I187" t="s">
        <v>735</v>
      </c>
      <c r="J187" t="s">
        <v>1353</v>
      </c>
      <c r="K187" t="s">
        <v>1356</v>
      </c>
      <c r="L187" t="s">
        <v>1357</v>
      </c>
      <c r="M187" t="s">
        <v>165</v>
      </c>
      <c r="N187" t="s">
        <v>166</v>
      </c>
      <c r="O187" t="s">
        <v>167</v>
      </c>
      <c r="P187" t="s">
        <v>200</v>
      </c>
      <c r="Q187" t="s">
        <v>168</v>
      </c>
      <c r="R187" t="s">
        <v>165</v>
      </c>
      <c r="S187" t="s">
        <v>119</v>
      </c>
      <c r="T187" t="s">
        <v>164</v>
      </c>
      <c r="U187" t="s">
        <v>725</v>
      </c>
      <c r="V187" t="s">
        <v>474</v>
      </c>
      <c r="W187" t="s">
        <v>512</v>
      </c>
      <c r="X187" s="51" t="str">
        <f t="shared" si="4"/>
        <v>3</v>
      </c>
      <c r="Y187" s="51" t="str">
        <f>IF(T187="","",IF(AND(T187&lt;&gt;'Tabelas auxiliares'!$B$236,T187&lt;&gt;'Tabelas auxiliares'!$B$237,T187&lt;&gt;'Tabelas auxiliares'!$C$236,T187&lt;&gt;'Tabelas auxiliares'!$C$237,T187&lt;&gt;'Tabelas auxiliares'!$D$236),"FOLHA DE PESSOAL",IF(X187='Tabelas auxiliares'!$A$237,"CUSTEIO",IF(X187='Tabelas auxiliares'!$A$236,"INVESTIMENTO","ERRO - VERIFICAR"))))</f>
        <v>CUSTEIO</v>
      </c>
      <c r="Z187" s="64">
        <f t="shared" si="5"/>
        <v>2000</v>
      </c>
      <c r="AA187" s="44">
        <v>2000</v>
      </c>
      <c r="AD187" s="72"/>
      <c r="AE187" s="72"/>
      <c r="AF187" s="72"/>
      <c r="AG187" s="72"/>
      <c r="AH187" s="72"/>
      <c r="AI187" s="72"/>
      <c r="AJ187" s="72"/>
      <c r="AK187" s="72"/>
      <c r="AL187" s="72"/>
      <c r="AM187" s="72"/>
      <c r="AN187" s="72"/>
      <c r="AO187" s="72"/>
    </row>
    <row r="188" spans="1:41" x14ac:dyDescent="0.25">
      <c r="A188" s="148" t="s">
        <v>540</v>
      </c>
      <c r="B188" t="s">
        <v>352</v>
      </c>
      <c r="C188" t="s">
        <v>541</v>
      </c>
      <c r="D188" t="s">
        <v>63</v>
      </c>
      <c r="E188" t="s">
        <v>117</v>
      </c>
      <c r="F188" s="51" t="str">
        <f>IFERROR(VLOOKUP(D188,'Tabelas auxiliares'!$A$3:$B$61,2,FALSE),"")</f>
        <v>PROAD - PASSAGENS * D.U.C</v>
      </c>
      <c r="G188" s="51" t="str">
        <f>IFERROR(VLOOKUP($B188,'Tabelas auxiliares'!$A$65:$C$102,2,FALSE),"")</f>
        <v>Diárias e passagens nacionais</v>
      </c>
      <c r="H188" s="51" t="str">
        <f>IFERROR(VLOOKUP($B188,'Tabelas auxiliares'!$A$65:$C$102,3,FALSE),"")</f>
        <v>PASSAGENS NACIONAIS / DIÁRIAS NACIONAIS / REEMBOLSO DE PASSAGENS TERRESTRES</v>
      </c>
      <c r="I188" t="s">
        <v>907</v>
      </c>
      <c r="J188" t="s">
        <v>664</v>
      </c>
      <c r="K188" t="s">
        <v>1358</v>
      </c>
      <c r="L188" t="s">
        <v>236</v>
      </c>
      <c r="M188" t="s">
        <v>235</v>
      </c>
      <c r="N188" t="s">
        <v>166</v>
      </c>
      <c r="O188" t="s">
        <v>167</v>
      </c>
      <c r="P188" t="s">
        <v>200</v>
      </c>
      <c r="Q188" t="s">
        <v>168</v>
      </c>
      <c r="R188" t="s">
        <v>165</v>
      </c>
      <c r="S188" t="s">
        <v>119</v>
      </c>
      <c r="T188" t="s">
        <v>164</v>
      </c>
      <c r="U188" t="s">
        <v>725</v>
      </c>
      <c r="V188" t="s">
        <v>476</v>
      </c>
      <c r="W188" t="s">
        <v>460</v>
      </c>
      <c r="X188" s="51" t="str">
        <f t="shared" si="4"/>
        <v>3</v>
      </c>
      <c r="Y188" s="51" t="str">
        <f>IF(T188="","",IF(AND(T188&lt;&gt;'Tabelas auxiliares'!$B$236,T188&lt;&gt;'Tabelas auxiliares'!$B$237,T188&lt;&gt;'Tabelas auxiliares'!$C$236,T188&lt;&gt;'Tabelas auxiliares'!$C$237,T188&lt;&gt;'Tabelas auxiliares'!$D$236),"FOLHA DE PESSOAL",IF(X188='Tabelas auxiliares'!$A$237,"CUSTEIO",IF(X188='Tabelas auxiliares'!$A$236,"INVESTIMENTO","ERRO - VERIFICAR"))))</f>
        <v>CUSTEIO</v>
      </c>
      <c r="Z188" s="64">
        <f t="shared" si="5"/>
        <v>28000</v>
      </c>
      <c r="AA188" s="44">
        <v>24901.79</v>
      </c>
      <c r="AB188" s="44">
        <v>112.48</v>
      </c>
      <c r="AC188" s="44">
        <v>2985.73</v>
      </c>
      <c r="AD188" s="72"/>
      <c r="AE188" s="72"/>
      <c r="AF188" s="72"/>
      <c r="AG188" s="72"/>
      <c r="AH188" s="72"/>
      <c r="AI188" s="72"/>
      <c r="AJ188" s="72"/>
      <c r="AK188" s="72"/>
      <c r="AL188" s="72"/>
      <c r="AM188" s="72"/>
      <c r="AN188" s="72"/>
      <c r="AO188" s="72"/>
    </row>
    <row r="189" spans="1:41" x14ac:dyDescent="0.25">
      <c r="A189" s="148" t="s">
        <v>540</v>
      </c>
      <c r="B189" t="s">
        <v>352</v>
      </c>
      <c r="C189" t="s">
        <v>541</v>
      </c>
      <c r="D189" t="s">
        <v>65</v>
      </c>
      <c r="E189" t="s">
        <v>117</v>
      </c>
      <c r="F189" s="51" t="str">
        <f>IFERROR(VLOOKUP(D189,'Tabelas auxiliares'!$A$3:$B$61,2,FALSE),"")</f>
        <v>PROPLADI - PRÓ-REITORIA DE PLAN. E DESENV. INSTITUCIONAL</v>
      </c>
      <c r="G189" s="51" t="str">
        <f>IFERROR(VLOOKUP($B189,'Tabelas auxiliares'!$A$65:$C$102,2,FALSE),"")</f>
        <v>Diárias e passagens nacionais</v>
      </c>
      <c r="H189" s="51" t="str">
        <f>IFERROR(VLOOKUP($B189,'Tabelas auxiliares'!$A$65:$C$102,3,FALSE),"")</f>
        <v>PASSAGENS NACIONAIS / DIÁRIAS NACIONAIS / REEMBOLSO DE PASSAGENS TERRESTRES</v>
      </c>
      <c r="I189" t="s">
        <v>977</v>
      </c>
      <c r="J189" t="s">
        <v>1359</v>
      </c>
      <c r="K189" t="s">
        <v>1360</v>
      </c>
      <c r="L189" t="s">
        <v>1361</v>
      </c>
      <c r="M189" t="s">
        <v>165</v>
      </c>
      <c r="N189" t="s">
        <v>166</v>
      </c>
      <c r="O189" t="s">
        <v>167</v>
      </c>
      <c r="P189" t="s">
        <v>200</v>
      </c>
      <c r="Q189" t="s">
        <v>168</v>
      </c>
      <c r="R189" t="s">
        <v>165</v>
      </c>
      <c r="S189" t="s">
        <v>119</v>
      </c>
      <c r="T189" t="s">
        <v>164</v>
      </c>
      <c r="U189" t="s">
        <v>725</v>
      </c>
      <c r="V189" t="s">
        <v>473</v>
      </c>
      <c r="W189" t="s">
        <v>455</v>
      </c>
      <c r="X189" s="51" t="str">
        <f t="shared" si="4"/>
        <v>3</v>
      </c>
      <c r="Y189" s="51" t="str">
        <f>IF(T189="","",IF(AND(T189&lt;&gt;'Tabelas auxiliares'!$B$236,T189&lt;&gt;'Tabelas auxiliares'!$B$237,T189&lt;&gt;'Tabelas auxiliares'!$C$236,T189&lt;&gt;'Tabelas auxiliares'!$C$237,T189&lt;&gt;'Tabelas auxiliares'!$D$236),"FOLHA DE PESSOAL",IF(X189='Tabelas auxiliares'!$A$237,"CUSTEIO",IF(X189='Tabelas auxiliares'!$A$236,"INVESTIMENTO","ERRO - VERIFICAR"))))</f>
        <v>CUSTEIO</v>
      </c>
      <c r="Z189" s="64">
        <f t="shared" si="5"/>
        <v>3000</v>
      </c>
      <c r="AA189" s="44">
        <v>1952.23</v>
      </c>
      <c r="AC189" s="44">
        <v>1047.77</v>
      </c>
      <c r="AD189" s="72"/>
      <c r="AE189" s="72"/>
      <c r="AF189" s="72"/>
      <c r="AG189" s="72"/>
      <c r="AH189" s="72"/>
      <c r="AI189" s="72"/>
      <c r="AJ189" s="72"/>
      <c r="AK189" s="72"/>
      <c r="AL189" s="72"/>
      <c r="AM189" s="72"/>
      <c r="AN189" s="72"/>
      <c r="AO189" s="72"/>
    </row>
    <row r="190" spans="1:41" x14ac:dyDescent="0.25">
      <c r="A190" s="148" t="s">
        <v>540</v>
      </c>
      <c r="B190" t="s">
        <v>352</v>
      </c>
      <c r="C190" t="s">
        <v>541</v>
      </c>
      <c r="D190" t="s">
        <v>67</v>
      </c>
      <c r="E190" t="s">
        <v>117</v>
      </c>
      <c r="F190" s="51" t="str">
        <f>IFERROR(VLOOKUP(D190,'Tabelas auxiliares'!$A$3:$B$61,2,FALSE),"")</f>
        <v>PROAP - PRÓ-REITORIA DE POLÍTICAS AFIRMATIVAS</v>
      </c>
      <c r="G190" s="51" t="str">
        <f>IFERROR(VLOOKUP($B190,'Tabelas auxiliares'!$A$65:$C$102,2,FALSE),"")</f>
        <v>Diárias e passagens nacionais</v>
      </c>
      <c r="H190" s="51" t="str">
        <f>IFERROR(VLOOKUP($B190,'Tabelas auxiliares'!$A$65:$C$102,3,FALSE),"")</f>
        <v>PASSAGENS NACIONAIS / DIÁRIAS NACIONAIS / REEMBOLSO DE PASSAGENS TERRESTRES</v>
      </c>
      <c r="I190" t="s">
        <v>815</v>
      </c>
      <c r="J190" t="s">
        <v>1362</v>
      </c>
      <c r="K190" t="s">
        <v>1363</v>
      </c>
      <c r="L190" t="s">
        <v>1364</v>
      </c>
      <c r="M190" t="s">
        <v>165</v>
      </c>
      <c r="N190" t="s">
        <v>166</v>
      </c>
      <c r="O190" t="s">
        <v>167</v>
      </c>
      <c r="P190" t="s">
        <v>200</v>
      </c>
      <c r="Q190" t="s">
        <v>168</v>
      </c>
      <c r="R190" t="s">
        <v>165</v>
      </c>
      <c r="S190" t="s">
        <v>119</v>
      </c>
      <c r="T190" t="s">
        <v>164</v>
      </c>
      <c r="U190" t="s">
        <v>725</v>
      </c>
      <c r="V190" t="s">
        <v>473</v>
      </c>
      <c r="W190" t="s">
        <v>455</v>
      </c>
      <c r="X190" s="51" t="str">
        <f t="shared" si="4"/>
        <v>3</v>
      </c>
      <c r="Y190" s="51" t="str">
        <f>IF(T190="","",IF(AND(T190&lt;&gt;'Tabelas auxiliares'!$B$236,T190&lt;&gt;'Tabelas auxiliares'!$B$237,T190&lt;&gt;'Tabelas auxiliares'!$C$236,T190&lt;&gt;'Tabelas auxiliares'!$C$237,T190&lt;&gt;'Tabelas auxiliares'!$D$236),"FOLHA DE PESSOAL",IF(X190='Tabelas auxiliares'!$A$237,"CUSTEIO",IF(X190='Tabelas auxiliares'!$A$236,"INVESTIMENTO","ERRO - VERIFICAR"))))</f>
        <v>CUSTEIO</v>
      </c>
      <c r="Z190" s="64">
        <f t="shared" si="5"/>
        <v>6000</v>
      </c>
      <c r="AA190" s="44">
        <v>6000</v>
      </c>
      <c r="AD190" s="72"/>
      <c r="AE190" s="72"/>
      <c r="AF190" s="72"/>
      <c r="AG190" s="72"/>
      <c r="AH190" s="72"/>
      <c r="AI190" s="72"/>
      <c r="AJ190" s="72"/>
      <c r="AK190" s="72"/>
      <c r="AL190" s="72"/>
      <c r="AM190" s="72"/>
      <c r="AN190" s="72"/>
      <c r="AO190" s="72"/>
    </row>
    <row r="191" spans="1:41" x14ac:dyDescent="0.25">
      <c r="A191" s="148" t="s">
        <v>540</v>
      </c>
      <c r="B191" t="s">
        <v>352</v>
      </c>
      <c r="C191" t="s">
        <v>541</v>
      </c>
      <c r="D191" t="s">
        <v>71</v>
      </c>
      <c r="E191" t="s">
        <v>117</v>
      </c>
      <c r="F191" s="51" t="str">
        <f>IFERROR(VLOOKUP(D191,'Tabelas auxiliares'!$A$3:$B$61,2,FALSE),"")</f>
        <v>ARI - ASSESSORIA DE RELAÇÕES INTERNACIONAIS</v>
      </c>
      <c r="G191" s="51" t="str">
        <f>IFERROR(VLOOKUP($B191,'Tabelas auxiliares'!$A$65:$C$102,2,FALSE),"")</f>
        <v>Diárias e passagens nacionais</v>
      </c>
      <c r="H191" s="51" t="str">
        <f>IFERROR(VLOOKUP($B191,'Tabelas auxiliares'!$A$65:$C$102,3,FALSE),"")</f>
        <v>PASSAGENS NACIONAIS / DIÁRIAS NACIONAIS / REEMBOLSO DE PASSAGENS TERRESTRES</v>
      </c>
      <c r="I191" t="s">
        <v>1181</v>
      </c>
      <c r="J191" t="s">
        <v>1190</v>
      </c>
      <c r="K191" t="s">
        <v>1365</v>
      </c>
      <c r="L191" t="s">
        <v>1366</v>
      </c>
      <c r="M191" t="s">
        <v>165</v>
      </c>
      <c r="N191" t="s">
        <v>166</v>
      </c>
      <c r="O191" t="s">
        <v>167</v>
      </c>
      <c r="P191" t="s">
        <v>200</v>
      </c>
      <c r="Q191" t="s">
        <v>168</v>
      </c>
      <c r="R191" t="s">
        <v>165</v>
      </c>
      <c r="S191" t="s">
        <v>119</v>
      </c>
      <c r="T191" t="s">
        <v>164</v>
      </c>
      <c r="U191" t="s">
        <v>725</v>
      </c>
      <c r="V191" t="s">
        <v>473</v>
      </c>
      <c r="W191" t="s">
        <v>455</v>
      </c>
      <c r="X191" s="51" t="str">
        <f t="shared" si="4"/>
        <v>3</v>
      </c>
      <c r="Y191" s="51" t="str">
        <f>IF(T191="","",IF(AND(T191&lt;&gt;'Tabelas auxiliares'!$B$236,T191&lt;&gt;'Tabelas auxiliares'!$B$237,T191&lt;&gt;'Tabelas auxiliares'!$C$236,T191&lt;&gt;'Tabelas auxiliares'!$C$237,T191&lt;&gt;'Tabelas auxiliares'!$D$236),"FOLHA DE PESSOAL",IF(X191='Tabelas auxiliares'!$A$237,"CUSTEIO",IF(X191='Tabelas auxiliares'!$A$236,"INVESTIMENTO","ERRO - VERIFICAR"))))</f>
        <v>CUSTEIO</v>
      </c>
      <c r="Z191" s="64">
        <f t="shared" si="5"/>
        <v>3000</v>
      </c>
      <c r="AA191" s="44">
        <v>2905</v>
      </c>
      <c r="AC191" s="44">
        <v>95</v>
      </c>
      <c r="AD191" s="72"/>
      <c r="AE191" s="72"/>
      <c r="AF191" s="72"/>
      <c r="AG191" s="72"/>
      <c r="AH191" s="72"/>
      <c r="AI191" s="72"/>
      <c r="AJ191" s="72"/>
      <c r="AK191" s="72"/>
      <c r="AL191" s="72"/>
      <c r="AM191" s="72"/>
      <c r="AN191" s="72"/>
      <c r="AO191" s="72"/>
    </row>
    <row r="192" spans="1:41" x14ac:dyDescent="0.25">
      <c r="A192" s="148" t="s">
        <v>540</v>
      </c>
      <c r="B192" t="s">
        <v>352</v>
      </c>
      <c r="C192" t="s">
        <v>541</v>
      </c>
      <c r="D192" t="s">
        <v>73</v>
      </c>
      <c r="E192" t="s">
        <v>117</v>
      </c>
      <c r="F192" s="51" t="str">
        <f>IFERROR(VLOOKUP(D192,'Tabelas auxiliares'!$A$3:$B$61,2,FALSE),"")</f>
        <v>PROPG - PRÓ-REITORIA DE PÓS-GRADUAÇÃO</v>
      </c>
      <c r="G192" s="51" t="str">
        <f>IFERROR(VLOOKUP($B192,'Tabelas auxiliares'!$A$65:$C$102,2,FALSE),"")</f>
        <v>Diárias e passagens nacionais</v>
      </c>
      <c r="H192" s="51" t="str">
        <f>IFERROR(VLOOKUP($B192,'Tabelas auxiliares'!$A$65:$C$102,3,FALSE),"")</f>
        <v>PASSAGENS NACIONAIS / DIÁRIAS NACIONAIS / REEMBOLSO DE PASSAGENS TERRESTRES</v>
      </c>
      <c r="I192" t="s">
        <v>977</v>
      </c>
      <c r="J192" t="s">
        <v>1367</v>
      </c>
      <c r="K192" t="s">
        <v>1368</v>
      </c>
      <c r="L192" t="s">
        <v>1369</v>
      </c>
      <c r="M192" t="s">
        <v>165</v>
      </c>
      <c r="N192" t="s">
        <v>166</v>
      </c>
      <c r="O192" t="s">
        <v>167</v>
      </c>
      <c r="P192" t="s">
        <v>200</v>
      </c>
      <c r="Q192" t="s">
        <v>168</v>
      </c>
      <c r="R192" t="s">
        <v>165</v>
      </c>
      <c r="S192" t="s">
        <v>119</v>
      </c>
      <c r="T192" t="s">
        <v>164</v>
      </c>
      <c r="U192" t="s">
        <v>725</v>
      </c>
      <c r="V192" t="s">
        <v>473</v>
      </c>
      <c r="W192" t="s">
        <v>455</v>
      </c>
      <c r="X192" s="51" t="str">
        <f t="shared" si="4"/>
        <v>3</v>
      </c>
      <c r="Y192" s="51" t="str">
        <f>IF(T192="","",IF(AND(T192&lt;&gt;'Tabelas auxiliares'!$B$236,T192&lt;&gt;'Tabelas auxiliares'!$B$237,T192&lt;&gt;'Tabelas auxiliares'!$C$236,T192&lt;&gt;'Tabelas auxiliares'!$C$237,T192&lt;&gt;'Tabelas auxiliares'!$D$236),"FOLHA DE PESSOAL",IF(X192='Tabelas auxiliares'!$A$237,"CUSTEIO",IF(X192='Tabelas auxiliares'!$A$236,"INVESTIMENTO","ERRO - VERIFICAR"))))</f>
        <v>CUSTEIO</v>
      </c>
      <c r="Z192" s="64">
        <f t="shared" si="5"/>
        <v>8000</v>
      </c>
      <c r="AA192" s="44">
        <v>7634.91</v>
      </c>
      <c r="AC192" s="44">
        <v>365.09</v>
      </c>
      <c r="AD192" s="72"/>
      <c r="AE192" s="72"/>
      <c r="AF192" s="72"/>
      <c r="AG192" s="72"/>
      <c r="AH192" s="72"/>
      <c r="AI192" s="72"/>
      <c r="AJ192" s="72"/>
      <c r="AK192" s="72"/>
      <c r="AL192" s="72"/>
      <c r="AM192" s="72"/>
      <c r="AN192" s="72"/>
      <c r="AO192" s="72"/>
    </row>
    <row r="193" spans="1:41" x14ac:dyDescent="0.25">
      <c r="A193" s="148" t="s">
        <v>540</v>
      </c>
      <c r="B193" t="s">
        <v>352</v>
      </c>
      <c r="C193" t="s">
        <v>541</v>
      </c>
      <c r="D193" t="s">
        <v>73</v>
      </c>
      <c r="E193" t="s">
        <v>117</v>
      </c>
      <c r="F193" s="51" t="str">
        <f>IFERROR(VLOOKUP(D193,'Tabelas auxiliares'!$A$3:$B$61,2,FALSE),"")</f>
        <v>PROPG - PRÓ-REITORIA DE PÓS-GRADUAÇÃO</v>
      </c>
      <c r="G193" s="51" t="str">
        <f>IFERROR(VLOOKUP($B193,'Tabelas auxiliares'!$A$65:$C$102,2,FALSE),"")</f>
        <v>Diárias e passagens nacionais</v>
      </c>
      <c r="H193" s="51" t="str">
        <f>IFERROR(VLOOKUP($B193,'Tabelas auxiliares'!$A$65:$C$102,3,FALSE),"")</f>
        <v>PASSAGENS NACIONAIS / DIÁRIAS NACIONAIS / REEMBOLSO DE PASSAGENS TERRESTRES</v>
      </c>
      <c r="I193" t="s">
        <v>977</v>
      </c>
      <c r="J193" t="s">
        <v>1367</v>
      </c>
      <c r="K193" t="s">
        <v>1370</v>
      </c>
      <c r="L193" t="s">
        <v>1369</v>
      </c>
      <c r="M193" t="s">
        <v>165</v>
      </c>
      <c r="N193" t="s">
        <v>166</v>
      </c>
      <c r="O193" t="s">
        <v>167</v>
      </c>
      <c r="P193" t="s">
        <v>200</v>
      </c>
      <c r="Q193" t="s">
        <v>168</v>
      </c>
      <c r="R193" t="s">
        <v>165</v>
      </c>
      <c r="S193" t="s">
        <v>119</v>
      </c>
      <c r="T193" t="s">
        <v>164</v>
      </c>
      <c r="U193" t="s">
        <v>725</v>
      </c>
      <c r="V193" t="s">
        <v>474</v>
      </c>
      <c r="W193" t="s">
        <v>512</v>
      </c>
      <c r="X193" s="51" t="str">
        <f t="shared" si="4"/>
        <v>3</v>
      </c>
      <c r="Y193" s="51" t="str">
        <f>IF(T193="","",IF(AND(T193&lt;&gt;'Tabelas auxiliares'!$B$236,T193&lt;&gt;'Tabelas auxiliares'!$B$237,T193&lt;&gt;'Tabelas auxiliares'!$C$236,T193&lt;&gt;'Tabelas auxiliares'!$C$237,T193&lt;&gt;'Tabelas auxiliares'!$D$236),"FOLHA DE PESSOAL",IF(X193='Tabelas auxiliares'!$A$237,"CUSTEIO",IF(X193='Tabelas auxiliares'!$A$236,"INVESTIMENTO","ERRO - VERIFICAR"))))</f>
        <v>CUSTEIO</v>
      </c>
      <c r="Z193" s="64">
        <f t="shared" si="5"/>
        <v>3000</v>
      </c>
      <c r="AA193" s="44">
        <v>3000</v>
      </c>
      <c r="AD193" s="72"/>
      <c r="AE193" s="72"/>
      <c r="AF193" s="72"/>
      <c r="AG193" s="72"/>
      <c r="AH193" s="72"/>
      <c r="AI193" s="72"/>
      <c r="AJ193" s="72"/>
      <c r="AK193" s="72"/>
      <c r="AL193" s="72"/>
      <c r="AM193" s="72"/>
      <c r="AN193" s="72"/>
      <c r="AO193" s="72"/>
    </row>
    <row r="194" spans="1:41" x14ac:dyDescent="0.25">
      <c r="A194" s="148" t="s">
        <v>540</v>
      </c>
      <c r="B194" t="s">
        <v>352</v>
      </c>
      <c r="C194" t="s">
        <v>541</v>
      </c>
      <c r="D194" t="s">
        <v>77</v>
      </c>
      <c r="E194" t="s">
        <v>117</v>
      </c>
      <c r="F194" s="51" t="str">
        <f>IFERROR(VLOOKUP(D194,'Tabelas auxiliares'!$A$3:$B$61,2,FALSE),"")</f>
        <v>NTI - NÚCLEO DE TECNOLOGIA DA INFORMAÇÃO</v>
      </c>
      <c r="G194" s="51" t="str">
        <f>IFERROR(VLOOKUP($B194,'Tabelas auxiliares'!$A$65:$C$102,2,FALSE),"")</f>
        <v>Diárias e passagens nacionais</v>
      </c>
      <c r="H194" s="51" t="str">
        <f>IFERROR(VLOOKUP($B194,'Tabelas auxiliares'!$A$65:$C$102,3,FALSE),"")</f>
        <v>PASSAGENS NACIONAIS / DIÁRIAS NACIONAIS / REEMBOLSO DE PASSAGENS TERRESTRES</v>
      </c>
      <c r="I194" t="s">
        <v>815</v>
      </c>
      <c r="J194" t="s">
        <v>1371</v>
      </c>
      <c r="K194" t="s">
        <v>1372</v>
      </c>
      <c r="L194" t="s">
        <v>1373</v>
      </c>
      <c r="M194" t="s">
        <v>165</v>
      </c>
      <c r="N194" t="s">
        <v>166</v>
      </c>
      <c r="O194" t="s">
        <v>167</v>
      </c>
      <c r="P194" t="s">
        <v>200</v>
      </c>
      <c r="Q194" t="s">
        <v>168</v>
      </c>
      <c r="R194" t="s">
        <v>165</v>
      </c>
      <c r="S194" t="s">
        <v>119</v>
      </c>
      <c r="T194" t="s">
        <v>164</v>
      </c>
      <c r="U194" t="s">
        <v>725</v>
      </c>
      <c r="V194" t="s">
        <v>473</v>
      </c>
      <c r="W194" t="s">
        <v>455</v>
      </c>
      <c r="X194" s="51" t="str">
        <f t="shared" si="4"/>
        <v>3</v>
      </c>
      <c r="Y194" s="51" t="str">
        <f>IF(T194="","",IF(AND(T194&lt;&gt;'Tabelas auxiliares'!$B$236,T194&lt;&gt;'Tabelas auxiliares'!$B$237,T194&lt;&gt;'Tabelas auxiliares'!$C$236,T194&lt;&gt;'Tabelas auxiliares'!$C$237,T194&lt;&gt;'Tabelas auxiliares'!$D$236),"FOLHA DE PESSOAL",IF(X194='Tabelas auxiliares'!$A$237,"CUSTEIO",IF(X194='Tabelas auxiliares'!$A$236,"INVESTIMENTO","ERRO - VERIFICAR"))))</f>
        <v>CUSTEIO</v>
      </c>
      <c r="Z194" s="64">
        <f t="shared" si="5"/>
        <v>2075.36</v>
      </c>
      <c r="AA194" s="44">
        <v>2075.36</v>
      </c>
      <c r="AD194" s="72"/>
      <c r="AE194" s="72"/>
      <c r="AF194" s="72"/>
      <c r="AG194" s="72"/>
      <c r="AH194" s="72"/>
      <c r="AI194" s="72"/>
      <c r="AJ194" s="72"/>
      <c r="AK194" s="72"/>
      <c r="AL194" s="72"/>
      <c r="AM194" s="72"/>
      <c r="AN194" s="72"/>
      <c r="AO194" s="72"/>
    </row>
    <row r="195" spans="1:41" x14ac:dyDescent="0.25">
      <c r="A195" s="148" t="s">
        <v>540</v>
      </c>
      <c r="B195" t="s">
        <v>352</v>
      </c>
      <c r="C195" t="s">
        <v>541</v>
      </c>
      <c r="D195" t="s">
        <v>208</v>
      </c>
      <c r="E195" t="s">
        <v>117</v>
      </c>
      <c r="F195" s="51" t="str">
        <f>IFERROR(VLOOKUP(D195,'Tabelas auxiliares'!$A$3:$B$61,2,FALSE),"")</f>
        <v>SPO - OBRAS SANTO ANDRÉ</v>
      </c>
      <c r="G195" s="51" t="str">
        <f>IFERROR(VLOOKUP($B195,'Tabelas auxiliares'!$A$65:$C$102,2,FALSE),"")</f>
        <v>Diárias e passagens nacionais</v>
      </c>
      <c r="H195" s="51" t="str">
        <f>IFERROR(VLOOKUP($B195,'Tabelas auxiliares'!$A$65:$C$102,3,FALSE),"")</f>
        <v>PASSAGENS NACIONAIS / DIÁRIAS NACIONAIS / REEMBOLSO DE PASSAGENS TERRESTRES</v>
      </c>
      <c r="I195" t="s">
        <v>1017</v>
      </c>
      <c r="J195" t="s">
        <v>1374</v>
      </c>
      <c r="K195" t="s">
        <v>1375</v>
      </c>
      <c r="L195" t="s">
        <v>1376</v>
      </c>
      <c r="M195" t="s">
        <v>165</v>
      </c>
      <c r="N195" t="s">
        <v>166</v>
      </c>
      <c r="O195" t="s">
        <v>167</v>
      </c>
      <c r="P195" t="s">
        <v>200</v>
      </c>
      <c r="Q195" t="s">
        <v>168</v>
      </c>
      <c r="R195" t="s">
        <v>165</v>
      </c>
      <c r="S195" t="s">
        <v>119</v>
      </c>
      <c r="T195" t="s">
        <v>164</v>
      </c>
      <c r="U195" t="s">
        <v>725</v>
      </c>
      <c r="V195" t="s">
        <v>473</v>
      </c>
      <c r="W195" t="s">
        <v>455</v>
      </c>
      <c r="X195" s="51" t="str">
        <f t="shared" si="4"/>
        <v>3</v>
      </c>
      <c r="Y195" s="51" t="str">
        <f>IF(T195="","",IF(AND(T195&lt;&gt;'Tabelas auxiliares'!$B$236,T195&lt;&gt;'Tabelas auxiliares'!$B$237,T195&lt;&gt;'Tabelas auxiliares'!$C$236,T195&lt;&gt;'Tabelas auxiliares'!$C$237,T195&lt;&gt;'Tabelas auxiliares'!$D$236),"FOLHA DE PESSOAL",IF(X195='Tabelas auxiliares'!$A$237,"CUSTEIO",IF(X195='Tabelas auxiliares'!$A$236,"INVESTIMENTO","ERRO - VERIFICAR"))))</f>
        <v>CUSTEIO</v>
      </c>
      <c r="Z195" s="64">
        <f t="shared" si="5"/>
        <v>3000</v>
      </c>
      <c r="AA195" s="44">
        <v>2329.4</v>
      </c>
      <c r="AC195" s="44">
        <v>670.6</v>
      </c>
      <c r="AD195" s="72"/>
      <c r="AE195" s="72"/>
      <c r="AF195" s="72"/>
      <c r="AG195" s="72"/>
      <c r="AH195" s="72"/>
      <c r="AI195" s="72"/>
      <c r="AJ195" s="72"/>
      <c r="AK195" s="72"/>
      <c r="AL195" s="72"/>
      <c r="AM195" s="72"/>
      <c r="AN195" s="72"/>
      <c r="AO195" s="72"/>
    </row>
    <row r="196" spans="1:41" x14ac:dyDescent="0.25">
      <c r="A196" s="148" t="s">
        <v>540</v>
      </c>
      <c r="B196" t="s">
        <v>352</v>
      </c>
      <c r="C196" t="s">
        <v>541</v>
      </c>
      <c r="D196" t="s">
        <v>83</v>
      </c>
      <c r="E196" t="s">
        <v>117</v>
      </c>
      <c r="F196" s="51" t="str">
        <f>IFERROR(VLOOKUP(D196,'Tabelas auxiliares'!$A$3:$B$61,2,FALSE),"")</f>
        <v>NETEL - NÚCLEO EDUCACIONAL DE TECNOLOGIAS E LÍNGUAS</v>
      </c>
      <c r="G196" s="51" t="str">
        <f>IFERROR(VLOOKUP($B196,'Tabelas auxiliares'!$A$65:$C$102,2,FALSE),"")</f>
        <v>Diárias e passagens nacionais</v>
      </c>
      <c r="H196" s="51" t="str">
        <f>IFERROR(VLOOKUP($B196,'Tabelas auxiliares'!$A$65:$C$102,3,FALSE),"")</f>
        <v>PASSAGENS NACIONAIS / DIÁRIAS NACIONAIS / REEMBOLSO DE PASSAGENS TERRESTRES</v>
      </c>
      <c r="I196" t="s">
        <v>977</v>
      </c>
      <c r="J196" t="s">
        <v>1197</v>
      </c>
      <c r="K196" t="s">
        <v>1377</v>
      </c>
      <c r="L196" t="s">
        <v>1199</v>
      </c>
      <c r="M196" t="s">
        <v>165</v>
      </c>
      <c r="N196" t="s">
        <v>166</v>
      </c>
      <c r="O196" t="s">
        <v>167</v>
      </c>
      <c r="P196" t="s">
        <v>200</v>
      </c>
      <c r="Q196" t="s">
        <v>168</v>
      </c>
      <c r="R196" t="s">
        <v>165</v>
      </c>
      <c r="S196" t="s">
        <v>119</v>
      </c>
      <c r="T196" t="s">
        <v>164</v>
      </c>
      <c r="U196" t="s">
        <v>725</v>
      </c>
      <c r="V196" t="s">
        <v>473</v>
      </c>
      <c r="W196" t="s">
        <v>455</v>
      </c>
      <c r="X196" s="51" t="str">
        <f t="shared" si="4"/>
        <v>3</v>
      </c>
      <c r="Y196" s="51" t="str">
        <f>IF(T196="","",IF(AND(T196&lt;&gt;'Tabelas auxiliares'!$B$236,T196&lt;&gt;'Tabelas auxiliares'!$B$237,T196&lt;&gt;'Tabelas auxiliares'!$C$236,T196&lt;&gt;'Tabelas auxiliares'!$C$237,T196&lt;&gt;'Tabelas auxiliares'!$D$236),"FOLHA DE PESSOAL",IF(X196='Tabelas auxiliares'!$A$237,"CUSTEIO",IF(X196='Tabelas auxiliares'!$A$236,"INVESTIMENTO","ERRO - VERIFICAR"))))</f>
        <v>CUSTEIO</v>
      </c>
      <c r="Z196" s="64">
        <f t="shared" si="5"/>
        <v>5000</v>
      </c>
      <c r="AA196" s="44">
        <v>3932.23</v>
      </c>
      <c r="AC196" s="44">
        <v>1067.77</v>
      </c>
      <c r="AD196" s="72"/>
      <c r="AE196" s="72"/>
      <c r="AF196" s="72"/>
      <c r="AG196" s="72"/>
      <c r="AH196" s="72"/>
      <c r="AI196" s="72"/>
      <c r="AJ196" s="72"/>
      <c r="AK196" s="72"/>
      <c r="AL196" s="72"/>
      <c r="AM196" s="72"/>
      <c r="AN196" s="72"/>
      <c r="AO196" s="72"/>
    </row>
    <row r="197" spans="1:41" x14ac:dyDescent="0.25">
      <c r="A197" s="148" t="s">
        <v>540</v>
      </c>
      <c r="B197" t="s">
        <v>352</v>
      </c>
      <c r="C197" t="s">
        <v>541</v>
      </c>
      <c r="D197" t="s">
        <v>83</v>
      </c>
      <c r="E197" t="s">
        <v>117</v>
      </c>
      <c r="F197" s="51" t="str">
        <f>IFERROR(VLOOKUP(D197,'Tabelas auxiliares'!$A$3:$B$61,2,FALSE),"")</f>
        <v>NETEL - NÚCLEO EDUCACIONAL DE TECNOLOGIAS E LÍNGUAS</v>
      </c>
      <c r="G197" s="51" t="str">
        <f>IFERROR(VLOOKUP($B197,'Tabelas auxiliares'!$A$65:$C$102,2,FALSE),"")</f>
        <v>Diárias e passagens nacionais</v>
      </c>
      <c r="H197" s="51" t="str">
        <f>IFERROR(VLOOKUP($B197,'Tabelas auxiliares'!$A$65:$C$102,3,FALSE),"")</f>
        <v>PASSAGENS NACIONAIS / DIÁRIAS NACIONAIS / REEMBOLSO DE PASSAGENS TERRESTRES</v>
      </c>
      <c r="I197" t="s">
        <v>977</v>
      </c>
      <c r="J197" t="s">
        <v>1197</v>
      </c>
      <c r="K197" t="s">
        <v>1378</v>
      </c>
      <c r="L197" t="s">
        <v>1199</v>
      </c>
      <c r="M197" t="s">
        <v>165</v>
      </c>
      <c r="N197" t="s">
        <v>166</v>
      </c>
      <c r="O197" t="s">
        <v>167</v>
      </c>
      <c r="P197" t="s">
        <v>200</v>
      </c>
      <c r="Q197" t="s">
        <v>168</v>
      </c>
      <c r="R197" t="s">
        <v>165</v>
      </c>
      <c r="S197" t="s">
        <v>119</v>
      </c>
      <c r="T197" t="s">
        <v>164</v>
      </c>
      <c r="U197" t="s">
        <v>725</v>
      </c>
      <c r="V197" t="s">
        <v>474</v>
      </c>
      <c r="W197" t="s">
        <v>512</v>
      </c>
      <c r="X197" s="51" t="str">
        <f t="shared" si="4"/>
        <v>3</v>
      </c>
      <c r="Y197" s="51" t="str">
        <f>IF(T197="","",IF(AND(T197&lt;&gt;'Tabelas auxiliares'!$B$236,T197&lt;&gt;'Tabelas auxiliares'!$B$237,T197&lt;&gt;'Tabelas auxiliares'!$C$236,T197&lt;&gt;'Tabelas auxiliares'!$C$237,T197&lt;&gt;'Tabelas auxiliares'!$D$236),"FOLHA DE PESSOAL",IF(X197='Tabelas auxiliares'!$A$237,"CUSTEIO",IF(X197='Tabelas auxiliares'!$A$236,"INVESTIMENTO","ERRO - VERIFICAR"))))</f>
        <v>CUSTEIO</v>
      </c>
      <c r="Z197" s="64">
        <f t="shared" si="5"/>
        <v>2000</v>
      </c>
      <c r="AA197" s="44">
        <v>2000</v>
      </c>
      <c r="AD197" s="72"/>
      <c r="AE197" s="72"/>
      <c r="AF197" s="72"/>
      <c r="AG197" s="72"/>
      <c r="AH197" s="72"/>
      <c r="AI197" s="72"/>
      <c r="AJ197" s="72"/>
      <c r="AK197" s="72"/>
      <c r="AL197" s="72"/>
      <c r="AM197" s="72"/>
      <c r="AN197" s="72"/>
      <c r="AO197" s="72"/>
    </row>
    <row r="198" spans="1:41" x14ac:dyDescent="0.25">
      <c r="A198" s="148" t="s">
        <v>540</v>
      </c>
      <c r="B198" t="s">
        <v>352</v>
      </c>
      <c r="C198" t="s">
        <v>541</v>
      </c>
      <c r="D198" t="s">
        <v>88</v>
      </c>
      <c r="E198" t="s">
        <v>117</v>
      </c>
      <c r="F198" s="51" t="str">
        <f>IFERROR(VLOOKUP(D198,'Tabelas auxiliares'!$A$3:$B$61,2,FALSE),"")</f>
        <v>SUGEPE - SUPERINTENDÊNCIA DE GESTÃO DE PESSOAS</v>
      </c>
      <c r="G198" s="51" t="str">
        <f>IFERROR(VLOOKUP($B198,'Tabelas auxiliares'!$A$65:$C$102,2,FALSE),"")</f>
        <v>Diárias e passagens nacionais</v>
      </c>
      <c r="H198" s="51" t="str">
        <f>IFERROR(VLOOKUP($B198,'Tabelas auxiliares'!$A$65:$C$102,3,FALSE),"")</f>
        <v>PASSAGENS NACIONAIS / DIÁRIAS NACIONAIS / REEMBOLSO DE PASSAGENS TERRESTRES</v>
      </c>
      <c r="I198" t="s">
        <v>1196</v>
      </c>
      <c r="J198" t="s">
        <v>1379</v>
      </c>
      <c r="K198" t="s">
        <v>1380</v>
      </c>
      <c r="L198" t="s">
        <v>704</v>
      </c>
      <c r="M198" t="s">
        <v>165</v>
      </c>
      <c r="N198" t="s">
        <v>166</v>
      </c>
      <c r="O198" t="s">
        <v>167</v>
      </c>
      <c r="P198" t="s">
        <v>200</v>
      </c>
      <c r="Q198" t="s">
        <v>168</v>
      </c>
      <c r="R198" t="s">
        <v>165</v>
      </c>
      <c r="S198" t="s">
        <v>119</v>
      </c>
      <c r="T198" t="s">
        <v>164</v>
      </c>
      <c r="U198" t="s">
        <v>725</v>
      </c>
      <c r="V198" t="s">
        <v>473</v>
      </c>
      <c r="W198" t="s">
        <v>455</v>
      </c>
      <c r="X198" s="51" t="str">
        <f t="shared" si="4"/>
        <v>3</v>
      </c>
      <c r="Y198" s="51" t="str">
        <f>IF(T198="","",IF(AND(T198&lt;&gt;'Tabelas auxiliares'!$B$236,T198&lt;&gt;'Tabelas auxiliares'!$B$237,T198&lt;&gt;'Tabelas auxiliares'!$C$236,T198&lt;&gt;'Tabelas auxiliares'!$C$237,T198&lt;&gt;'Tabelas auxiliares'!$D$236),"FOLHA DE PESSOAL",IF(X198='Tabelas auxiliares'!$A$237,"CUSTEIO",IF(X198='Tabelas auxiliares'!$A$236,"INVESTIMENTO","ERRO - VERIFICAR"))))</f>
        <v>CUSTEIO</v>
      </c>
      <c r="Z198" s="64">
        <f t="shared" si="5"/>
        <v>14000</v>
      </c>
      <c r="AA198" s="44">
        <v>7901.51</v>
      </c>
      <c r="AC198" s="44">
        <v>6098.49</v>
      </c>
      <c r="AD198" s="72"/>
      <c r="AE198" s="72"/>
      <c r="AF198" s="72"/>
      <c r="AG198" s="72"/>
      <c r="AH198" s="72"/>
      <c r="AI198" s="72"/>
      <c r="AJ198" s="72"/>
      <c r="AK198" s="72"/>
      <c r="AL198" s="72"/>
      <c r="AM198" s="72"/>
      <c r="AN198" s="72"/>
      <c r="AO198" s="72"/>
    </row>
    <row r="199" spans="1:41" x14ac:dyDescent="0.25">
      <c r="A199" s="148" t="s">
        <v>540</v>
      </c>
      <c r="B199" t="s">
        <v>352</v>
      </c>
      <c r="C199" t="s">
        <v>541</v>
      </c>
      <c r="D199" t="s">
        <v>88</v>
      </c>
      <c r="E199" t="s">
        <v>117</v>
      </c>
      <c r="F199" s="51" t="str">
        <f>IFERROR(VLOOKUP(D199,'Tabelas auxiliares'!$A$3:$B$61,2,FALSE),"")</f>
        <v>SUGEPE - SUPERINTENDÊNCIA DE GESTÃO DE PESSOAS</v>
      </c>
      <c r="G199" s="51" t="str">
        <f>IFERROR(VLOOKUP($B199,'Tabelas auxiliares'!$A$65:$C$102,2,FALSE),"")</f>
        <v>Diárias e passagens nacionais</v>
      </c>
      <c r="H199" s="51" t="str">
        <f>IFERROR(VLOOKUP($B199,'Tabelas auxiliares'!$A$65:$C$102,3,FALSE),"")</f>
        <v>PASSAGENS NACIONAIS / DIÁRIAS NACIONAIS / REEMBOLSO DE PASSAGENS TERRESTRES</v>
      </c>
      <c r="I199" t="s">
        <v>1196</v>
      </c>
      <c r="J199" t="s">
        <v>1379</v>
      </c>
      <c r="K199" t="s">
        <v>1381</v>
      </c>
      <c r="L199" t="s">
        <v>704</v>
      </c>
      <c r="M199" t="s">
        <v>165</v>
      </c>
      <c r="N199" t="s">
        <v>166</v>
      </c>
      <c r="O199" t="s">
        <v>167</v>
      </c>
      <c r="P199" t="s">
        <v>200</v>
      </c>
      <c r="Q199" t="s">
        <v>168</v>
      </c>
      <c r="R199" t="s">
        <v>165</v>
      </c>
      <c r="S199" t="s">
        <v>119</v>
      </c>
      <c r="T199" t="s">
        <v>164</v>
      </c>
      <c r="U199" t="s">
        <v>725</v>
      </c>
      <c r="V199" t="s">
        <v>474</v>
      </c>
      <c r="W199" t="s">
        <v>512</v>
      </c>
      <c r="X199" s="51" t="str">
        <f t="shared" si="4"/>
        <v>3</v>
      </c>
      <c r="Y199" s="51" t="str">
        <f>IF(T199="","",IF(AND(T199&lt;&gt;'Tabelas auxiliares'!$B$236,T199&lt;&gt;'Tabelas auxiliares'!$B$237,T199&lt;&gt;'Tabelas auxiliares'!$C$236,T199&lt;&gt;'Tabelas auxiliares'!$C$237,T199&lt;&gt;'Tabelas auxiliares'!$D$236),"FOLHA DE PESSOAL",IF(X199='Tabelas auxiliares'!$A$237,"CUSTEIO",IF(X199='Tabelas auxiliares'!$A$236,"INVESTIMENTO","ERRO - VERIFICAR"))))</f>
        <v>CUSTEIO</v>
      </c>
      <c r="Z199" s="64">
        <f t="shared" si="5"/>
        <v>4000</v>
      </c>
      <c r="AA199" s="44">
        <v>4000</v>
      </c>
      <c r="AD199" s="72"/>
      <c r="AE199" s="72"/>
      <c r="AF199" s="72"/>
      <c r="AG199" s="72"/>
      <c r="AH199" s="72"/>
      <c r="AI199" s="72"/>
      <c r="AJ199" s="72"/>
      <c r="AK199" s="72"/>
      <c r="AL199" s="72"/>
      <c r="AM199" s="72"/>
      <c r="AN199" s="72"/>
      <c r="AO199" s="72"/>
    </row>
    <row r="200" spans="1:41" x14ac:dyDescent="0.25">
      <c r="F200" s="51" t="str">
        <f>IFERROR(VLOOKUP(D200,'Tabelas auxiliares'!$A$3:$B$61,2,FALSE),"")</f>
        <v/>
      </c>
      <c r="G200" s="51" t="str">
        <f>IFERROR(VLOOKUP($B200,'Tabelas auxiliares'!$A$65:$C$102,2,FALSE),"")</f>
        <v/>
      </c>
      <c r="H200" s="51" t="str">
        <f>IFERROR(VLOOKUP($B200,'Tabelas auxiliares'!$A$65:$C$102,3,FALSE),"")</f>
        <v/>
      </c>
      <c r="X200" s="51" t="str">
        <f t="shared" si="4"/>
        <v/>
      </c>
      <c r="Y200" s="51" t="str">
        <f>IF(T200="","",IF(AND(T200&lt;&gt;'Tabelas auxiliares'!$B$236,T200&lt;&gt;'Tabelas auxiliares'!$B$237,T200&lt;&gt;'Tabelas auxiliares'!$C$236,T200&lt;&gt;'Tabelas auxiliares'!$C$237,T200&lt;&gt;'Tabelas auxiliares'!$D$236),"FOLHA DE PESSOAL",IF(X200='Tabelas auxiliares'!$A$237,"CUSTEIO",IF(X200='Tabelas auxiliares'!$A$236,"INVESTIMENTO","ERRO - VERIFICAR"))))</f>
        <v/>
      </c>
      <c r="Z200" s="64" t="str">
        <f t="shared" si="5"/>
        <v/>
      </c>
      <c r="AC200" s="44"/>
      <c r="AD200" s="72"/>
      <c r="AE200" s="72"/>
      <c r="AF200" s="72"/>
      <c r="AG200" s="72"/>
      <c r="AH200" s="72"/>
      <c r="AI200" s="72"/>
      <c r="AJ200" s="72"/>
      <c r="AK200" s="72"/>
      <c r="AL200" s="72"/>
      <c r="AM200" s="72"/>
      <c r="AN200" s="72"/>
      <c r="AO200" s="72"/>
    </row>
    <row r="201" spans="1:41" x14ac:dyDescent="0.25">
      <c r="F201" s="51" t="str">
        <f>IFERROR(VLOOKUP(D201,'Tabelas auxiliares'!$A$3:$B$61,2,FALSE),"")</f>
        <v/>
      </c>
      <c r="G201" s="51" t="str">
        <f>IFERROR(VLOOKUP($B201,'Tabelas auxiliares'!$A$65:$C$102,2,FALSE),"")</f>
        <v/>
      </c>
      <c r="H201" s="51" t="str">
        <f>IFERROR(VLOOKUP($B201,'Tabelas auxiliares'!$A$65:$C$102,3,FALSE),"")</f>
        <v/>
      </c>
      <c r="X201" s="51" t="str">
        <f t="shared" si="4"/>
        <v/>
      </c>
      <c r="Y201" s="51" t="str">
        <f>IF(T201="","",IF(AND(T201&lt;&gt;'Tabelas auxiliares'!$B$236,T201&lt;&gt;'Tabelas auxiliares'!$B$237,T201&lt;&gt;'Tabelas auxiliares'!$C$236,T201&lt;&gt;'Tabelas auxiliares'!$C$237,T201&lt;&gt;'Tabelas auxiliares'!$D$236),"FOLHA DE PESSOAL",IF(X201='Tabelas auxiliares'!$A$237,"CUSTEIO",IF(X201='Tabelas auxiliares'!$A$236,"INVESTIMENTO","ERRO - VERIFICAR"))))</f>
        <v/>
      </c>
      <c r="Z201" s="64" t="str">
        <f t="shared" si="5"/>
        <v/>
      </c>
      <c r="AC201" s="44"/>
      <c r="AD201" s="72"/>
      <c r="AE201" s="72"/>
      <c r="AF201" s="72"/>
      <c r="AG201" s="72"/>
      <c r="AH201" s="72"/>
      <c r="AI201" s="72"/>
      <c r="AJ201" s="72"/>
      <c r="AK201" s="72"/>
      <c r="AL201" s="72"/>
      <c r="AM201" s="72"/>
      <c r="AN201" s="72"/>
      <c r="AO201" s="72"/>
    </row>
    <row r="202" spans="1:41" x14ac:dyDescent="0.25">
      <c r="F202" s="51" t="str">
        <f>IFERROR(VLOOKUP(D202,'Tabelas auxiliares'!$A$3:$B$61,2,FALSE),"")</f>
        <v/>
      </c>
      <c r="G202" s="51" t="str">
        <f>IFERROR(VLOOKUP($B202,'Tabelas auxiliares'!$A$65:$C$102,2,FALSE),"")</f>
        <v/>
      </c>
      <c r="H202" s="51" t="str">
        <f>IFERROR(VLOOKUP($B202,'Tabelas auxiliares'!$A$65:$C$102,3,FALSE),"")</f>
        <v/>
      </c>
      <c r="X202" s="51" t="str">
        <f t="shared" si="4"/>
        <v/>
      </c>
      <c r="Y202" s="51" t="str">
        <f>IF(T202="","",IF(AND(T202&lt;&gt;'Tabelas auxiliares'!$B$236,T202&lt;&gt;'Tabelas auxiliares'!$B$237,T202&lt;&gt;'Tabelas auxiliares'!$C$236,T202&lt;&gt;'Tabelas auxiliares'!$C$237,T202&lt;&gt;'Tabelas auxiliares'!$D$236),"FOLHA DE PESSOAL",IF(X202='Tabelas auxiliares'!$A$237,"CUSTEIO",IF(X202='Tabelas auxiliares'!$A$236,"INVESTIMENTO","ERRO - VERIFICAR"))))</f>
        <v/>
      </c>
      <c r="Z202" s="64" t="str">
        <f t="shared" si="5"/>
        <v/>
      </c>
      <c r="AC202" s="44"/>
      <c r="AD202" s="72"/>
      <c r="AE202" s="72"/>
      <c r="AF202" s="72"/>
      <c r="AG202" s="72"/>
      <c r="AH202" s="72"/>
      <c r="AI202" s="72"/>
      <c r="AJ202" s="72"/>
      <c r="AK202" s="72"/>
      <c r="AL202" s="72"/>
      <c r="AM202" s="72"/>
      <c r="AN202" s="72"/>
      <c r="AO202" s="72"/>
    </row>
    <row r="203" spans="1:41" x14ac:dyDescent="0.25">
      <c r="F203" s="51" t="str">
        <f>IFERROR(VLOOKUP(D203,'Tabelas auxiliares'!$A$3:$B$61,2,FALSE),"")</f>
        <v/>
      </c>
      <c r="G203" s="51" t="str">
        <f>IFERROR(VLOOKUP($B203,'Tabelas auxiliares'!$A$65:$C$102,2,FALSE),"")</f>
        <v/>
      </c>
      <c r="H203" s="51" t="str">
        <f>IFERROR(VLOOKUP($B203,'Tabelas auxiliares'!$A$65:$C$102,3,FALSE),"")</f>
        <v/>
      </c>
      <c r="X203" s="51" t="str">
        <f t="shared" si="4"/>
        <v/>
      </c>
      <c r="Y203" s="51" t="str">
        <f>IF(T203="","",IF(AND(T203&lt;&gt;'Tabelas auxiliares'!$B$236,T203&lt;&gt;'Tabelas auxiliares'!$B$237,T203&lt;&gt;'Tabelas auxiliares'!$C$236,T203&lt;&gt;'Tabelas auxiliares'!$C$237,T203&lt;&gt;'Tabelas auxiliares'!$D$236),"FOLHA DE PESSOAL",IF(X203='Tabelas auxiliares'!$A$237,"CUSTEIO",IF(X203='Tabelas auxiliares'!$A$236,"INVESTIMENTO","ERRO - VERIFICAR"))))</f>
        <v/>
      </c>
      <c r="Z203" s="64" t="str">
        <f t="shared" si="5"/>
        <v/>
      </c>
      <c r="AC203" s="44"/>
      <c r="AD203" s="72"/>
      <c r="AE203" s="72"/>
      <c r="AF203" s="72"/>
      <c r="AG203" s="72"/>
      <c r="AH203" s="72"/>
      <c r="AI203" s="72"/>
      <c r="AJ203" s="72"/>
      <c r="AK203" s="72"/>
      <c r="AL203" s="72"/>
      <c r="AM203" s="72"/>
      <c r="AN203" s="72"/>
      <c r="AO203" s="72"/>
    </row>
    <row r="204" spans="1:41" x14ac:dyDescent="0.25">
      <c r="F204" s="51" t="str">
        <f>IFERROR(VLOOKUP(D204,'Tabelas auxiliares'!$A$3:$B$61,2,FALSE),"")</f>
        <v/>
      </c>
      <c r="G204" s="51" t="str">
        <f>IFERROR(VLOOKUP($B204,'Tabelas auxiliares'!$A$65:$C$102,2,FALSE),"")</f>
        <v/>
      </c>
      <c r="H204" s="51" t="str">
        <f>IFERROR(VLOOKUP($B204,'Tabelas auxiliares'!$A$65:$C$102,3,FALSE),"")</f>
        <v/>
      </c>
      <c r="X204" s="51" t="str">
        <f t="shared" si="4"/>
        <v/>
      </c>
      <c r="Y204" s="51" t="str">
        <f>IF(T204="","",IF(AND(T204&lt;&gt;'Tabelas auxiliares'!$B$236,T204&lt;&gt;'Tabelas auxiliares'!$B$237,T204&lt;&gt;'Tabelas auxiliares'!$C$236,T204&lt;&gt;'Tabelas auxiliares'!$C$237,T204&lt;&gt;'Tabelas auxiliares'!$D$236),"FOLHA DE PESSOAL",IF(X204='Tabelas auxiliares'!$A$237,"CUSTEIO",IF(X204='Tabelas auxiliares'!$A$236,"INVESTIMENTO","ERRO - VERIFICAR"))))</f>
        <v/>
      </c>
      <c r="Z204" s="64" t="str">
        <f t="shared" si="5"/>
        <v/>
      </c>
      <c r="AC204" s="44"/>
      <c r="AD204" s="72"/>
      <c r="AE204" s="72"/>
      <c r="AF204" s="72"/>
      <c r="AG204" s="72"/>
      <c r="AH204" s="72"/>
      <c r="AI204" s="72"/>
      <c r="AJ204" s="72"/>
      <c r="AK204" s="72"/>
      <c r="AL204" s="72"/>
      <c r="AM204" s="72"/>
      <c r="AN204" s="72"/>
      <c r="AO204" s="72"/>
    </row>
    <row r="205" spans="1:41" x14ac:dyDescent="0.25">
      <c r="F205" s="51" t="str">
        <f>IFERROR(VLOOKUP(D205,'Tabelas auxiliares'!$A$3:$B$61,2,FALSE),"")</f>
        <v/>
      </c>
      <c r="G205" s="51" t="str">
        <f>IFERROR(VLOOKUP($B205,'Tabelas auxiliares'!$A$65:$C$102,2,FALSE),"")</f>
        <v/>
      </c>
      <c r="H205" s="51" t="str">
        <f>IFERROR(VLOOKUP($B205,'Tabelas auxiliares'!$A$65:$C$102,3,FALSE),"")</f>
        <v/>
      </c>
      <c r="X205" s="51" t="str">
        <f t="shared" si="4"/>
        <v/>
      </c>
      <c r="Y205" s="51" t="str">
        <f>IF(T205="","",IF(AND(T205&lt;&gt;'Tabelas auxiliares'!$B$236,T205&lt;&gt;'Tabelas auxiliares'!$B$237,T205&lt;&gt;'Tabelas auxiliares'!$C$236,T205&lt;&gt;'Tabelas auxiliares'!$C$237,T205&lt;&gt;'Tabelas auxiliares'!$D$236),"FOLHA DE PESSOAL",IF(X205='Tabelas auxiliares'!$A$237,"CUSTEIO",IF(X205='Tabelas auxiliares'!$A$236,"INVESTIMENTO","ERRO - VERIFICAR"))))</f>
        <v/>
      </c>
      <c r="Z205" s="64" t="str">
        <f t="shared" si="5"/>
        <v/>
      </c>
      <c r="AC205" s="44"/>
      <c r="AD205" s="72"/>
      <c r="AE205" s="72"/>
      <c r="AF205" s="72"/>
      <c r="AG205" s="72"/>
      <c r="AH205" s="72"/>
      <c r="AI205" s="72"/>
      <c r="AJ205" s="72"/>
      <c r="AK205" s="72"/>
      <c r="AL205" s="72"/>
      <c r="AM205" s="72"/>
      <c r="AN205" s="72"/>
      <c r="AO205" s="72"/>
    </row>
    <row r="206" spans="1:41" x14ac:dyDescent="0.25">
      <c r="F206" s="51" t="str">
        <f>IFERROR(VLOOKUP(D206,'Tabelas auxiliares'!$A$3:$B$61,2,FALSE),"")</f>
        <v/>
      </c>
      <c r="G206" s="51" t="str">
        <f>IFERROR(VLOOKUP($B206,'Tabelas auxiliares'!$A$65:$C$102,2,FALSE),"")</f>
        <v/>
      </c>
      <c r="H206" s="51" t="str">
        <f>IFERROR(VLOOKUP($B206,'Tabelas auxiliares'!$A$65:$C$102,3,FALSE),"")</f>
        <v/>
      </c>
      <c r="X206" s="51" t="str">
        <f t="shared" si="4"/>
        <v/>
      </c>
      <c r="Y206" s="51" t="str">
        <f>IF(T206="","",IF(AND(T206&lt;&gt;'Tabelas auxiliares'!$B$236,T206&lt;&gt;'Tabelas auxiliares'!$B$237,T206&lt;&gt;'Tabelas auxiliares'!$C$236,T206&lt;&gt;'Tabelas auxiliares'!$C$237,T206&lt;&gt;'Tabelas auxiliares'!$D$236),"FOLHA DE PESSOAL",IF(X206='Tabelas auxiliares'!$A$237,"CUSTEIO",IF(X206='Tabelas auxiliares'!$A$236,"INVESTIMENTO","ERRO - VERIFICAR"))))</f>
        <v/>
      </c>
      <c r="Z206" s="64" t="str">
        <f t="shared" si="5"/>
        <v/>
      </c>
      <c r="AC206" s="44"/>
      <c r="AD206" s="72"/>
      <c r="AE206" s="72"/>
      <c r="AF206" s="72"/>
      <c r="AG206" s="72"/>
      <c r="AH206" s="72"/>
      <c r="AI206" s="72"/>
      <c r="AJ206" s="72"/>
      <c r="AK206" s="72"/>
      <c r="AL206" s="72"/>
      <c r="AM206" s="72"/>
      <c r="AN206" s="72"/>
      <c r="AO206" s="72"/>
    </row>
    <row r="207" spans="1:41" x14ac:dyDescent="0.25">
      <c r="F207" s="51" t="str">
        <f>IFERROR(VLOOKUP(D207,'Tabelas auxiliares'!$A$3:$B$61,2,FALSE),"")</f>
        <v/>
      </c>
      <c r="G207" s="51" t="str">
        <f>IFERROR(VLOOKUP($B207,'Tabelas auxiliares'!$A$65:$C$102,2,FALSE),"")</f>
        <v/>
      </c>
      <c r="H207" s="51" t="str">
        <f>IFERROR(VLOOKUP($B207,'Tabelas auxiliares'!$A$65:$C$102,3,FALSE),"")</f>
        <v/>
      </c>
      <c r="X207" s="51" t="str">
        <f t="shared" si="4"/>
        <v/>
      </c>
      <c r="Y207" s="51" t="str">
        <f>IF(T207="","",IF(AND(T207&lt;&gt;'Tabelas auxiliares'!$B$236,T207&lt;&gt;'Tabelas auxiliares'!$B$237,T207&lt;&gt;'Tabelas auxiliares'!$C$236,T207&lt;&gt;'Tabelas auxiliares'!$C$237,T207&lt;&gt;'Tabelas auxiliares'!$D$236),"FOLHA DE PESSOAL",IF(X207='Tabelas auxiliares'!$A$237,"CUSTEIO",IF(X207='Tabelas auxiliares'!$A$236,"INVESTIMENTO","ERRO - VERIFICAR"))))</f>
        <v/>
      </c>
      <c r="Z207" s="64" t="str">
        <f t="shared" si="5"/>
        <v/>
      </c>
      <c r="AC207" s="44"/>
      <c r="AD207" s="72"/>
      <c r="AE207" s="72"/>
      <c r="AF207" s="72"/>
      <c r="AG207" s="72"/>
      <c r="AH207" s="72"/>
      <c r="AI207" s="72"/>
      <c r="AJ207" s="72"/>
      <c r="AK207" s="72"/>
      <c r="AL207" s="72"/>
      <c r="AM207" s="72"/>
      <c r="AN207" s="72"/>
      <c r="AO207" s="72"/>
    </row>
    <row r="208" spans="1:41" x14ac:dyDescent="0.25">
      <c r="F208" s="51" t="str">
        <f>IFERROR(VLOOKUP(D208,'Tabelas auxiliares'!$A$3:$B$61,2,FALSE),"")</f>
        <v/>
      </c>
      <c r="G208" s="51" t="str">
        <f>IFERROR(VLOOKUP($B208,'Tabelas auxiliares'!$A$65:$C$102,2,FALSE),"")</f>
        <v/>
      </c>
      <c r="H208" s="51" t="str">
        <f>IFERROR(VLOOKUP($B208,'Tabelas auxiliares'!$A$65:$C$102,3,FALSE),"")</f>
        <v/>
      </c>
      <c r="X208" s="51" t="str">
        <f t="shared" si="4"/>
        <v/>
      </c>
      <c r="Y208" s="51" t="str">
        <f>IF(T208="","",IF(AND(T208&lt;&gt;'Tabelas auxiliares'!$B$236,T208&lt;&gt;'Tabelas auxiliares'!$B$237,T208&lt;&gt;'Tabelas auxiliares'!$C$236,T208&lt;&gt;'Tabelas auxiliares'!$C$237,T208&lt;&gt;'Tabelas auxiliares'!$D$236),"FOLHA DE PESSOAL",IF(X208='Tabelas auxiliares'!$A$237,"CUSTEIO",IF(X208='Tabelas auxiliares'!$A$236,"INVESTIMENTO","ERRO - VERIFICAR"))))</f>
        <v/>
      </c>
      <c r="Z208" s="64" t="str">
        <f t="shared" si="5"/>
        <v/>
      </c>
      <c r="AC208" s="44"/>
      <c r="AD208" s="72"/>
      <c r="AE208" s="72"/>
      <c r="AF208" s="72"/>
      <c r="AG208" s="72"/>
      <c r="AH208" s="72"/>
      <c r="AI208" s="72"/>
      <c r="AJ208" s="72"/>
      <c r="AK208" s="72"/>
      <c r="AL208" s="72"/>
      <c r="AM208" s="72"/>
      <c r="AN208" s="72"/>
      <c r="AO208" s="72"/>
    </row>
    <row r="209" spans="6:41" x14ac:dyDescent="0.25">
      <c r="F209" s="51" t="str">
        <f>IFERROR(VLOOKUP(D209,'Tabelas auxiliares'!$A$3:$B$61,2,FALSE),"")</f>
        <v/>
      </c>
      <c r="G209" s="51" t="str">
        <f>IFERROR(VLOOKUP($B209,'Tabelas auxiliares'!$A$65:$C$102,2,FALSE),"")</f>
        <v/>
      </c>
      <c r="H209" s="51" t="str">
        <f>IFERROR(VLOOKUP($B209,'Tabelas auxiliares'!$A$65:$C$102,3,FALSE),"")</f>
        <v/>
      </c>
      <c r="X209" s="51" t="str">
        <f t="shared" si="4"/>
        <v/>
      </c>
      <c r="Y209" s="51" t="str">
        <f>IF(T209="","",IF(AND(T209&lt;&gt;'Tabelas auxiliares'!$B$236,T209&lt;&gt;'Tabelas auxiliares'!$B$237,T209&lt;&gt;'Tabelas auxiliares'!$C$236,T209&lt;&gt;'Tabelas auxiliares'!$C$237,T209&lt;&gt;'Tabelas auxiliares'!$D$236),"FOLHA DE PESSOAL",IF(X209='Tabelas auxiliares'!$A$237,"CUSTEIO",IF(X209='Tabelas auxiliares'!$A$236,"INVESTIMENTO","ERRO - VERIFICAR"))))</f>
        <v/>
      </c>
      <c r="Z209" s="64" t="str">
        <f t="shared" si="5"/>
        <v/>
      </c>
      <c r="AC209" s="44"/>
      <c r="AD209" s="72"/>
      <c r="AE209" s="72"/>
      <c r="AF209" s="72"/>
      <c r="AG209" s="72"/>
      <c r="AH209" s="72"/>
      <c r="AI209" s="72"/>
      <c r="AJ209" s="72"/>
      <c r="AK209" s="72"/>
      <c r="AL209" s="72"/>
      <c r="AM209" s="72"/>
      <c r="AN209" s="72"/>
      <c r="AO209" s="72"/>
    </row>
    <row r="210" spans="6:41" x14ac:dyDescent="0.25">
      <c r="F210" s="51" t="str">
        <f>IFERROR(VLOOKUP(D210,'Tabelas auxiliares'!$A$3:$B$61,2,FALSE),"")</f>
        <v/>
      </c>
      <c r="G210" s="51" t="str">
        <f>IFERROR(VLOOKUP($B210,'Tabelas auxiliares'!$A$65:$C$102,2,FALSE),"")</f>
        <v/>
      </c>
      <c r="H210" s="51" t="str">
        <f>IFERROR(VLOOKUP($B210,'Tabelas auxiliares'!$A$65:$C$102,3,FALSE),"")</f>
        <v/>
      </c>
      <c r="X210" s="51" t="str">
        <f t="shared" si="4"/>
        <v/>
      </c>
      <c r="Y210" s="51" t="str">
        <f>IF(T210="","",IF(AND(T210&lt;&gt;'Tabelas auxiliares'!$B$236,T210&lt;&gt;'Tabelas auxiliares'!$B$237,T210&lt;&gt;'Tabelas auxiliares'!$C$236,T210&lt;&gt;'Tabelas auxiliares'!$C$237,T210&lt;&gt;'Tabelas auxiliares'!$D$236),"FOLHA DE PESSOAL",IF(X210='Tabelas auxiliares'!$A$237,"CUSTEIO",IF(X210='Tabelas auxiliares'!$A$236,"INVESTIMENTO","ERRO - VERIFICAR"))))</f>
        <v/>
      </c>
      <c r="Z210" s="64" t="str">
        <f t="shared" si="5"/>
        <v/>
      </c>
      <c r="AC210" s="44"/>
      <c r="AD210" s="72"/>
      <c r="AE210" s="72"/>
      <c r="AF210" s="72"/>
      <c r="AG210" s="72"/>
      <c r="AH210" s="72"/>
      <c r="AI210" s="72"/>
      <c r="AJ210" s="72"/>
      <c r="AK210" s="72"/>
      <c r="AL210" s="72"/>
      <c r="AM210" s="72"/>
      <c r="AN210" s="72"/>
      <c r="AO210" s="72"/>
    </row>
    <row r="211" spans="6:41" x14ac:dyDescent="0.25">
      <c r="F211" s="51" t="str">
        <f>IFERROR(VLOOKUP(D211,'Tabelas auxiliares'!$A$3:$B$61,2,FALSE),"")</f>
        <v/>
      </c>
      <c r="G211" s="51" t="str">
        <f>IFERROR(VLOOKUP($B211,'Tabelas auxiliares'!$A$65:$C$102,2,FALSE),"")</f>
        <v/>
      </c>
      <c r="H211" s="51" t="str">
        <f>IFERROR(VLOOKUP($B211,'Tabelas auxiliares'!$A$65:$C$102,3,FALSE),"")</f>
        <v/>
      </c>
      <c r="X211" s="51" t="str">
        <f t="shared" si="4"/>
        <v/>
      </c>
      <c r="Y211" s="51" t="str">
        <f>IF(T211="","",IF(AND(T211&lt;&gt;'Tabelas auxiliares'!$B$236,T211&lt;&gt;'Tabelas auxiliares'!$B$237,T211&lt;&gt;'Tabelas auxiliares'!$C$236,T211&lt;&gt;'Tabelas auxiliares'!$C$237,T211&lt;&gt;'Tabelas auxiliares'!$D$236),"FOLHA DE PESSOAL",IF(X211='Tabelas auxiliares'!$A$237,"CUSTEIO",IF(X211='Tabelas auxiliares'!$A$236,"INVESTIMENTO","ERRO - VERIFICAR"))))</f>
        <v/>
      </c>
      <c r="Z211" s="64" t="str">
        <f t="shared" si="5"/>
        <v/>
      </c>
      <c r="AC211" s="44"/>
      <c r="AD211" s="72"/>
      <c r="AE211" s="72"/>
      <c r="AF211" s="72"/>
      <c r="AG211" s="72"/>
      <c r="AH211" s="72"/>
      <c r="AI211" s="72"/>
      <c r="AJ211" s="72"/>
      <c r="AK211" s="72"/>
      <c r="AL211" s="72"/>
      <c r="AM211" s="72"/>
      <c r="AN211" s="72"/>
      <c r="AO211" s="72"/>
    </row>
    <row r="212" spans="6:41" x14ac:dyDescent="0.25">
      <c r="F212" s="51" t="str">
        <f>IFERROR(VLOOKUP(D212,'Tabelas auxiliares'!$A$3:$B$61,2,FALSE),"")</f>
        <v/>
      </c>
      <c r="G212" s="51" t="str">
        <f>IFERROR(VLOOKUP($B212,'Tabelas auxiliares'!$A$65:$C$102,2,FALSE),"")</f>
        <v/>
      </c>
      <c r="H212" s="51" t="str">
        <f>IFERROR(VLOOKUP($B212,'Tabelas auxiliares'!$A$65:$C$102,3,FALSE),"")</f>
        <v/>
      </c>
      <c r="X212" s="51" t="str">
        <f t="shared" si="4"/>
        <v/>
      </c>
      <c r="Y212" s="51" t="str">
        <f>IF(T212="","",IF(AND(T212&lt;&gt;'Tabelas auxiliares'!$B$236,T212&lt;&gt;'Tabelas auxiliares'!$B$237,T212&lt;&gt;'Tabelas auxiliares'!$C$236,T212&lt;&gt;'Tabelas auxiliares'!$C$237,T212&lt;&gt;'Tabelas auxiliares'!$D$236),"FOLHA DE PESSOAL",IF(X212='Tabelas auxiliares'!$A$237,"CUSTEIO",IF(X212='Tabelas auxiliares'!$A$236,"INVESTIMENTO","ERRO - VERIFICAR"))))</f>
        <v/>
      </c>
      <c r="Z212" s="64" t="str">
        <f t="shared" si="5"/>
        <v/>
      </c>
      <c r="AC212" s="44"/>
      <c r="AD212" s="72"/>
      <c r="AE212" s="72"/>
      <c r="AF212" s="72"/>
      <c r="AG212" s="72"/>
      <c r="AH212" s="72"/>
      <c r="AI212" s="72"/>
      <c r="AJ212" s="72"/>
      <c r="AK212" s="72"/>
      <c r="AL212" s="72"/>
      <c r="AM212" s="72"/>
      <c r="AN212" s="72"/>
      <c r="AO212" s="72"/>
    </row>
    <row r="213" spans="6:41" x14ac:dyDescent="0.25">
      <c r="F213" s="51" t="str">
        <f>IFERROR(VLOOKUP(D213,'Tabelas auxiliares'!$A$3:$B$61,2,FALSE),"")</f>
        <v/>
      </c>
      <c r="G213" s="51" t="str">
        <f>IFERROR(VLOOKUP($B213,'Tabelas auxiliares'!$A$65:$C$102,2,FALSE),"")</f>
        <v/>
      </c>
      <c r="H213" s="51" t="str">
        <f>IFERROR(VLOOKUP($B213,'Tabelas auxiliares'!$A$65:$C$102,3,FALSE),"")</f>
        <v/>
      </c>
      <c r="X213" s="51" t="str">
        <f t="shared" si="4"/>
        <v/>
      </c>
      <c r="Y213" s="51" t="str">
        <f>IF(T213="","",IF(AND(T213&lt;&gt;'Tabelas auxiliares'!$B$236,T213&lt;&gt;'Tabelas auxiliares'!$B$237,T213&lt;&gt;'Tabelas auxiliares'!$C$236,T213&lt;&gt;'Tabelas auxiliares'!$C$237,T213&lt;&gt;'Tabelas auxiliares'!$D$236),"FOLHA DE PESSOAL",IF(X213='Tabelas auxiliares'!$A$237,"CUSTEIO",IF(X213='Tabelas auxiliares'!$A$236,"INVESTIMENTO","ERRO - VERIFICAR"))))</f>
        <v/>
      </c>
      <c r="Z213" s="64" t="str">
        <f t="shared" si="5"/>
        <v/>
      </c>
      <c r="AC213" s="44"/>
      <c r="AD213" s="72"/>
      <c r="AE213" s="72"/>
      <c r="AF213" s="72"/>
      <c r="AG213" s="72"/>
      <c r="AH213" s="72"/>
      <c r="AI213" s="72"/>
      <c r="AJ213" s="72"/>
      <c r="AK213" s="72"/>
      <c r="AL213" s="72"/>
      <c r="AM213" s="72"/>
      <c r="AN213" s="72"/>
      <c r="AO213" s="72"/>
    </row>
    <row r="214" spans="6:41" x14ac:dyDescent="0.25">
      <c r="F214" s="51" t="str">
        <f>IFERROR(VLOOKUP(D214,'Tabelas auxiliares'!$A$3:$B$61,2,FALSE),"")</f>
        <v/>
      </c>
      <c r="G214" s="51" t="str">
        <f>IFERROR(VLOOKUP($B214,'Tabelas auxiliares'!$A$65:$C$102,2,FALSE),"")</f>
        <v/>
      </c>
      <c r="H214" s="51" t="str">
        <f>IFERROR(VLOOKUP($B214,'Tabelas auxiliares'!$A$65:$C$102,3,FALSE),"")</f>
        <v/>
      </c>
      <c r="X214" s="51" t="str">
        <f t="shared" si="4"/>
        <v/>
      </c>
      <c r="Y214" s="51" t="str">
        <f>IF(T214="","",IF(AND(T214&lt;&gt;'Tabelas auxiliares'!$B$236,T214&lt;&gt;'Tabelas auxiliares'!$B$237,T214&lt;&gt;'Tabelas auxiliares'!$C$236,T214&lt;&gt;'Tabelas auxiliares'!$C$237,T214&lt;&gt;'Tabelas auxiliares'!$D$236),"FOLHA DE PESSOAL",IF(X214='Tabelas auxiliares'!$A$237,"CUSTEIO",IF(X214='Tabelas auxiliares'!$A$236,"INVESTIMENTO","ERRO - VERIFICAR"))))</f>
        <v/>
      </c>
      <c r="Z214" s="64" t="str">
        <f t="shared" si="5"/>
        <v/>
      </c>
      <c r="AC214" s="44"/>
      <c r="AD214" s="72"/>
      <c r="AE214" s="72"/>
      <c r="AF214" s="72"/>
      <c r="AG214" s="72"/>
      <c r="AH214" s="72"/>
      <c r="AI214" s="72"/>
      <c r="AJ214" s="72"/>
      <c r="AK214" s="72"/>
      <c r="AL214" s="72"/>
      <c r="AM214" s="72"/>
      <c r="AN214" s="72"/>
      <c r="AO214" s="72"/>
    </row>
    <row r="215" spans="6:41" x14ac:dyDescent="0.25">
      <c r="F215" s="51" t="str">
        <f>IFERROR(VLOOKUP(D215,'Tabelas auxiliares'!$A$3:$B$61,2,FALSE),"")</f>
        <v/>
      </c>
      <c r="G215" s="51" t="str">
        <f>IFERROR(VLOOKUP($B215,'Tabelas auxiliares'!$A$65:$C$102,2,FALSE),"")</f>
        <v/>
      </c>
      <c r="H215" s="51" t="str">
        <f>IFERROR(VLOOKUP($B215,'Tabelas auxiliares'!$A$65:$C$102,3,FALSE),"")</f>
        <v/>
      </c>
      <c r="X215" s="51" t="str">
        <f t="shared" si="4"/>
        <v/>
      </c>
      <c r="Y215" s="51" t="str">
        <f>IF(T215="","",IF(AND(T215&lt;&gt;'Tabelas auxiliares'!$B$236,T215&lt;&gt;'Tabelas auxiliares'!$B$237,T215&lt;&gt;'Tabelas auxiliares'!$C$236,T215&lt;&gt;'Tabelas auxiliares'!$C$237,T215&lt;&gt;'Tabelas auxiliares'!$D$236),"FOLHA DE PESSOAL",IF(X215='Tabelas auxiliares'!$A$237,"CUSTEIO",IF(X215='Tabelas auxiliares'!$A$236,"INVESTIMENTO","ERRO - VERIFICAR"))))</f>
        <v/>
      </c>
      <c r="Z215" s="64" t="str">
        <f t="shared" si="5"/>
        <v/>
      </c>
      <c r="AC215" s="44"/>
      <c r="AD215" s="72"/>
      <c r="AE215" s="72"/>
      <c r="AF215" s="72"/>
      <c r="AG215" s="72"/>
      <c r="AH215" s="72"/>
      <c r="AI215" s="72"/>
      <c r="AJ215" s="72"/>
      <c r="AK215" s="72"/>
      <c r="AL215" s="72"/>
      <c r="AM215" s="72"/>
      <c r="AN215" s="72"/>
      <c r="AO215" s="72"/>
    </row>
    <row r="216" spans="6:41" x14ac:dyDescent="0.25">
      <c r="F216" s="51" t="str">
        <f>IFERROR(VLOOKUP(D216,'Tabelas auxiliares'!$A$3:$B$61,2,FALSE),"")</f>
        <v/>
      </c>
      <c r="G216" s="51" t="str">
        <f>IFERROR(VLOOKUP($B216,'Tabelas auxiliares'!$A$65:$C$102,2,FALSE),"")</f>
        <v/>
      </c>
      <c r="H216" s="51" t="str">
        <f>IFERROR(VLOOKUP($B216,'Tabelas auxiliares'!$A$65:$C$102,3,FALSE),"")</f>
        <v/>
      </c>
      <c r="X216" s="51" t="str">
        <f t="shared" si="4"/>
        <v/>
      </c>
      <c r="Y216" s="51" t="str">
        <f>IF(T216="","",IF(AND(T216&lt;&gt;'Tabelas auxiliares'!$B$236,T216&lt;&gt;'Tabelas auxiliares'!$B$237,T216&lt;&gt;'Tabelas auxiliares'!$C$236,T216&lt;&gt;'Tabelas auxiliares'!$C$237,T216&lt;&gt;'Tabelas auxiliares'!$D$236),"FOLHA DE PESSOAL",IF(X216='Tabelas auxiliares'!$A$237,"CUSTEIO",IF(X216='Tabelas auxiliares'!$A$236,"INVESTIMENTO","ERRO - VERIFICAR"))))</f>
        <v/>
      </c>
      <c r="Z216" s="64" t="str">
        <f t="shared" si="5"/>
        <v/>
      </c>
      <c r="AC216" s="44"/>
      <c r="AD216" s="72"/>
      <c r="AE216" s="72"/>
      <c r="AF216" s="72"/>
      <c r="AG216" s="72"/>
      <c r="AH216" s="72"/>
      <c r="AI216" s="72"/>
      <c r="AJ216" s="72"/>
      <c r="AK216" s="72"/>
      <c r="AL216" s="72"/>
      <c r="AM216" s="72"/>
      <c r="AN216" s="72"/>
      <c r="AO216" s="72"/>
    </row>
    <row r="217" spans="6:41" x14ac:dyDescent="0.25">
      <c r="F217" s="51" t="str">
        <f>IFERROR(VLOOKUP(D217,'Tabelas auxiliares'!$A$3:$B$61,2,FALSE),"")</f>
        <v/>
      </c>
      <c r="G217" s="51" t="str">
        <f>IFERROR(VLOOKUP($B217,'Tabelas auxiliares'!$A$65:$C$102,2,FALSE),"")</f>
        <v/>
      </c>
      <c r="H217" s="51" t="str">
        <f>IFERROR(VLOOKUP($B217,'Tabelas auxiliares'!$A$65:$C$102,3,FALSE),"")</f>
        <v/>
      </c>
      <c r="X217" s="51" t="str">
        <f t="shared" si="4"/>
        <v/>
      </c>
      <c r="Y217" s="51" t="str">
        <f>IF(T217="","",IF(AND(T217&lt;&gt;'Tabelas auxiliares'!$B$236,T217&lt;&gt;'Tabelas auxiliares'!$B$237,T217&lt;&gt;'Tabelas auxiliares'!$C$236,T217&lt;&gt;'Tabelas auxiliares'!$C$237,T217&lt;&gt;'Tabelas auxiliares'!$D$236),"FOLHA DE PESSOAL",IF(X217='Tabelas auxiliares'!$A$237,"CUSTEIO",IF(X217='Tabelas auxiliares'!$A$236,"INVESTIMENTO","ERRO - VERIFICAR"))))</f>
        <v/>
      </c>
      <c r="Z217" s="64" t="str">
        <f t="shared" si="5"/>
        <v/>
      </c>
      <c r="AB217" s="44"/>
      <c r="AD217" s="72"/>
      <c r="AE217" s="72"/>
      <c r="AF217" s="72"/>
      <c r="AG217" s="72"/>
      <c r="AH217" s="72"/>
      <c r="AI217" s="72"/>
      <c r="AJ217" s="72"/>
      <c r="AK217" s="72"/>
      <c r="AL217" s="72"/>
      <c r="AM217" s="72"/>
      <c r="AN217" s="72"/>
      <c r="AO217" s="72"/>
    </row>
    <row r="218" spans="6:41" x14ac:dyDescent="0.25">
      <c r="F218" s="51" t="str">
        <f>IFERROR(VLOOKUP(D218,'Tabelas auxiliares'!$A$3:$B$61,2,FALSE),"")</f>
        <v/>
      </c>
      <c r="G218" s="51" t="str">
        <f>IFERROR(VLOOKUP($B218,'Tabelas auxiliares'!$A$65:$C$102,2,FALSE),"")</f>
        <v/>
      </c>
      <c r="H218" s="51" t="str">
        <f>IFERROR(VLOOKUP($B218,'Tabelas auxiliares'!$A$65:$C$102,3,FALSE),"")</f>
        <v/>
      </c>
      <c r="X218" s="51" t="str">
        <f t="shared" si="4"/>
        <v/>
      </c>
      <c r="Y218" s="51" t="str">
        <f>IF(T218="","",IF(AND(T218&lt;&gt;'Tabelas auxiliares'!$B$236,T218&lt;&gt;'Tabelas auxiliares'!$B$237,T218&lt;&gt;'Tabelas auxiliares'!$C$236,T218&lt;&gt;'Tabelas auxiliares'!$C$237,T218&lt;&gt;'Tabelas auxiliares'!$D$236),"FOLHA DE PESSOAL",IF(X218='Tabelas auxiliares'!$A$237,"CUSTEIO",IF(X218='Tabelas auxiliares'!$A$236,"INVESTIMENTO","ERRO - VERIFICAR"))))</f>
        <v/>
      </c>
      <c r="Z218" s="64" t="str">
        <f t="shared" si="5"/>
        <v/>
      </c>
      <c r="AB218" s="44"/>
      <c r="AD218" s="72"/>
      <c r="AE218" s="72"/>
      <c r="AF218" s="72"/>
      <c r="AG218" s="72"/>
      <c r="AH218" s="72"/>
      <c r="AI218" s="72"/>
      <c r="AJ218" s="72"/>
      <c r="AK218" s="72"/>
      <c r="AL218" s="72"/>
      <c r="AM218" s="72"/>
      <c r="AN218" s="72"/>
      <c r="AO218" s="72"/>
    </row>
    <row r="219" spans="6:41" x14ac:dyDescent="0.25">
      <c r="F219" s="51" t="str">
        <f>IFERROR(VLOOKUP(D219,'Tabelas auxiliares'!$A$3:$B$61,2,FALSE),"")</f>
        <v/>
      </c>
      <c r="G219" s="51" t="str">
        <f>IFERROR(VLOOKUP($B219,'Tabelas auxiliares'!$A$65:$C$102,2,FALSE),"")</f>
        <v/>
      </c>
      <c r="H219" s="51" t="str">
        <f>IFERROR(VLOOKUP($B219,'Tabelas auxiliares'!$A$65:$C$102,3,FALSE),"")</f>
        <v/>
      </c>
      <c r="X219" s="51" t="str">
        <f t="shared" si="4"/>
        <v/>
      </c>
      <c r="Y219" s="51" t="str">
        <f>IF(T219="","",IF(AND(T219&lt;&gt;'Tabelas auxiliares'!$B$236,T219&lt;&gt;'Tabelas auxiliares'!$B$237,T219&lt;&gt;'Tabelas auxiliares'!$C$236,T219&lt;&gt;'Tabelas auxiliares'!$C$237,T219&lt;&gt;'Tabelas auxiliares'!$D$236),"FOLHA DE PESSOAL",IF(X219='Tabelas auxiliares'!$A$237,"CUSTEIO",IF(X219='Tabelas auxiliares'!$A$236,"INVESTIMENTO","ERRO - VERIFICAR"))))</f>
        <v/>
      </c>
      <c r="Z219" s="64" t="str">
        <f t="shared" si="5"/>
        <v/>
      </c>
      <c r="AC219" s="44"/>
      <c r="AD219" s="72"/>
      <c r="AE219" s="72"/>
      <c r="AF219" s="72"/>
      <c r="AG219" s="72"/>
      <c r="AH219" s="72"/>
      <c r="AI219" s="72"/>
      <c r="AJ219" s="72"/>
      <c r="AK219" s="72"/>
      <c r="AL219" s="72"/>
      <c r="AM219" s="72"/>
      <c r="AN219" s="72"/>
      <c r="AO219" s="72"/>
    </row>
    <row r="220" spans="6:41" x14ac:dyDescent="0.25">
      <c r="F220" s="51" t="str">
        <f>IFERROR(VLOOKUP(D220,'Tabelas auxiliares'!$A$3:$B$61,2,FALSE),"")</f>
        <v/>
      </c>
      <c r="G220" s="51" t="str">
        <f>IFERROR(VLOOKUP($B220,'Tabelas auxiliares'!$A$65:$C$102,2,FALSE),"")</f>
        <v/>
      </c>
      <c r="H220" s="51" t="str">
        <f>IFERROR(VLOOKUP($B220,'Tabelas auxiliares'!$A$65:$C$102,3,FALSE),"")</f>
        <v/>
      </c>
      <c r="X220" s="51" t="str">
        <f t="shared" si="4"/>
        <v/>
      </c>
      <c r="Y220" s="51" t="str">
        <f>IF(T220="","",IF(AND(T220&lt;&gt;'Tabelas auxiliares'!$B$236,T220&lt;&gt;'Tabelas auxiliares'!$B$237,T220&lt;&gt;'Tabelas auxiliares'!$C$236,T220&lt;&gt;'Tabelas auxiliares'!$C$237,T220&lt;&gt;'Tabelas auxiliares'!$D$236),"FOLHA DE PESSOAL",IF(X220='Tabelas auxiliares'!$A$237,"CUSTEIO",IF(X220='Tabelas auxiliares'!$A$236,"INVESTIMENTO","ERRO - VERIFICAR"))))</f>
        <v/>
      </c>
      <c r="Z220" s="64" t="str">
        <f t="shared" si="5"/>
        <v/>
      </c>
      <c r="AB220" s="44"/>
      <c r="AD220" s="72"/>
      <c r="AE220" s="72"/>
      <c r="AF220" s="72"/>
      <c r="AG220" s="72"/>
      <c r="AH220" s="72"/>
      <c r="AI220" s="72"/>
      <c r="AJ220" s="72"/>
      <c r="AK220" s="72"/>
      <c r="AL220" s="72"/>
      <c r="AM220" s="72"/>
      <c r="AN220" s="72"/>
      <c r="AO220" s="72"/>
    </row>
    <row r="221" spans="6:41" x14ac:dyDescent="0.25">
      <c r="F221" s="51" t="str">
        <f>IFERROR(VLOOKUP(D221,'Tabelas auxiliares'!$A$3:$B$61,2,FALSE),"")</f>
        <v/>
      </c>
      <c r="G221" s="51" t="str">
        <f>IFERROR(VLOOKUP($B221,'Tabelas auxiliares'!$A$65:$C$102,2,FALSE),"")</f>
        <v/>
      </c>
      <c r="H221" s="51" t="str">
        <f>IFERROR(VLOOKUP($B221,'Tabelas auxiliares'!$A$65:$C$102,3,FALSE),"")</f>
        <v/>
      </c>
      <c r="X221" s="51" t="str">
        <f t="shared" si="4"/>
        <v/>
      </c>
      <c r="Y221" s="51" t="str">
        <f>IF(T221="","",IF(AND(T221&lt;&gt;'Tabelas auxiliares'!$B$236,T221&lt;&gt;'Tabelas auxiliares'!$B$237,T221&lt;&gt;'Tabelas auxiliares'!$C$236,T221&lt;&gt;'Tabelas auxiliares'!$C$237,T221&lt;&gt;'Tabelas auxiliares'!$D$236),"FOLHA DE PESSOAL",IF(X221='Tabelas auxiliares'!$A$237,"CUSTEIO",IF(X221='Tabelas auxiliares'!$A$236,"INVESTIMENTO","ERRO - VERIFICAR"))))</f>
        <v/>
      </c>
      <c r="Z221" s="64" t="str">
        <f t="shared" si="5"/>
        <v/>
      </c>
      <c r="AB221" s="44"/>
      <c r="AD221" s="72"/>
      <c r="AE221" s="72"/>
      <c r="AF221" s="72"/>
      <c r="AG221" s="72"/>
      <c r="AH221" s="72"/>
      <c r="AI221" s="72"/>
      <c r="AJ221" s="72"/>
      <c r="AK221" s="72"/>
      <c r="AL221" s="72"/>
      <c r="AM221" s="72"/>
      <c r="AN221" s="72"/>
      <c r="AO221" s="72"/>
    </row>
    <row r="222" spans="6:41" x14ac:dyDescent="0.25">
      <c r="F222" s="51" t="str">
        <f>IFERROR(VLOOKUP(D222,'Tabelas auxiliares'!$A$3:$B$61,2,FALSE),"")</f>
        <v/>
      </c>
      <c r="G222" s="51" t="str">
        <f>IFERROR(VLOOKUP($B222,'Tabelas auxiliares'!$A$65:$C$102,2,FALSE),"")</f>
        <v/>
      </c>
      <c r="H222" s="51" t="str">
        <f>IFERROR(VLOOKUP($B222,'Tabelas auxiliares'!$A$65:$C$102,3,FALSE),"")</f>
        <v/>
      </c>
      <c r="X222" s="51" t="str">
        <f t="shared" si="4"/>
        <v/>
      </c>
      <c r="Y222" s="51" t="str">
        <f>IF(T222="","",IF(AND(T222&lt;&gt;'Tabelas auxiliares'!$B$236,T222&lt;&gt;'Tabelas auxiliares'!$B$237,T222&lt;&gt;'Tabelas auxiliares'!$C$236,T222&lt;&gt;'Tabelas auxiliares'!$C$237,T222&lt;&gt;'Tabelas auxiliares'!$D$236),"FOLHA DE PESSOAL",IF(X222='Tabelas auxiliares'!$A$237,"CUSTEIO",IF(X222='Tabelas auxiliares'!$A$236,"INVESTIMENTO","ERRO - VERIFICAR"))))</f>
        <v/>
      </c>
      <c r="Z222" s="64" t="str">
        <f t="shared" si="5"/>
        <v/>
      </c>
      <c r="AB222" s="44"/>
      <c r="AD222" s="72"/>
      <c r="AE222" s="72"/>
      <c r="AF222" s="72"/>
      <c r="AG222" s="72"/>
      <c r="AH222" s="72"/>
      <c r="AI222" s="72"/>
      <c r="AJ222" s="72"/>
      <c r="AK222" s="72"/>
      <c r="AL222" s="72"/>
      <c r="AM222" s="72"/>
      <c r="AN222" s="72"/>
      <c r="AO222" s="72"/>
    </row>
    <row r="223" spans="6:41" x14ac:dyDescent="0.25">
      <c r="F223" s="51" t="str">
        <f>IFERROR(VLOOKUP(D223,'Tabelas auxiliares'!$A$3:$B$61,2,FALSE),"")</f>
        <v/>
      </c>
      <c r="G223" s="51" t="str">
        <f>IFERROR(VLOOKUP($B223,'Tabelas auxiliares'!$A$65:$C$102,2,FALSE),"")</f>
        <v/>
      </c>
      <c r="H223" s="51" t="str">
        <f>IFERROR(VLOOKUP($B223,'Tabelas auxiliares'!$A$65:$C$102,3,FALSE),"")</f>
        <v/>
      </c>
      <c r="X223" s="51" t="str">
        <f t="shared" si="4"/>
        <v/>
      </c>
      <c r="Y223" s="51" t="str">
        <f>IF(T223="","",IF(AND(T223&lt;&gt;'Tabelas auxiliares'!$B$236,T223&lt;&gt;'Tabelas auxiliares'!$B$237,T223&lt;&gt;'Tabelas auxiliares'!$C$236,T223&lt;&gt;'Tabelas auxiliares'!$C$237,T223&lt;&gt;'Tabelas auxiliares'!$D$236),"FOLHA DE PESSOAL",IF(X223='Tabelas auxiliares'!$A$237,"CUSTEIO",IF(X223='Tabelas auxiliares'!$A$236,"INVESTIMENTO","ERRO - VERIFICAR"))))</f>
        <v/>
      </c>
      <c r="Z223" s="64" t="str">
        <f t="shared" si="5"/>
        <v/>
      </c>
      <c r="AB223" s="44"/>
      <c r="AD223" s="72"/>
      <c r="AE223" s="72"/>
      <c r="AF223" s="72"/>
      <c r="AG223" s="72"/>
      <c r="AH223" s="72"/>
      <c r="AI223" s="72"/>
      <c r="AJ223" s="72"/>
      <c r="AK223" s="72"/>
      <c r="AL223" s="72"/>
      <c r="AM223" s="72"/>
      <c r="AN223" s="72"/>
      <c r="AO223" s="72"/>
    </row>
    <row r="224" spans="6:41" x14ac:dyDescent="0.25">
      <c r="F224" s="51" t="str">
        <f>IFERROR(VLOOKUP(D224,'Tabelas auxiliares'!$A$3:$B$61,2,FALSE),"")</f>
        <v/>
      </c>
      <c r="G224" s="51" t="str">
        <f>IFERROR(VLOOKUP($B224,'Tabelas auxiliares'!$A$65:$C$102,2,FALSE),"")</f>
        <v/>
      </c>
      <c r="H224" s="51" t="str">
        <f>IFERROR(VLOOKUP($B224,'Tabelas auxiliares'!$A$65:$C$102,3,FALSE),"")</f>
        <v/>
      </c>
      <c r="X224" s="51" t="str">
        <f t="shared" si="4"/>
        <v/>
      </c>
      <c r="Y224" s="51" t="str">
        <f>IF(T224="","",IF(AND(T224&lt;&gt;'Tabelas auxiliares'!$B$236,T224&lt;&gt;'Tabelas auxiliares'!$B$237,T224&lt;&gt;'Tabelas auxiliares'!$C$236,T224&lt;&gt;'Tabelas auxiliares'!$C$237,T224&lt;&gt;'Tabelas auxiliares'!$D$236),"FOLHA DE PESSOAL",IF(X224='Tabelas auxiliares'!$A$237,"CUSTEIO",IF(X224='Tabelas auxiliares'!$A$236,"INVESTIMENTO","ERRO - VERIFICAR"))))</f>
        <v/>
      </c>
      <c r="Z224" s="64" t="str">
        <f t="shared" si="5"/>
        <v/>
      </c>
      <c r="AC224" s="44"/>
      <c r="AD224" s="72"/>
      <c r="AE224" s="72"/>
      <c r="AF224" s="72"/>
      <c r="AG224" s="72"/>
      <c r="AH224" s="72"/>
      <c r="AI224" s="72"/>
      <c r="AJ224" s="72"/>
      <c r="AK224" s="72"/>
      <c r="AL224" s="72"/>
      <c r="AM224" s="72"/>
      <c r="AN224" s="72"/>
      <c r="AO224" s="72"/>
    </row>
    <row r="225" spans="6:41" x14ac:dyDescent="0.25">
      <c r="F225" s="51" t="str">
        <f>IFERROR(VLOOKUP(D225,'Tabelas auxiliares'!$A$3:$B$61,2,FALSE),"")</f>
        <v/>
      </c>
      <c r="G225" s="51" t="str">
        <f>IFERROR(VLOOKUP($B225,'Tabelas auxiliares'!$A$65:$C$102,2,FALSE),"")</f>
        <v/>
      </c>
      <c r="H225" s="51" t="str">
        <f>IFERROR(VLOOKUP($B225,'Tabelas auxiliares'!$A$65:$C$102,3,FALSE),"")</f>
        <v/>
      </c>
      <c r="X225" s="51" t="str">
        <f t="shared" si="4"/>
        <v/>
      </c>
      <c r="Y225" s="51" t="str">
        <f>IF(T225="","",IF(AND(T225&lt;&gt;'Tabelas auxiliares'!$B$236,T225&lt;&gt;'Tabelas auxiliares'!$B$237,T225&lt;&gt;'Tabelas auxiliares'!$C$236,T225&lt;&gt;'Tabelas auxiliares'!$C$237,T225&lt;&gt;'Tabelas auxiliares'!$D$236),"FOLHA DE PESSOAL",IF(X225='Tabelas auxiliares'!$A$237,"CUSTEIO",IF(X225='Tabelas auxiliares'!$A$236,"INVESTIMENTO","ERRO - VERIFICAR"))))</f>
        <v/>
      </c>
      <c r="Z225" s="64" t="str">
        <f t="shared" si="5"/>
        <v/>
      </c>
      <c r="AC225" s="44"/>
      <c r="AD225" s="72"/>
      <c r="AE225" s="72"/>
      <c r="AF225" s="72"/>
      <c r="AG225" s="72"/>
      <c r="AH225" s="72"/>
      <c r="AI225" s="72"/>
      <c r="AJ225" s="72"/>
      <c r="AK225" s="72"/>
      <c r="AL225" s="72"/>
      <c r="AM225" s="72"/>
      <c r="AN225" s="72"/>
      <c r="AO225" s="72"/>
    </row>
    <row r="226" spans="6:41" x14ac:dyDescent="0.25">
      <c r="F226" s="51" t="str">
        <f>IFERROR(VLOOKUP(D226,'Tabelas auxiliares'!$A$3:$B$61,2,FALSE),"")</f>
        <v/>
      </c>
      <c r="G226" s="51" t="str">
        <f>IFERROR(VLOOKUP($B226,'Tabelas auxiliares'!$A$65:$C$102,2,FALSE),"")</f>
        <v/>
      </c>
      <c r="H226" s="51" t="str">
        <f>IFERROR(VLOOKUP($B226,'Tabelas auxiliares'!$A$65:$C$102,3,FALSE),"")</f>
        <v/>
      </c>
      <c r="X226" s="51" t="str">
        <f t="shared" si="4"/>
        <v/>
      </c>
      <c r="Y226" s="51" t="str">
        <f>IF(T226="","",IF(AND(T226&lt;&gt;'Tabelas auxiliares'!$B$236,T226&lt;&gt;'Tabelas auxiliares'!$B$237,T226&lt;&gt;'Tabelas auxiliares'!$C$236,T226&lt;&gt;'Tabelas auxiliares'!$C$237,T226&lt;&gt;'Tabelas auxiliares'!$D$236),"FOLHA DE PESSOAL",IF(X226='Tabelas auxiliares'!$A$237,"CUSTEIO",IF(X226='Tabelas auxiliares'!$A$236,"INVESTIMENTO","ERRO - VERIFICAR"))))</f>
        <v/>
      </c>
      <c r="Z226" s="64" t="str">
        <f t="shared" si="5"/>
        <v/>
      </c>
      <c r="AC226" s="44"/>
      <c r="AD226" s="72"/>
      <c r="AE226" s="72"/>
      <c r="AF226" s="72"/>
      <c r="AG226" s="72"/>
      <c r="AH226" s="72"/>
      <c r="AI226" s="72"/>
      <c r="AJ226" s="72"/>
      <c r="AK226" s="72"/>
      <c r="AL226" s="72"/>
      <c r="AM226" s="72"/>
      <c r="AN226" s="72"/>
      <c r="AO226" s="72"/>
    </row>
    <row r="227" spans="6:41" x14ac:dyDescent="0.25">
      <c r="F227" s="51" t="str">
        <f>IFERROR(VLOOKUP(D227,'Tabelas auxiliares'!$A$3:$B$61,2,FALSE),"")</f>
        <v/>
      </c>
      <c r="G227" s="51" t="str">
        <f>IFERROR(VLOOKUP($B227,'Tabelas auxiliares'!$A$65:$C$102,2,FALSE),"")</f>
        <v/>
      </c>
      <c r="H227" s="51" t="str">
        <f>IFERROR(VLOOKUP($B227,'Tabelas auxiliares'!$A$65:$C$102,3,FALSE),"")</f>
        <v/>
      </c>
      <c r="X227" s="51" t="str">
        <f t="shared" si="4"/>
        <v/>
      </c>
      <c r="Y227" s="51" t="str">
        <f>IF(T227="","",IF(AND(T227&lt;&gt;'Tabelas auxiliares'!$B$236,T227&lt;&gt;'Tabelas auxiliares'!$B$237,T227&lt;&gt;'Tabelas auxiliares'!$C$236,T227&lt;&gt;'Tabelas auxiliares'!$C$237,T227&lt;&gt;'Tabelas auxiliares'!$D$236),"FOLHA DE PESSOAL",IF(X227='Tabelas auxiliares'!$A$237,"CUSTEIO",IF(X227='Tabelas auxiliares'!$A$236,"INVESTIMENTO","ERRO - VERIFICAR"))))</f>
        <v/>
      </c>
      <c r="Z227" s="64" t="str">
        <f t="shared" si="5"/>
        <v/>
      </c>
      <c r="AC227" s="44"/>
      <c r="AD227" s="72"/>
      <c r="AE227" s="72"/>
      <c r="AF227" s="72"/>
      <c r="AG227" s="72"/>
      <c r="AH227" s="72"/>
      <c r="AI227" s="72"/>
      <c r="AJ227" s="72"/>
      <c r="AK227" s="72"/>
      <c r="AL227" s="72"/>
      <c r="AM227" s="72"/>
      <c r="AN227" s="72"/>
      <c r="AO227" s="72"/>
    </row>
    <row r="228" spans="6:41" x14ac:dyDescent="0.25">
      <c r="F228" s="51" t="str">
        <f>IFERROR(VLOOKUP(D228,'Tabelas auxiliares'!$A$3:$B$61,2,FALSE),"")</f>
        <v/>
      </c>
      <c r="G228" s="51" t="str">
        <f>IFERROR(VLOOKUP($B228,'Tabelas auxiliares'!$A$65:$C$102,2,FALSE),"")</f>
        <v/>
      </c>
      <c r="H228" s="51" t="str">
        <f>IFERROR(VLOOKUP($B228,'Tabelas auxiliares'!$A$65:$C$102,3,FALSE),"")</f>
        <v/>
      </c>
      <c r="X228" s="51" t="str">
        <f t="shared" si="4"/>
        <v/>
      </c>
      <c r="Y228" s="51" t="str">
        <f>IF(T228="","",IF(AND(T228&lt;&gt;'Tabelas auxiliares'!$B$236,T228&lt;&gt;'Tabelas auxiliares'!$B$237,T228&lt;&gt;'Tabelas auxiliares'!$C$236,T228&lt;&gt;'Tabelas auxiliares'!$C$237,T228&lt;&gt;'Tabelas auxiliares'!$D$236),"FOLHA DE PESSOAL",IF(X228='Tabelas auxiliares'!$A$237,"CUSTEIO",IF(X228='Tabelas auxiliares'!$A$236,"INVESTIMENTO","ERRO - VERIFICAR"))))</f>
        <v/>
      </c>
      <c r="Z228" s="64" t="str">
        <f t="shared" si="5"/>
        <v/>
      </c>
      <c r="AC228" s="44"/>
      <c r="AD228" s="72"/>
      <c r="AE228" s="72"/>
      <c r="AF228" s="72"/>
      <c r="AG228" s="72"/>
      <c r="AH228" s="72"/>
      <c r="AI228" s="72"/>
      <c r="AJ228" s="72"/>
      <c r="AK228" s="72"/>
      <c r="AL228" s="72"/>
      <c r="AM228" s="72"/>
      <c r="AN228" s="72"/>
      <c r="AO228" s="72"/>
    </row>
    <row r="229" spans="6:41" x14ac:dyDescent="0.25">
      <c r="F229" s="51" t="str">
        <f>IFERROR(VLOOKUP(D229,'Tabelas auxiliares'!$A$3:$B$61,2,FALSE),"")</f>
        <v/>
      </c>
      <c r="G229" s="51" t="str">
        <f>IFERROR(VLOOKUP($B229,'Tabelas auxiliares'!$A$65:$C$102,2,FALSE),"")</f>
        <v/>
      </c>
      <c r="H229" s="51" t="str">
        <f>IFERROR(VLOOKUP($B229,'Tabelas auxiliares'!$A$65:$C$102,3,FALSE),"")</f>
        <v/>
      </c>
      <c r="X229" s="51" t="str">
        <f t="shared" si="4"/>
        <v/>
      </c>
      <c r="Y229" s="51" t="str">
        <f>IF(T229="","",IF(AND(T229&lt;&gt;'Tabelas auxiliares'!$B$236,T229&lt;&gt;'Tabelas auxiliares'!$B$237,T229&lt;&gt;'Tabelas auxiliares'!$C$236,T229&lt;&gt;'Tabelas auxiliares'!$C$237,T229&lt;&gt;'Tabelas auxiliares'!$D$236),"FOLHA DE PESSOAL",IF(X229='Tabelas auxiliares'!$A$237,"CUSTEIO",IF(X229='Tabelas auxiliares'!$A$236,"INVESTIMENTO","ERRO - VERIFICAR"))))</f>
        <v/>
      </c>
      <c r="Z229" s="64" t="str">
        <f t="shared" si="5"/>
        <v/>
      </c>
      <c r="AC229" s="44"/>
      <c r="AD229" s="72"/>
      <c r="AE229" s="72"/>
      <c r="AF229" s="72"/>
      <c r="AG229" s="72"/>
      <c r="AH229" s="72"/>
      <c r="AI229" s="72"/>
      <c r="AJ229" s="72"/>
      <c r="AK229" s="72"/>
      <c r="AL229" s="72"/>
      <c r="AM229" s="72"/>
      <c r="AN229" s="72"/>
      <c r="AO229" s="72"/>
    </row>
    <row r="230" spans="6:41" x14ac:dyDescent="0.25">
      <c r="F230" s="51" t="str">
        <f>IFERROR(VLOOKUP(D230,'Tabelas auxiliares'!$A$3:$B$61,2,FALSE),"")</f>
        <v/>
      </c>
      <c r="G230" s="51" t="str">
        <f>IFERROR(VLOOKUP($B230,'Tabelas auxiliares'!$A$65:$C$102,2,FALSE),"")</f>
        <v/>
      </c>
      <c r="H230" s="51" t="str">
        <f>IFERROR(VLOOKUP($B230,'Tabelas auxiliares'!$A$65:$C$102,3,FALSE),"")</f>
        <v/>
      </c>
      <c r="X230" s="51" t="str">
        <f t="shared" si="4"/>
        <v/>
      </c>
      <c r="Y230" s="51" t="str">
        <f>IF(T230="","",IF(AND(T230&lt;&gt;'Tabelas auxiliares'!$B$236,T230&lt;&gt;'Tabelas auxiliares'!$B$237,T230&lt;&gt;'Tabelas auxiliares'!$C$236,T230&lt;&gt;'Tabelas auxiliares'!$C$237,T230&lt;&gt;'Tabelas auxiliares'!$D$236),"FOLHA DE PESSOAL",IF(X230='Tabelas auxiliares'!$A$237,"CUSTEIO",IF(X230='Tabelas auxiliares'!$A$236,"INVESTIMENTO","ERRO - VERIFICAR"))))</f>
        <v/>
      </c>
      <c r="Z230" s="64" t="str">
        <f t="shared" si="5"/>
        <v/>
      </c>
      <c r="AC230" s="44"/>
      <c r="AD230" s="72"/>
      <c r="AE230" s="72"/>
      <c r="AF230" s="72"/>
      <c r="AG230" s="72"/>
      <c r="AH230" s="72"/>
      <c r="AI230" s="72"/>
      <c r="AJ230" s="72"/>
      <c r="AK230" s="72"/>
      <c r="AL230" s="72"/>
      <c r="AM230" s="72"/>
      <c r="AN230" s="72"/>
      <c r="AO230" s="72"/>
    </row>
    <row r="231" spans="6:41" x14ac:dyDescent="0.25">
      <c r="F231" s="51" t="str">
        <f>IFERROR(VLOOKUP(D231,'Tabelas auxiliares'!$A$3:$B$61,2,FALSE),"")</f>
        <v/>
      </c>
      <c r="G231" s="51" t="str">
        <f>IFERROR(VLOOKUP($B231,'Tabelas auxiliares'!$A$65:$C$102,2,FALSE),"")</f>
        <v/>
      </c>
      <c r="H231" s="51" t="str">
        <f>IFERROR(VLOOKUP($B231,'Tabelas auxiliares'!$A$65:$C$102,3,FALSE),"")</f>
        <v/>
      </c>
      <c r="X231" s="51" t="str">
        <f t="shared" si="4"/>
        <v/>
      </c>
      <c r="Y231" s="51" t="str">
        <f>IF(T231="","",IF(AND(T231&lt;&gt;'Tabelas auxiliares'!$B$236,T231&lt;&gt;'Tabelas auxiliares'!$B$237,T231&lt;&gt;'Tabelas auxiliares'!$C$236,T231&lt;&gt;'Tabelas auxiliares'!$C$237,T231&lt;&gt;'Tabelas auxiliares'!$D$236),"FOLHA DE PESSOAL",IF(X231='Tabelas auxiliares'!$A$237,"CUSTEIO",IF(X231='Tabelas auxiliares'!$A$236,"INVESTIMENTO","ERRO - VERIFICAR"))))</f>
        <v/>
      </c>
      <c r="Z231" s="64" t="str">
        <f t="shared" si="5"/>
        <v/>
      </c>
      <c r="AC231" s="44"/>
      <c r="AD231" s="72"/>
      <c r="AE231" s="72"/>
      <c r="AF231" s="72"/>
      <c r="AG231" s="72"/>
      <c r="AH231" s="72"/>
      <c r="AI231" s="72"/>
      <c r="AJ231" s="72"/>
      <c r="AK231" s="72"/>
      <c r="AL231" s="72"/>
      <c r="AM231" s="72"/>
      <c r="AN231" s="72"/>
      <c r="AO231" s="72"/>
    </row>
    <row r="232" spans="6:41" x14ac:dyDescent="0.25">
      <c r="F232" s="51" t="str">
        <f>IFERROR(VLOOKUP(D232,'Tabelas auxiliares'!$A$3:$B$61,2,FALSE),"")</f>
        <v/>
      </c>
      <c r="G232" s="51" t="str">
        <f>IFERROR(VLOOKUP($B232,'Tabelas auxiliares'!$A$65:$C$102,2,FALSE),"")</f>
        <v/>
      </c>
      <c r="H232" s="51" t="str">
        <f>IFERROR(VLOOKUP($B232,'Tabelas auxiliares'!$A$65:$C$102,3,FALSE),"")</f>
        <v/>
      </c>
      <c r="X232" s="51" t="str">
        <f t="shared" si="4"/>
        <v/>
      </c>
      <c r="Y232" s="51" t="str">
        <f>IF(T232="","",IF(AND(T232&lt;&gt;'Tabelas auxiliares'!$B$236,T232&lt;&gt;'Tabelas auxiliares'!$B$237,T232&lt;&gt;'Tabelas auxiliares'!$C$236,T232&lt;&gt;'Tabelas auxiliares'!$C$237,T232&lt;&gt;'Tabelas auxiliares'!$D$236),"FOLHA DE PESSOAL",IF(X232='Tabelas auxiliares'!$A$237,"CUSTEIO",IF(X232='Tabelas auxiliares'!$A$236,"INVESTIMENTO","ERRO - VERIFICAR"))))</f>
        <v/>
      </c>
      <c r="Z232" s="64" t="str">
        <f t="shared" si="5"/>
        <v/>
      </c>
      <c r="AC232" s="44"/>
      <c r="AD232" s="72"/>
      <c r="AE232" s="72"/>
      <c r="AF232" s="72"/>
      <c r="AG232" s="72"/>
      <c r="AH232" s="72"/>
      <c r="AI232" s="72"/>
      <c r="AJ232" s="72"/>
      <c r="AK232" s="72"/>
      <c r="AL232" s="72"/>
      <c r="AM232" s="72"/>
      <c r="AN232" s="72"/>
      <c r="AO232" s="72"/>
    </row>
    <row r="233" spans="6:41" x14ac:dyDescent="0.25">
      <c r="F233" s="51" t="str">
        <f>IFERROR(VLOOKUP(D233,'Tabelas auxiliares'!$A$3:$B$61,2,FALSE),"")</f>
        <v/>
      </c>
      <c r="G233" s="51" t="str">
        <f>IFERROR(VLOOKUP($B233,'Tabelas auxiliares'!$A$65:$C$102,2,FALSE),"")</f>
        <v/>
      </c>
      <c r="H233" s="51" t="str">
        <f>IFERROR(VLOOKUP($B233,'Tabelas auxiliares'!$A$65:$C$102,3,FALSE),"")</f>
        <v/>
      </c>
      <c r="X233" s="51" t="str">
        <f t="shared" si="4"/>
        <v/>
      </c>
      <c r="Y233" s="51" t="str">
        <f>IF(T233="","",IF(AND(T233&lt;&gt;'Tabelas auxiliares'!$B$236,T233&lt;&gt;'Tabelas auxiliares'!$B$237,T233&lt;&gt;'Tabelas auxiliares'!$C$236,T233&lt;&gt;'Tabelas auxiliares'!$C$237,T233&lt;&gt;'Tabelas auxiliares'!$D$236),"FOLHA DE PESSOAL",IF(X233='Tabelas auxiliares'!$A$237,"CUSTEIO",IF(X233='Tabelas auxiliares'!$A$236,"INVESTIMENTO","ERRO - VERIFICAR"))))</f>
        <v/>
      </c>
      <c r="Z233" s="64" t="str">
        <f t="shared" si="5"/>
        <v/>
      </c>
      <c r="AC233" s="44"/>
      <c r="AD233" s="72"/>
      <c r="AE233" s="72"/>
      <c r="AF233" s="72"/>
      <c r="AG233" s="72"/>
      <c r="AH233" s="72"/>
      <c r="AI233" s="72"/>
      <c r="AJ233" s="72"/>
      <c r="AK233" s="72"/>
      <c r="AL233" s="72"/>
      <c r="AM233" s="72"/>
      <c r="AN233" s="72"/>
      <c r="AO233" s="72"/>
    </row>
    <row r="234" spans="6:41" x14ac:dyDescent="0.25">
      <c r="F234" s="51" t="str">
        <f>IFERROR(VLOOKUP(D234,'Tabelas auxiliares'!$A$3:$B$61,2,FALSE),"")</f>
        <v/>
      </c>
      <c r="G234" s="51" t="str">
        <f>IFERROR(VLOOKUP($B234,'Tabelas auxiliares'!$A$65:$C$102,2,FALSE),"")</f>
        <v/>
      </c>
      <c r="H234" s="51" t="str">
        <f>IFERROR(VLOOKUP($B234,'Tabelas auxiliares'!$A$65:$C$102,3,FALSE),"")</f>
        <v/>
      </c>
      <c r="X234" s="51" t="str">
        <f t="shared" si="4"/>
        <v/>
      </c>
      <c r="Y234" s="51" t="str">
        <f>IF(T234="","",IF(AND(T234&lt;&gt;'Tabelas auxiliares'!$B$236,T234&lt;&gt;'Tabelas auxiliares'!$B$237,T234&lt;&gt;'Tabelas auxiliares'!$C$236,T234&lt;&gt;'Tabelas auxiliares'!$C$237,T234&lt;&gt;'Tabelas auxiliares'!$D$236),"FOLHA DE PESSOAL",IF(X234='Tabelas auxiliares'!$A$237,"CUSTEIO",IF(X234='Tabelas auxiliares'!$A$236,"INVESTIMENTO","ERRO - VERIFICAR"))))</f>
        <v/>
      </c>
      <c r="Z234" s="64" t="str">
        <f t="shared" si="5"/>
        <v/>
      </c>
      <c r="AC234" s="44"/>
      <c r="AD234" s="72"/>
      <c r="AE234" s="72"/>
      <c r="AF234" s="72"/>
      <c r="AG234" s="72"/>
      <c r="AH234" s="72"/>
      <c r="AI234" s="72"/>
      <c r="AJ234" s="72"/>
      <c r="AK234" s="72"/>
      <c r="AL234" s="72"/>
      <c r="AM234" s="72"/>
      <c r="AN234" s="72"/>
      <c r="AO234" s="72"/>
    </row>
    <row r="235" spans="6:41" x14ac:dyDescent="0.25">
      <c r="F235" s="51" t="str">
        <f>IFERROR(VLOOKUP(D235,'Tabelas auxiliares'!$A$3:$B$61,2,FALSE),"")</f>
        <v/>
      </c>
      <c r="G235" s="51" t="str">
        <f>IFERROR(VLOOKUP($B235,'Tabelas auxiliares'!$A$65:$C$102,2,FALSE),"")</f>
        <v/>
      </c>
      <c r="H235" s="51" t="str">
        <f>IFERROR(VLOOKUP($B235,'Tabelas auxiliares'!$A$65:$C$102,3,FALSE),"")</f>
        <v/>
      </c>
      <c r="X235" s="51" t="str">
        <f t="shared" si="4"/>
        <v/>
      </c>
      <c r="Y235" s="51" t="str">
        <f>IF(T235="","",IF(AND(T235&lt;&gt;'Tabelas auxiliares'!$B$236,T235&lt;&gt;'Tabelas auxiliares'!$B$237,T235&lt;&gt;'Tabelas auxiliares'!$C$236,T235&lt;&gt;'Tabelas auxiliares'!$C$237,T235&lt;&gt;'Tabelas auxiliares'!$D$236),"FOLHA DE PESSOAL",IF(X235='Tabelas auxiliares'!$A$237,"CUSTEIO",IF(X235='Tabelas auxiliares'!$A$236,"INVESTIMENTO","ERRO - VERIFICAR"))))</f>
        <v/>
      </c>
      <c r="Z235" s="64" t="str">
        <f t="shared" si="5"/>
        <v/>
      </c>
      <c r="AC235" s="44"/>
      <c r="AD235" s="72"/>
      <c r="AE235" s="72"/>
      <c r="AF235" s="72"/>
      <c r="AG235" s="72"/>
      <c r="AH235" s="72"/>
      <c r="AI235" s="72"/>
      <c r="AJ235" s="72"/>
      <c r="AK235" s="72"/>
      <c r="AL235" s="72"/>
      <c r="AM235" s="72"/>
      <c r="AN235" s="72"/>
      <c r="AO235" s="72"/>
    </row>
    <row r="236" spans="6:41" x14ac:dyDescent="0.25">
      <c r="F236" s="51" t="str">
        <f>IFERROR(VLOOKUP(D236,'Tabelas auxiliares'!$A$3:$B$61,2,FALSE),"")</f>
        <v/>
      </c>
      <c r="G236" s="51" t="str">
        <f>IFERROR(VLOOKUP($B236,'Tabelas auxiliares'!$A$65:$C$102,2,FALSE),"")</f>
        <v/>
      </c>
      <c r="H236" s="51" t="str">
        <f>IFERROR(VLOOKUP($B236,'Tabelas auxiliares'!$A$65:$C$102,3,FALSE),"")</f>
        <v/>
      </c>
      <c r="X236" s="51" t="str">
        <f t="shared" si="4"/>
        <v/>
      </c>
      <c r="Y236" s="51" t="str">
        <f>IF(T236="","",IF(AND(T236&lt;&gt;'Tabelas auxiliares'!$B$236,T236&lt;&gt;'Tabelas auxiliares'!$B$237,T236&lt;&gt;'Tabelas auxiliares'!$C$236,T236&lt;&gt;'Tabelas auxiliares'!$C$237,T236&lt;&gt;'Tabelas auxiliares'!$D$236),"FOLHA DE PESSOAL",IF(X236='Tabelas auxiliares'!$A$237,"CUSTEIO",IF(X236='Tabelas auxiliares'!$A$236,"INVESTIMENTO","ERRO - VERIFICAR"))))</f>
        <v/>
      </c>
      <c r="Z236" s="64" t="str">
        <f t="shared" si="5"/>
        <v/>
      </c>
      <c r="AC236" s="44"/>
      <c r="AD236" s="72"/>
      <c r="AE236" s="72"/>
      <c r="AF236" s="72"/>
      <c r="AG236" s="72"/>
      <c r="AH236" s="72"/>
      <c r="AI236" s="72"/>
      <c r="AJ236" s="72"/>
      <c r="AK236" s="72"/>
      <c r="AL236" s="72"/>
      <c r="AM236" s="72"/>
      <c r="AN236" s="72"/>
      <c r="AO236" s="72"/>
    </row>
    <row r="237" spans="6:41" x14ac:dyDescent="0.25">
      <c r="F237" s="51" t="str">
        <f>IFERROR(VLOOKUP(D237,'Tabelas auxiliares'!$A$3:$B$61,2,FALSE),"")</f>
        <v/>
      </c>
      <c r="G237" s="51" t="str">
        <f>IFERROR(VLOOKUP($B237,'Tabelas auxiliares'!$A$65:$C$102,2,FALSE),"")</f>
        <v/>
      </c>
      <c r="H237" s="51" t="str">
        <f>IFERROR(VLOOKUP($B237,'Tabelas auxiliares'!$A$65:$C$102,3,FALSE),"")</f>
        <v/>
      </c>
      <c r="X237" s="51" t="str">
        <f t="shared" si="4"/>
        <v/>
      </c>
      <c r="Y237" s="51" t="str">
        <f>IF(T237="","",IF(AND(T237&lt;&gt;'Tabelas auxiliares'!$B$236,T237&lt;&gt;'Tabelas auxiliares'!$B$237,T237&lt;&gt;'Tabelas auxiliares'!$C$236,T237&lt;&gt;'Tabelas auxiliares'!$C$237,T237&lt;&gt;'Tabelas auxiliares'!$D$236),"FOLHA DE PESSOAL",IF(X237='Tabelas auxiliares'!$A$237,"CUSTEIO",IF(X237='Tabelas auxiliares'!$A$236,"INVESTIMENTO","ERRO - VERIFICAR"))))</f>
        <v/>
      </c>
      <c r="Z237" s="64" t="str">
        <f t="shared" si="5"/>
        <v/>
      </c>
      <c r="AA237" s="44"/>
      <c r="AC237" s="44"/>
      <c r="AD237" s="72"/>
      <c r="AE237" s="72"/>
      <c r="AF237" s="72"/>
      <c r="AG237" s="72"/>
      <c r="AH237" s="72"/>
      <c r="AI237" s="72"/>
      <c r="AJ237" s="72"/>
      <c r="AK237" s="72"/>
      <c r="AL237" s="72"/>
      <c r="AM237" s="72"/>
      <c r="AN237" s="72"/>
      <c r="AO237" s="72"/>
    </row>
    <row r="238" spans="6:41" x14ac:dyDescent="0.25">
      <c r="F238" s="51" t="str">
        <f>IFERROR(VLOOKUP(D238,'Tabelas auxiliares'!$A$3:$B$61,2,FALSE),"")</f>
        <v/>
      </c>
      <c r="G238" s="51" t="str">
        <f>IFERROR(VLOOKUP($B238,'Tabelas auxiliares'!$A$65:$C$102,2,FALSE),"")</f>
        <v/>
      </c>
      <c r="H238" s="51" t="str">
        <f>IFERROR(VLOOKUP($B238,'Tabelas auxiliares'!$A$65:$C$102,3,FALSE),"")</f>
        <v/>
      </c>
      <c r="X238" s="51" t="str">
        <f t="shared" si="4"/>
        <v/>
      </c>
      <c r="Y238" s="51" t="str">
        <f>IF(T238="","",IF(AND(T238&lt;&gt;'Tabelas auxiliares'!$B$236,T238&lt;&gt;'Tabelas auxiliares'!$B$237,T238&lt;&gt;'Tabelas auxiliares'!$C$236,T238&lt;&gt;'Tabelas auxiliares'!$C$237,T238&lt;&gt;'Tabelas auxiliares'!$D$236),"FOLHA DE PESSOAL",IF(X238='Tabelas auxiliares'!$A$237,"CUSTEIO",IF(X238='Tabelas auxiliares'!$A$236,"INVESTIMENTO","ERRO - VERIFICAR"))))</f>
        <v/>
      </c>
      <c r="Z238" s="64" t="str">
        <f t="shared" si="5"/>
        <v/>
      </c>
      <c r="AC238" s="44"/>
      <c r="AD238" s="72"/>
      <c r="AE238" s="72"/>
      <c r="AF238" s="72"/>
      <c r="AG238" s="72"/>
      <c r="AH238" s="72"/>
      <c r="AI238" s="72"/>
      <c r="AJ238" s="72"/>
      <c r="AK238" s="72"/>
      <c r="AL238" s="72"/>
      <c r="AM238" s="72"/>
      <c r="AN238" s="72"/>
      <c r="AO238" s="72"/>
    </row>
    <row r="239" spans="6:41" x14ac:dyDescent="0.25">
      <c r="F239" s="51" t="str">
        <f>IFERROR(VLOOKUP(D239,'Tabelas auxiliares'!$A$3:$B$61,2,FALSE),"")</f>
        <v/>
      </c>
      <c r="G239" s="51" t="str">
        <f>IFERROR(VLOOKUP($B239,'Tabelas auxiliares'!$A$65:$C$102,2,FALSE),"")</f>
        <v/>
      </c>
      <c r="H239" s="51" t="str">
        <f>IFERROR(VLOOKUP($B239,'Tabelas auxiliares'!$A$65:$C$102,3,FALSE),"")</f>
        <v/>
      </c>
      <c r="X239" s="51" t="str">
        <f t="shared" si="4"/>
        <v/>
      </c>
      <c r="Y239" s="51" t="str">
        <f>IF(T239="","",IF(AND(T239&lt;&gt;'Tabelas auxiliares'!$B$236,T239&lt;&gt;'Tabelas auxiliares'!$B$237,T239&lt;&gt;'Tabelas auxiliares'!$C$236,T239&lt;&gt;'Tabelas auxiliares'!$C$237,T239&lt;&gt;'Tabelas auxiliares'!$D$236),"FOLHA DE PESSOAL",IF(X239='Tabelas auxiliares'!$A$237,"CUSTEIO",IF(X239='Tabelas auxiliares'!$A$236,"INVESTIMENTO","ERRO - VERIFICAR"))))</f>
        <v/>
      </c>
      <c r="Z239" s="64" t="str">
        <f t="shared" si="5"/>
        <v/>
      </c>
      <c r="AC239" s="44"/>
      <c r="AD239" s="72"/>
      <c r="AE239" s="72"/>
      <c r="AF239" s="72"/>
      <c r="AG239" s="72"/>
      <c r="AH239" s="72"/>
      <c r="AI239" s="72"/>
      <c r="AJ239" s="72"/>
      <c r="AK239" s="72"/>
      <c r="AL239" s="72"/>
      <c r="AM239" s="72"/>
      <c r="AN239" s="72"/>
      <c r="AO239" s="72"/>
    </row>
    <row r="240" spans="6:41" x14ac:dyDescent="0.25">
      <c r="F240" s="51" t="str">
        <f>IFERROR(VLOOKUP(D240,'Tabelas auxiliares'!$A$3:$B$61,2,FALSE),"")</f>
        <v/>
      </c>
      <c r="G240" s="51" t="str">
        <f>IFERROR(VLOOKUP($B240,'Tabelas auxiliares'!$A$65:$C$102,2,FALSE),"")</f>
        <v/>
      </c>
      <c r="H240" s="51" t="str">
        <f>IFERROR(VLOOKUP($B240,'Tabelas auxiliares'!$A$65:$C$102,3,FALSE),"")</f>
        <v/>
      </c>
      <c r="X240" s="51" t="str">
        <f t="shared" ref="X240:X268" si="6">LEFT(V240,1)</f>
        <v/>
      </c>
      <c r="Y240" s="51" t="str">
        <f>IF(T240="","",IF(AND(T240&lt;&gt;'Tabelas auxiliares'!$B$236,T240&lt;&gt;'Tabelas auxiliares'!$B$237,T240&lt;&gt;'Tabelas auxiliares'!$C$236,T240&lt;&gt;'Tabelas auxiliares'!$C$237,T240&lt;&gt;'Tabelas auxiliares'!$D$236),"FOLHA DE PESSOAL",IF(X240='Tabelas auxiliares'!$A$237,"CUSTEIO",IF(X240='Tabelas auxiliares'!$A$236,"INVESTIMENTO","ERRO - VERIFICAR"))))</f>
        <v/>
      </c>
      <c r="Z240" s="64" t="str">
        <f t="shared" si="5"/>
        <v/>
      </c>
      <c r="AA240" s="44"/>
      <c r="AD240" s="72"/>
      <c r="AE240" s="72"/>
      <c r="AF240" s="72"/>
      <c r="AG240" s="72"/>
      <c r="AH240" s="72"/>
      <c r="AI240" s="72"/>
      <c r="AJ240" s="72"/>
      <c r="AK240" s="72"/>
      <c r="AL240" s="72"/>
      <c r="AM240" s="72"/>
      <c r="AN240" s="72"/>
      <c r="AO240" s="72"/>
    </row>
    <row r="241" spans="6:41" x14ac:dyDescent="0.25">
      <c r="F241" s="51" t="str">
        <f>IFERROR(VLOOKUP(D241,'Tabelas auxiliares'!$A$3:$B$61,2,FALSE),"")</f>
        <v/>
      </c>
      <c r="G241" s="51" t="str">
        <f>IFERROR(VLOOKUP($B241,'Tabelas auxiliares'!$A$65:$C$102,2,FALSE),"")</f>
        <v/>
      </c>
      <c r="H241" s="51" t="str">
        <f>IFERROR(VLOOKUP($B241,'Tabelas auxiliares'!$A$65:$C$102,3,FALSE),"")</f>
        <v/>
      </c>
      <c r="X241" s="51" t="str">
        <f t="shared" si="6"/>
        <v/>
      </c>
      <c r="Y241" s="51" t="str">
        <f>IF(T241="","",IF(AND(T241&lt;&gt;'Tabelas auxiliares'!$B$236,T241&lt;&gt;'Tabelas auxiliares'!$B$237,T241&lt;&gt;'Tabelas auxiliares'!$C$236,T241&lt;&gt;'Tabelas auxiliares'!$C$237,T241&lt;&gt;'Tabelas auxiliares'!$D$236),"FOLHA DE PESSOAL",IF(X241='Tabelas auxiliares'!$A$237,"CUSTEIO",IF(X241='Tabelas auxiliares'!$A$236,"INVESTIMENTO","ERRO - VERIFICAR"))))</f>
        <v/>
      </c>
      <c r="Z241" s="64" t="str">
        <f t="shared" ref="Z241:Z268" si="7">IF(AA241+AB241+AC241&lt;&gt;0,AA241+AB241+AC241,"")</f>
        <v/>
      </c>
      <c r="AA241" s="44"/>
      <c r="AB241" s="44"/>
      <c r="AC241" s="44"/>
      <c r="AD241" s="72"/>
      <c r="AE241" s="72"/>
      <c r="AF241" s="72"/>
      <c r="AG241" s="72"/>
      <c r="AH241" s="72"/>
      <c r="AI241" s="72"/>
      <c r="AJ241" s="72"/>
      <c r="AK241" s="72"/>
      <c r="AL241" s="72"/>
      <c r="AM241" s="72"/>
      <c r="AN241" s="72"/>
      <c r="AO241" s="72"/>
    </row>
    <row r="242" spans="6:41" x14ac:dyDescent="0.25">
      <c r="F242" s="51" t="str">
        <f>IFERROR(VLOOKUP(D242,'Tabelas auxiliares'!$A$3:$B$61,2,FALSE),"")</f>
        <v/>
      </c>
      <c r="G242" s="51" t="str">
        <f>IFERROR(VLOOKUP($B242,'Tabelas auxiliares'!$A$65:$C$102,2,FALSE),"")</f>
        <v/>
      </c>
      <c r="H242" s="51" t="str">
        <f>IFERROR(VLOOKUP($B242,'Tabelas auxiliares'!$A$65:$C$102,3,FALSE),"")</f>
        <v/>
      </c>
      <c r="X242" s="51" t="str">
        <f t="shared" si="6"/>
        <v/>
      </c>
      <c r="Y242" s="51" t="str">
        <f>IF(T242="","",IF(AND(T242&lt;&gt;'Tabelas auxiliares'!$B$236,T242&lt;&gt;'Tabelas auxiliares'!$B$237,T242&lt;&gt;'Tabelas auxiliares'!$C$236,T242&lt;&gt;'Tabelas auxiliares'!$C$237,T242&lt;&gt;'Tabelas auxiliares'!$D$236),"FOLHA DE PESSOAL",IF(X242='Tabelas auxiliares'!$A$237,"CUSTEIO",IF(X242='Tabelas auxiliares'!$A$236,"INVESTIMENTO","ERRO - VERIFICAR"))))</f>
        <v/>
      </c>
      <c r="Z242" s="64" t="str">
        <f t="shared" si="7"/>
        <v/>
      </c>
      <c r="AC242" s="44"/>
      <c r="AD242" s="72"/>
      <c r="AE242" s="72"/>
      <c r="AF242" s="72"/>
      <c r="AG242" s="72"/>
      <c r="AH242" s="72"/>
      <c r="AI242" s="72"/>
      <c r="AJ242" s="72"/>
      <c r="AK242" s="72"/>
      <c r="AL242" s="72"/>
      <c r="AM242" s="72"/>
      <c r="AN242" s="72"/>
      <c r="AO242" s="72"/>
    </row>
    <row r="243" spans="6:41" x14ac:dyDescent="0.25">
      <c r="F243" s="51" t="str">
        <f>IFERROR(VLOOKUP(D243,'Tabelas auxiliares'!$A$3:$B$61,2,FALSE),"")</f>
        <v/>
      </c>
      <c r="G243" s="51" t="str">
        <f>IFERROR(VLOOKUP($B243,'Tabelas auxiliares'!$A$65:$C$102,2,FALSE),"")</f>
        <v/>
      </c>
      <c r="H243" s="51" t="str">
        <f>IFERROR(VLOOKUP($B243,'Tabelas auxiliares'!$A$65:$C$102,3,FALSE),"")</f>
        <v/>
      </c>
      <c r="X243" s="51" t="str">
        <f t="shared" si="6"/>
        <v/>
      </c>
      <c r="Y243" s="51" t="str">
        <f>IF(T243="","",IF(AND(T243&lt;&gt;'Tabelas auxiliares'!$B$236,T243&lt;&gt;'Tabelas auxiliares'!$B$237,T243&lt;&gt;'Tabelas auxiliares'!$C$236,T243&lt;&gt;'Tabelas auxiliares'!$C$237,T243&lt;&gt;'Tabelas auxiliares'!$D$236),"FOLHA DE PESSOAL",IF(X243='Tabelas auxiliares'!$A$237,"CUSTEIO",IF(X243='Tabelas auxiliares'!$A$236,"INVESTIMENTO","ERRO - VERIFICAR"))))</f>
        <v/>
      </c>
      <c r="Z243" s="64" t="str">
        <f t="shared" si="7"/>
        <v/>
      </c>
      <c r="AC243" s="44"/>
      <c r="AD243" s="72"/>
      <c r="AE243" s="72"/>
      <c r="AF243" s="72"/>
      <c r="AG243" s="72"/>
      <c r="AH243" s="72"/>
      <c r="AI243" s="72"/>
      <c r="AJ243" s="72"/>
      <c r="AK243" s="72"/>
      <c r="AL243" s="72"/>
      <c r="AM243" s="72"/>
      <c r="AN243" s="72"/>
      <c r="AO243" s="72"/>
    </row>
    <row r="244" spans="6:41" x14ac:dyDescent="0.25">
      <c r="F244" s="51" t="str">
        <f>IFERROR(VLOOKUP(D244,'Tabelas auxiliares'!$A$3:$B$61,2,FALSE),"")</f>
        <v/>
      </c>
      <c r="G244" s="51" t="str">
        <f>IFERROR(VLOOKUP($B244,'Tabelas auxiliares'!$A$65:$C$102,2,FALSE),"")</f>
        <v/>
      </c>
      <c r="H244" s="51" t="str">
        <f>IFERROR(VLOOKUP($B244,'Tabelas auxiliares'!$A$65:$C$102,3,FALSE),"")</f>
        <v/>
      </c>
      <c r="X244" s="51" t="str">
        <f t="shared" si="6"/>
        <v/>
      </c>
      <c r="Y244" s="51" t="str">
        <f>IF(T244="","",IF(AND(T244&lt;&gt;'Tabelas auxiliares'!$B$236,T244&lt;&gt;'Tabelas auxiliares'!$B$237,T244&lt;&gt;'Tabelas auxiliares'!$C$236,T244&lt;&gt;'Tabelas auxiliares'!$C$237,T244&lt;&gt;'Tabelas auxiliares'!$D$236),"FOLHA DE PESSOAL",IF(X244='Tabelas auxiliares'!$A$237,"CUSTEIO",IF(X244='Tabelas auxiliares'!$A$236,"INVESTIMENTO","ERRO - VERIFICAR"))))</f>
        <v/>
      </c>
      <c r="Z244" s="64" t="str">
        <f t="shared" si="7"/>
        <v/>
      </c>
      <c r="AA244" s="44"/>
      <c r="AB244" s="44"/>
      <c r="AD244" s="72"/>
      <c r="AE244" s="72"/>
      <c r="AF244" s="72"/>
      <c r="AG244" s="72"/>
      <c r="AH244" s="72"/>
      <c r="AI244" s="72"/>
      <c r="AJ244" s="72"/>
      <c r="AK244" s="72"/>
      <c r="AL244" s="72"/>
      <c r="AM244" s="72"/>
      <c r="AN244" s="72"/>
      <c r="AO244" s="72"/>
    </row>
    <row r="245" spans="6:41" x14ac:dyDescent="0.25">
      <c r="F245" s="51" t="str">
        <f>IFERROR(VLOOKUP(D245,'Tabelas auxiliares'!$A$3:$B$61,2,FALSE),"")</f>
        <v/>
      </c>
      <c r="G245" s="51" t="str">
        <f>IFERROR(VLOOKUP($B245,'Tabelas auxiliares'!$A$65:$C$102,2,FALSE),"")</f>
        <v/>
      </c>
      <c r="H245" s="51" t="str">
        <f>IFERROR(VLOOKUP($B245,'Tabelas auxiliares'!$A$65:$C$102,3,FALSE),"")</f>
        <v/>
      </c>
      <c r="X245" s="51" t="str">
        <f t="shared" si="6"/>
        <v/>
      </c>
      <c r="Y245" s="51" t="str">
        <f>IF(T245="","",IF(AND(T245&lt;&gt;'Tabelas auxiliares'!$B$236,T245&lt;&gt;'Tabelas auxiliares'!$B$237,T245&lt;&gt;'Tabelas auxiliares'!$C$236,T245&lt;&gt;'Tabelas auxiliares'!$C$237,T245&lt;&gt;'Tabelas auxiliares'!$D$236),"FOLHA DE PESSOAL",IF(X245='Tabelas auxiliares'!$A$237,"CUSTEIO",IF(X245='Tabelas auxiliares'!$A$236,"INVESTIMENTO","ERRO - VERIFICAR"))))</f>
        <v/>
      </c>
      <c r="Z245" s="64" t="str">
        <f t="shared" si="7"/>
        <v/>
      </c>
      <c r="AA245" s="44"/>
      <c r="AB245" s="44"/>
      <c r="AC245" s="44"/>
      <c r="AD245" s="72"/>
      <c r="AE245" s="72"/>
      <c r="AF245" s="72"/>
      <c r="AG245" s="72"/>
      <c r="AH245" s="72"/>
      <c r="AI245" s="72"/>
      <c r="AJ245" s="72"/>
      <c r="AK245" s="72"/>
      <c r="AL245" s="72"/>
      <c r="AM245" s="72"/>
      <c r="AN245" s="72"/>
      <c r="AO245" s="72"/>
    </row>
    <row r="246" spans="6:41" x14ac:dyDescent="0.25">
      <c r="F246" s="51" t="str">
        <f>IFERROR(VLOOKUP(D246,'Tabelas auxiliares'!$A$3:$B$61,2,FALSE),"")</f>
        <v/>
      </c>
      <c r="G246" s="51" t="str">
        <f>IFERROR(VLOOKUP($B246,'Tabelas auxiliares'!$A$65:$C$102,2,FALSE),"")</f>
        <v/>
      </c>
      <c r="H246" s="51" t="str">
        <f>IFERROR(VLOOKUP($B246,'Tabelas auxiliares'!$A$65:$C$102,3,FALSE),"")</f>
        <v/>
      </c>
      <c r="X246" s="51" t="str">
        <f t="shared" si="6"/>
        <v/>
      </c>
      <c r="Y246" s="51" t="str">
        <f>IF(T246="","",IF(AND(T246&lt;&gt;'Tabelas auxiliares'!$B$236,T246&lt;&gt;'Tabelas auxiliares'!$B$237,T246&lt;&gt;'Tabelas auxiliares'!$C$236,T246&lt;&gt;'Tabelas auxiliares'!$C$237,T246&lt;&gt;'Tabelas auxiliares'!$D$236),"FOLHA DE PESSOAL",IF(X246='Tabelas auxiliares'!$A$237,"CUSTEIO",IF(X246='Tabelas auxiliares'!$A$236,"INVESTIMENTO","ERRO - VERIFICAR"))))</f>
        <v/>
      </c>
      <c r="Z246" s="64" t="str">
        <f t="shared" si="7"/>
        <v/>
      </c>
      <c r="AA246" s="44"/>
      <c r="AD246" s="72"/>
      <c r="AE246" s="72"/>
      <c r="AF246" s="72"/>
      <c r="AG246" s="72"/>
      <c r="AH246" s="72"/>
      <c r="AI246" s="72"/>
      <c r="AJ246" s="72"/>
      <c r="AK246" s="72"/>
      <c r="AL246" s="72"/>
      <c r="AM246" s="72"/>
      <c r="AN246" s="72"/>
      <c r="AO246" s="72"/>
    </row>
    <row r="247" spans="6:41" x14ac:dyDescent="0.25">
      <c r="F247" s="51" t="str">
        <f>IFERROR(VLOOKUP(D247,'Tabelas auxiliares'!$A$3:$B$61,2,FALSE),"")</f>
        <v/>
      </c>
      <c r="G247" s="51" t="str">
        <f>IFERROR(VLOOKUP($B247,'Tabelas auxiliares'!$A$65:$C$102,2,FALSE),"")</f>
        <v/>
      </c>
      <c r="H247" s="51" t="str">
        <f>IFERROR(VLOOKUP($B247,'Tabelas auxiliares'!$A$65:$C$102,3,FALSE),"")</f>
        <v/>
      </c>
      <c r="X247" s="51" t="str">
        <f t="shared" si="6"/>
        <v/>
      </c>
      <c r="Y247" s="51" t="str">
        <f>IF(T247="","",IF(AND(T247&lt;&gt;'Tabelas auxiliares'!$B$236,T247&lt;&gt;'Tabelas auxiliares'!$B$237,T247&lt;&gt;'Tabelas auxiliares'!$C$236,T247&lt;&gt;'Tabelas auxiliares'!$C$237,T247&lt;&gt;'Tabelas auxiliares'!$D$236),"FOLHA DE PESSOAL",IF(X247='Tabelas auxiliares'!$A$237,"CUSTEIO",IF(X247='Tabelas auxiliares'!$A$236,"INVESTIMENTO","ERRO - VERIFICAR"))))</f>
        <v/>
      </c>
      <c r="Z247" s="64" t="str">
        <f t="shared" si="7"/>
        <v/>
      </c>
      <c r="AC247" s="44"/>
      <c r="AD247" s="72"/>
      <c r="AE247" s="72"/>
      <c r="AF247" s="72"/>
      <c r="AG247" s="72"/>
      <c r="AH247" s="72"/>
      <c r="AI247" s="72"/>
      <c r="AJ247" s="72"/>
      <c r="AK247" s="72"/>
      <c r="AL247" s="72"/>
      <c r="AM247" s="72"/>
      <c r="AN247" s="72"/>
      <c r="AO247" s="72"/>
    </row>
    <row r="248" spans="6:41" x14ac:dyDescent="0.25">
      <c r="F248" s="51" t="str">
        <f>IFERROR(VLOOKUP(D248,'Tabelas auxiliares'!$A$3:$B$61,2,FALSE),"")</f>
        <v/>
      </c>
      <c r="G248" s="51" t="str">
        <f>IFERROR(VLOOKUP($B248,'Tabelas auxiliares'!$A$65:$C$102,2,FALSE),"")</f>
        <v/>
      </c>
      <c r="H248" s="51" t="str">
        <f>IFERROR(VLOOKUP($B248,'Tabelas auxiliares'!$A$65:$C$102,3,FALSE),"")</f>
        <v/>
      </c>
      <c r="X248" s="51" t="str">
        <f t="shared" si="6"/>
        <v/>
      </c>
      <c r="Y248" s="51" t="str">
        <f>IF(T248="","",IF(AND(T248&lt;&gt;'Tabelas auxiliares'!$B$236,T248&lt;&gt;'Tabelas auxiliares'!$B$237,T248&lt;&gt;'Tabelas auxiliares'!$C$236,T248&lt;&gt;'Tabelas auxiliares'!$C$237,T248&lt;&gt;'Tabelas auxiliares'!$D$236),"FOLHA DE PESSOAL",IF(X248='Tabelas auxiliares'!$A$237,"CUSTEIO",IF(X248='Tabelas auxiliares'!$A$236,"INVESTIMENTO","ERRO - VERIFICAR"))))</f>
        <v/>
      </c>
      <c r="Z248" s="64" t="str">
        <f t="shared" si="7"/>
        <v/>
      </c>
      <c r="AA248" s="44"/>
      <c r="AB248" s="44"/>
      <c r="AC248" s="44"/>
      <c r="AD248" s="72"/>
      <c r="AE248" s="72"/>
      <c r="AF248" s="72"/>
      <c r="AG248" s="72"/>
      <c r="AH248" s="72"/>
      <c r="AI248" s="72"/>
      <c r="AJ248" s="72"/>
      <c r="AK248" s="72"/>
      <c r="AL248" s="72"/>
      <c r="AM248" s="72"/>
      <c r="AN248" s="72"/>
      <c r="AO248" s="72"/>
    </row>
    <row r="249" spans="6:41" x14ac:dyDescent="0.25">
      <c r="F249" s="51" t="str">
        <f>IFERROR(VLOOKUP(D249,'Tabelas auxiliares'!$A$3:$B$61,2,FALSE),"")</f>
        <v/>
      </c>
      <c r="G249" s="51" t="str">
        <f>IFERROR(VLOOKUP($B249,'Tabelas auxiliares'!$A$65:$C$102,2,FALSE),"")</f>
        <v/>
      </c>
      <c r="H249" s="51" t="str">
        <f>IFERROR(VLOOKUP($B249,'Tabelas auxiliares'!$A$65:$C$102,3,FALSE),"")</f>
        <v/>
      </c>
      <c r="X249" s="51" t="str">
        <f t="shared" si="6"/>
        <v/>
      </c>
      <c r="Y249" s="51" t="str">
        <f>IF(T249="","",IF(AND(T249&lt;&gt;'Tabelas auxiliares'!$B$236,T249&lt;&gt;'Tabelas auxiliares'!$B$237,T249&lt;&gt;'Tabelas auxiliares'!$C$236,T249&lt;&gt;'Tabelas auxiliares'!$C$237,T249&lt;&gt;'Tabelas auxiliares'!$D$236),"FOLHA DE PESSOAL",IF(X249='Tabelas auxiliares'!$A$237,"CUSTEIO",IF(X249='Tabelas auxiliares'!$A$236,"INVESTIMENTO","ERRO - VERIFICAR"))))</f>
        <v/>
      </c>
      <c r="Z249" s="64" t="str">
        <f t="shared" si="7"/>
        <v/>
      </c>
      <c r="AC249" s="44"/>
      <c r="AD249" s="72"/>
      <c r="AE249" s="72"/>
      <c r="AF249" s="72"/>
      <c r="AG249" s="72"/>
      <c r="AH249" s="72"/>
      <c r="AI249" s="72"/>
      <c r="AJ249" s="72"/>
      <c r="AK249" s="72"/>
      <c r="AL249" s="72"/>
      <c r="AM249" s="72"/>
      <c r="AN249" s="72"/>
      <c r="AO249" s="72"/>
    </row>
    <row r="250" spans="6:41" x14ac:dyDescent="0.25">
      <c r="F250" s="51" t="str">
        <f>IFERROR(VLOOKUP(D250,'Tabelas auxiliares'!$A$3:$B$61,2,FALSE),"")</f>
        <v/>
      </c>
      <c r="G250" s="51" t="str">
        <f>IFERROR(VLOOKUP($B250,'Tabelas auxiliares'!$A$65:$C$102,2,FALSE),"")</f>
        <v/>
      </c>
      <c r="H250" s="51" t="str">
        <f>IFERROR(VLOOKUP($B250,'Tabelas auxiliares'!$A$65:$C$102,3,FALSE),"")</f>
        <v/>
      </c>
      <c r="X250" s="51" t="str">
        <f t="shared" si="6"/>
        <v/>
      </c>
      <c r="Y250" s="51" t="str">
        <f>IF(T250="","",IF(AND(T250&lt;&gt;'Tabelas auxiliares'!$B$236,T250&lt;&gt;'Tabelas auxiliares'!$B$237,T250&lt;&gt;'Tabelas auxiliares'!$C$236,T250&lt;&gt;'Tabelas auxiliares'!$C$237,T250&lt;&gt;'Tabelas auxiliares'!$D$236),"FOLHA DE PESSOAL",IF(X250='Tabelas auxiliares'!$A$237,"CUSTEIO",IF(X250='Tabelas auxiliares'!$A$236,"INVESTIMENTO","ERRO - VERIFICAR"))))</f>
        <v/>
      </c>
      <c r="Z250" s="64" t="str">
        <f t="shared" si="7"/>
        <v/>
      </c>
      <c r="AC250" s="44"/>
      <c r="AD250" s="72"/>
      <c r="AE250" s="72"/>
      <c r="AF250" s="72"/>
      <c r="AG250" s="72"/>
      <c r="AH250" s="72"/>
      <c r="AI250" s="72"/>
      <c r="AJ250" s="72"/>
      <c r="AK250" s="72"/>
      <c r="AL250" s="72"/>
      <c r="AM250" s="72"/>
      <c r="AN250" s="72"/>
      <c r="AO250" s="72"/>
    </row>
    <row r="251" spans="6:41" x14ac:dyDescent="0.25">
      <c r="F251" s="51" t="str">
        <f>IFERROR(VLOOKUP(D251,'Tabelas auxiliares'!$A$3:$B$61,2,FALSE),"")</f>
        <v/>
      </c>
      <c r="G251" s="51" t="str">
        <f>IFERROR(VLOOKUP($B251,'Tabelas auxiliares'!$A$65:$C$102,2,FALSE),"")</f>
        <v/>
      </c>
      <c r="H251" s="51" t="str">
        <f>IFERROR(VLOOKUP($B251,'Tabelas auxiliares'!$A$65:$C$102,3,FALSE),"")</f>
        <v/>
      </c>
      <c r="X251" s="51" t="str">
        <f t="shared" si="6"/>
        <v/>
      </c>
      <c r="Y251" s="51" t="str">
        <f>IF(T251="","",IF(AND(T251&lt;&gt;'Tabelas auxiliares'!$B$236,T251&lt;&gt;'Tabelas auxiliares'!$B$237,T251&lt;&gt;'Tabelas auxiliares'!$C$236,T251&lt;&gt;'Tabelas auxiliares'!$C$237,T251&lt;&gt;'Tabelas auxiliares'!$D$236),"FOLHA DE PESSOAL",IF(X251='Tabelas auxiliares'!$A$237,"CUSTEIO",IF(X251='Tabelas auxiliares'!$A$236,"INVESTIMENTO","ERRO - VERIFICAR"))))</f>
        <v/>
      </c>
      <c r="Z251" s="64" t="str">
        <f t="shared" si="7"/>
        <v/>
      </c>
      <c r="AC251" s="44"/>
      <c r="AD251" s="72"/>
      <c r="AE251" s="72"/>
      <c r="AF251" s="72"/>
      <c r="AG251" s="72"/>
      <c r="AH251" s="72"/>
      <c r="AI251" s="72"/>
      <c r="AJ251" s="72"/>
      <c r="AK251" s="72"/>
      <c r="AL251" s="72"/>
      <c r="AM251" s="72"/>
      <c r="AN251" s="72"/>
      <c r="AO251" s="72"/>
    </row>
    <row r="252" spans="6:41" x14ac:dyDescent="0.25">
      <c r="F252" s="51" t="str">
        <f>IFERROR(VLOOKUP(D252,'Tabelas auxiliares'!$A$3:$B$61,2,FALSE),"")</f>
        <v/>
      </c>
      <c r="G252" s="51" t="str">
        <f>IFERROR(VLOOKUP($B252,'Tabelas auxiliares'!$A$65:$C$102,2,FALSE),"")</f>
        <v/>
      </c>
      <c r="H252" s="51" t="str">
        <f>IFERROR(VLOOKUP($B252,'Tabelas auxiliares'!$A$65:$C$102,3,FALSE),"")</f>
        <v/>
      </c>
      <c r="X252" s="51" t="str">
        <f t="shared" si="6"/>
        <v/>
      </c>
      <c r="Y252" s="51" t="str">
        <f>IF(T252="","",IF(AND(T252&lt;&gt;'Tabelas auxiliares'!$B$236,T252&lt;&gt;'Tabelas auxiliares'!$B$237,T252&lt;&gt;'Tabelas auxiliares'!$C$236,T252&lt;&gt;'Tabelas auxiliares'!$C$237,T252&lt;&gt;'Tabelas auxiliares'!$D$236),"FOLHA DE PESSOAL",IF(X252='Tabelas auxiliares'!$A$237,"CUSTEIO",IF(X252='Tabelas auxiliares'!$A$236,"INVESTIMENTO","ERRO - VERIFICAR"))))</f>
        <v/>
      </c>
      <c r="Z252" s="64" t="str">
        <f t="shared" si="7"/>
        <v/>
      </c>
      <c r="AC252" s="44"/>
      <c r="AD252" s="72"/>
      <c r="AE252" s="72"/>
      <c r="AF252" s="72"/>
      <c r="AG252" s="72"/>
      <c r="AH252" s="72"/>
      <c r="AI252" s="72"/>
      <c r="AJ252" s="72"/>
      <c r="AK252" s="72"/>
      <c r="AL252" s="72"/>
      <c r="AM252" s="72"/>
      <c r="AN252" s="72"/>
      <c r="AO252" s="72"/>
    </row>
    <row r="253" spans="6:41" x14ac:dyDescent="0.25">
      <c r="F253" s="51" t="str">
        <f>IFERROR(VLOOKUP(D253,'Tabelas auxiliares'!$A$3:$B$61,2,FALSE),"")</f>
        <v/>
      </c>
      <c r="G253" s="51" t="str">
        <f>IFERROR(VLOOKUP($B253,'Tabelas auxiliares'!$A$65:$C$102,2,FALSE),"")</f>
        <v/>
      </c>
      <c r="H253" s="51" t="str">
        <f>IFERROR(VLOOKUP($B253,'Tabelas auxiliares'!$A$65:$C$102,3,FALSE),"")</f>
        <v/>
      </c>
      <c r="X253" s="51" t="str">
        <f t="shared" si="6"/>
        <v/>
      </c>
      <c r="Y253" s="51" t="str">
        <f>IF(T253="","",IF(AND(T253&lt;&gt;'Tabelas auxiliares'!$B$236,T253&lt;&gt;'Tabelas auxiliares'!$B$237,T253&lt;&gt;'Tabelas auxiliares'!$C$236,T253&lt;&gt;'Tabelas auxiliares'!$C$237,T253&lt;&gt;'Tabelas auxiliares'!$D$236),"FOLHA DE PESSOAL",IF(X253='Tabelas auxiliares'!$A$237,"CUSTEIO",IF(X253='Tabelas auxiliares'!$A$236,"INVESTIMENTO","ERRO - VERIFICAR"))))</f>
        <v/>
      </c>
      <c r="Z253" s="64" t="str">
        <f t="shared" si="7"/>
        <v/>
      </c>
      <c r="AC253" s="44"/>
      <c r="AD253" s="72"/>
      <c r="AE253" s="72"/>
      <c r="AF253" s="72"/>
      <c r="AG253" s="72"/>
      <c r="AH253" s="72"/>
      <c r="AI253" s="72"/>
      <c r="AJ253" s="72"/>
      <c r="AK253" s="72"/>
      <c r="AL253" s="72"/>
      <c r="AM253" s="72"/>
      <c r="AN253" s="72"/>
      <c r="AO253" s="72"/>
    </row>
    <row r="254" spans="6:41" x14ac:dyDescent="0.25">
      <c r="F254" s="51" t="str">
        <f>IFERROR(VLOOKUP(D254,'Tabelas auxiliares'!$A$3:$B$61,2,FALSE),"")</f>
        <v/>
      </c>
      <c r="G254" s="51" t="str">
        <f>IFERROR(VLOOKUP($B254,'Tabelas auxiliares'!$A$65:$C$102,2,FALSE),"")</f>
        <v/>
      </c>
      <c r="H254" s="51" t="str">
        <f>IFERROR(VLOOKUP($B254,'Tabelas auxiliares'!$A$65:$C$102,3,FALSE),"")</f>
        <v/>
      </c>
      <c r="X254" s="51" t="str">
        <f t="shared" si="6"/>
        <v/>
      </c>
      <c r="Y254" s="51" t="str">
        <f>IF(T254="","",IF(AND(T254&lt;&gt;'Tabelas auxiliares'!$B$236,T254&lt;&gt;'Tabelas auxiliares'!$B$237,T254&lt;&gt;'Tabelas auxiliares'!$C$236,T254&lt;&gt;'Tabelas auxiliares'!$C$237,T254&lt;&gt;'Tabelas auxiliares'!$D$236),"FOLHA DE PESSOAL",IF(X254='Tabelas auxiliares'!$A$237,"CUSTEIO",IF(X254='Tabelas auxiliares'!$A$236,"INVESTIMENTO","ERRO - VERIFICAR"))))</f>
        <v/>
      </c>
      <c r="Z254" s="64" t="str">
        <f t="shared" si="7"/>
        <v/>
      </c>
      <c r="AC254" s="44"/>
      <c r="AD254" s="72"/>
      <c r="AE254" s="72"/>
      <c r="AF254" s="72"/>
      <c r="AG254" s="72"/>
      <c r="AH254" s="72"/>
      <c r="AI254" s="72"/>
      <c r="AJ254" s="72"/>
      <c r="AK254" s="72"/>
      <c r="AL254" s="72"/>
      <c r="AM254" s="72"/>
      <c r="AN254" s="72"/>
      <c r="AO254" s="72"/>
    </row>
    <row r="255" spans="6:41" x14ac:dyDescent="0.25">
      <c r="F255" s="51" t="str">
        <f>IFERROR(VLOOKUP(D255,'Tabelas auxiliares'!$A$3:$B$61,2,FALSE),"")</f>
        <v/>
      </c>
      <c r="G255" s="51" t="str">
        <f>IFERROR(VLOOKUP($B255,'Tabelas auxiliares'!$A$65:$C$102,2,FALSE),"")</f>
        <v/>
      </c>
      <c r="H255" s="51" t="str">
        <f>IFERROR(VLOOKUP($B255,'Tabelas auxiliares'!$A$65:$C$102,3,FALSE),"")</f>
        <v/>
      </c>
      <c r="X255" s="51" t="str">
        <f t="shared" si="6"/>
        <v/>
      </c>
      <c r="Y255" s="51" t="str">
        <f>IF(T255="","",IF(AND(T255&lt;&gt;'Tabelas auxiliares'!$B$236,T255&lt;&gt;'Tabelas auxiliares'!$B$237,T255&lt;&gt;'Tabelas auxiliares'!$C$236,T255&lt;&gt;'Tabelas auxiliares'!$C$237,T255&lt;&gt;'Tabelas auxiliares'!$D$236),"FOLHA DE PESSOAL",IF(X255='Tabelas auxiliares'!$A$237,"CUSTEIO",IF(X255='Tabelas auxiliares'!$A$236,"INVESTIMENTO","ERRO - VERIFICAR"))))</f>
        <v/>
      </c>
      <c r="Z255" s="64" t="str">
        <f t="shared" si="7"/>
        <v/>
      </c>
      <c r="AC255" s="44"/>
      <c r="AD255" s="72"/>
      <c r="AE255" s="72"/>
      <c r="AF255" s="72"/>
      <c r="AG255" s="72"/>
      <c r="AH255" s="72"/>
      <c r="AI255" s="72"/>
      <c r="AJ255" s="72"/>
      <c r="AK255" s="72"/>
      <c r="AL255" s="72"/>
      <c r="AM255" s="72"/>
      <c r="AN255" s="72"/>
      <c r="AO255" s="72"/>
    </row>
    <row r="256" spans="6:41" x14ac:dyDescent="0.25">
      <c r="F256" s="51" t="str">
        <f>IFERROR(VLOOKUP(D256,'Tabelas auxiliares'!$A$3:$B$61,2,FALSE),"")</f>
        <v/>
      </c>
      <c r="G256" s="51" t="str">
        <f>IFERROR(VLOOKUP($B256,'Tabelas auxiliares'!$A$65:$C$102,2,FALSE),"")</f>
        <v/>
      </c>
      <c r="H256" s="51" t="str">
        <f>IFERROR(VLOOKUP($B256,'Tabelas auxiliares'!$A$65:$C$102,3,FALSE),"")</f>
        <v/>
      </c>
      <c r="X256" s="51" t="str">
        <f t="shared" si="6"/>
        <v/>
      </c>
      <c r="Y256" s="51" t="str">
        <f>IF(T256="","",IF(AND(T256&lt;&gt;'Tabelas auxiliares'!$B$236,T256&lt;&gt;'Tabelas auxiliares'!$B$237,T256&lt;&gt;'Tabelas auxiliares'!$C$236,T256&lt;&gt;'Tabelas auxiliares'!$C$237,T256&lt;&gt;'Tabelas auxiliares'!$D$236),"FOLHA DE PESSOAL",IF(X256='Tabelas auxiliares'!$A$237,"CUSTEIO",IF(X256='Tabelas auxiliares'!$A$236,"INVESTIMENTO","ERRO - VERIFICAR"))))</f>
        <v/>
      </c>
      <c r="Z256" s="64" t="str">
        <f t="shared" si="7"/>
        <v/>
      </c>
      <c r="AC256" s="44"/>
      <c r="AD256" s="72"/>
      <c r="AE256" s="72"/>
      <c r="AF256" s="72"/>
      <c r="AG256" s="72"/>
      <c r="AH256" s="72"/>
      <c r="AI256" s="72"/>
      <c r="AJ256" s="72"/>
      <c r="AK256" s="72"/>
      <c r="AL256" s="72"/>
      <c r="AM256" s="72"/>
      <c r="AN256" s="72"/>
      <c r="AO256" s="72"/>
    </row>
    <row r="257" spans="6:41" x14ac:dyDescent="0.25">
      <c r="F257" s="51" t="str">
        <f>IFERROR(VLOOKUP(D257,'Tabelas auxiliares'!$A$3:$B$61,2,FALSE),"")</f>
        <v/>
      </c>
      <c r="G257" s="51" t="str">
        <f>IFERROR(VLOOKUP($B257,'Tabelas auxiliares'!$A$65:$C$102,2,FALSE),"")</f>
        <v/>
      </c>
      <c r="H257" s="51" t="str">
        <f>IFERROR(VLOOKUP($B257,'Tabelas auxiliares'!$A$65:$C$102,3,FALSE),"")</f>
        <v/>
      </c>
      <c r="X257" s="51" t="str">
        <f t="shared" si="6"/>
        <v/>
      </c>
      <c r="Y257" s="51" t="str">
        <f>IF(T257="","",IF(AND(T257&lt;&gt;'Tabelas auxiliares'!$B$236,T257&lt;&gt;'Tabelas auxiliares'!$B$237,T257&lt;&gt;'Tabelas auxiliares'!$C$236,T257&lt;&gt;'Tabelas auxiliares'!$C$237,T257&lt;&gt;'Tabelas auxiliares'!$D$236),"FOLHA DE PESSOAL",IF(X257='Tabelas auxiliares'!$A$237,"CUSTEIO",IF(X257='Tabelas auxiliares'!$A$236,"INVESTIMENTO","ERRO - VERIFICAR"))))</f>
        <v/>
      </c>
      <c r="Z257" s="64" t="str">
        <f t="shared" si="7"/>
        <v/>
      </c>
      <c r="AC257" s="44"/>
      <c r="AD257" s="72"/>
      <c r="AE257" s="72"/>
      <c r="AF257" s="72"/>
      <c r="AG257" s="72"/>
      <c r="AH257" s="72"/>
      <c r="AI257" s="72"/>
      <c r="AJ257" s="72"/>
      <c r="AK257" s="72"/>
      <c r="AL257" s="72"/>
      <c r="AM257" s="72"/>
      <c r="AN257" s="72"/>
      <c r="AO257" s="72"/>
    </row>
    <row r="258" spans="6:41" x14ac:dyDescent="0.25">
      <c r="F258" s="51" t="str">
        <f>IFERROR(VLOOKUP(D258,'Tabelas auxiliares'!$A$3:$B$61,2,FALSE),"")</f>
        <v/>
      </c>
      <c r="G258" s="51" t="str">
        <f>IFERROR(VLOOKUP($B258,'Tabelas auxiliares'!$A$65:$C$102,2,FALSE),"")</f>
        <v/>
      </c>
      <c r="H258" s="51" t="str">
        <f>IFERROR(VLOOKUP($B258,'Tabelas auxiliares'!$A$65:$C$102,3,FALSE),"")</f>
        <v/>
      </c>
      <c r="X258" s="51" t="str">
        <f t="shared" si="6"/>
        <v/>
      </c>
      <c r="Y258" s="51" t="str">
        <f>IF(T258="","",IF(AND(T258&lt;&gt;'Tabelas auxiliares'!$B$236,T258&lt;&gt;'Tabelas auxiliares'!$B$237,T258&lt;&gt;'Tabelas auxiliares'!$C$236,T258&lt;&gt;'Tabelas auxiliares'!$C$237,T258&lt;&gt;'Tabelas auxiliares'!$D$236),"FOLHA DE PESSOAL",IF(X258='Tabelas auxiliares'!$A$237,"CUSTEIO",IF(X258='Tabelas auxiliares'!$A$236,"INVESTIMENTO","ERRO - VERIFICAR"))))</f>
        <v/>
      </c>
      <c r="Z258" s="64" t="str">
        <f t="shared" si="7"/>
        <v/>
      </c>
      <c r="AC258" s="44"/>
      <c r="AD258" s="72"/>
      <c r="AE258" s="72"/>
      <c r="AF258" s="72"/>
      <c r="AG258" s="72"/>
      <c r="AH258" s="72"/>
      <c r="AI258" s="72"/>
      <c r="AJ258" s="72"/>
      <c r="AK258" s="72"/>
      <c r="AL258" s="72"/>
      <c r="AM258" s="72"/>
      <c r="AN258" s="72"/>
      <c r="AO258" s="72"/>
    </row>
    <row r="259" spans="6:41" x14ac:dyDescent="0.25">
      <c r="F259" s="51" t="str">
        <f>IFERROR(VLOOKUP(D259,'Tabelas auxiliares'!$A$3:$B$61,2,FALSE),"")</f>
        <v/>
      </c>
      <c r="G259" s="51" t="str">
        <f>IFERROR(VLOOKUP($B259,'Tabelas auxiliares'!$A$65:$C$102,2,FALSE),"")</f>
        <v/>
      </c>
      <c r="H259" s="51" t="str">
        <f>IFERROR(VLOOKUP($B259,'Tabelas auxiliares'!$A$65:$C$102,3,FALSE),"")</f>
        <v/>
      </c>
      <c r="X259" s="51" t="str">
        <f t="shared" si="6"/>
        <v/>
      </c>
      <c r="Y259" s="51" t="str">
        <f>IF(T259="","",IF(AND(T259&lt;&gt;'Tabelas auxiliares'!$B$236,T259&lt;&gt;'Tabelas auxiliares'!$B$237,T259&lt;&gt;'Tabelas auxiliares'!$C$236,T259&lt;&gt;'Tabelas auxiliares'!$C$237,T259&lt;&gt;'Tabelas auxiliares'!$D$236),"FOLHA DE PESSOAL",IF(X259='Tabelas auxiliares'!$A$237,"CUSTEIO",IF(X259='Tabelas auxiliares'!$A$236,"INVESTIMENTO","ERRO - VERIFICAR"))))</f>
        <v/>
      </c>
      <c r="Z259" s="64" t="str">
        <f t="shared" si="7"/>
        <v/>
      </c>
      <c r="AC259" s="44"/>
      <c r="AD259" s="72"/>
      <c r="AE259" s="72"/>
      <c r="AF259" s="72"/>
      <c r="AG259" s="72"/>
      <c r="AH259" s="72"/>
      <c r="AI259" s="72"/>
      <c r="AJ259" s="72"/>
      <c r="AK259" s="72"/>
      <c r="AL259" s="72"/>
      <c r="AM259" s="72"/>
      <c r="AN259" s="72"/>
      <c r="AO259" s="72"/>
    </row>
    <row r="260" spans="6:41" x14ac:dyDescent="0.25">
      <c r="F260" s="51" t="str">
        <f>IFERROR(VLOOKUP(D260,'Tabelas auxiliares'!$A$3:$B$61,2,FALSE),"")</f>
        <v/>
      </c>
      <c r="G260" s="51" t="str">
        <f>IFERROR(VLOOKUP($B260,'Tabelas auxiliares'!$A$65:$C$102,2,FALSE),"")</f>
        <v/>
      </c>
      <c r="H260" s="51" t="str">
        <f>IFERROR(VLOOKUP($B260,'Tabelas auxiliares'!$A$65:$C$102,3,FALSE),"")</f>
        <v/>
      </c>
      <c r="X260" s="51" t="str">
        <f t="shared" si="6"/>
        <v/>
      </c>
      <c r="Y260" s="51" t="str">
        <f>IF(T260="","",IF(AND(T260&lt;&gt;'Tabelas auxiliares'!$B$236,T260&lt;&gt;'Tabelas auxiliares'!$B$237,T260&lt;&gt;'Tabelas auxiliares'!$C$236,T260&lt;&gt;'Tabelas auxiliares'!$C$237,T260&lt;&gt;'Tabelas auxiliares'!$D$236),"FOLHA DE PESSOAL",IF(X260='Tabelas auxiliares'!$A$237,"CUSTEIO",IF(X260='Tabelas auxiliares'!$A$236,"INVESTIMENTO","ERRO - VERIFICAR"))))</f>
        <v/>
      </c>
      <c r="Z260" s="64" t="str">
        <f t="shared" si="7"/>
        <v/>
      </c>
      <c r="AC260" s="44"/>
      <c r="AD260" s="72"/>
      <c r="AE260" s="72"/>
      <c r="AF260" s="72"/>
      <c r="AG260" s="72"/>
      <c r="AH260" s="72"/>
      <c r="AI260" s="72"/>
      <c r="AJ260" s="72"/>
      <c r="AK260" s="72"/>
      <c r="AL260" s="72"/>
      <c r="AM260" s="72"/>
      <c r="AN260" s="72"/>
      <c r="AO260" s="72"/>
    </row>
    <row r="261" spans="6:41" x14ac:dyDescent="0.25">
      <c r="F261" s="51" t="str">
        <f>IFERROR(VLOOKUP(D261,'Tabelas auxiliares'!$A$3:$B$61,2,FALSE),"")</f>
        <v/>
      </c>
      <c r="G261" s="51" t="str">
        <f>IFERROR(VLOOKUP($B261,'Tabelas auxiliares'!$A$65:$C$102,2,FALSE),"")</f>
        <v/>
      </c>
      <c r="H261" s="51" t="str">
        <f>IFERROR(VLOOKUP($B261,'Tabelas auxiliares'!$A$65:$C$102,3,FALSE),"")</f>
        <v/>
      </c>
      <c r="X261" s="51" t="str">
        <f t="shared" si="6"/>
        <v/>
      </c>
      <c r="Y261" s="51" t="str">
        <f>IF(T261="","",IF(AND(T261&lt;&gt;'Tabelas auxiliares'!$B$236,T261&lt;&gt;'Tabelas auxiliares'!$B$237,T261&lt;&gt;'Tabelas auxiliares'!$C$236,T261&lt;&gt;'Tabelas auxiliares'!$C$237,T261&lt;&gt;'Tabelas auxiliares'!$D$236),"FOLHA DE PESSOAL",IF(X261='Tabelas auxiliares'!$A$237,"CUSTEIO",IF(X261='Tabelas auxiliares'!$A$236,"INVESTIMENTO","ERRO - VERIFICAR"))))</f>
        <v/>
      </c>
      <c r="Z261" s="64" t="str">
        <f t="shared" si="7"/>
        <v/>
      </c>
      <c r="AC261" s="44"/>
      <c r="AD261" s="72"/>
      <c r="AE261" s="72"/>
      <c r="AF261" s="72"/>
      <c r="AG261" s="72"/>
      <c r="AH261" s="72"/>
      <c r="AI261" s="72"/>
      <c r="AJ261" s="72"/>
      <c r="AK261" s="72"/>
      <c r="AL261" s="72"/>
      <c r="AM261" s="72"/>
      <c r="AN261" s="72"/>
      <c r="AO261" s="72"/>
    </row>
    <row r="262" spans="6:41" x14ac:dyDescent="0.25">
      <c r="F262" s="51" t="str">
        <f>IFERROR(VLOOKUP(D262,'Tabelas auxiliares'!$A$3:$B$61,2,FALSE),"")</f>
        <v/>
      </c>
      <c r="G262" s="51" t="str">
        <f>IFERROR(VLOOKUP($B262,'Tabelas auxiliares'!$A$65:$C$102,2,FALSE),"")</f>
        <v/>
      </c>
      <c r="H262" s="51" t="str">
        <f>IFERROR(VLOOKUP($B262,'Tabelas auxiliares'!$A$65:$C$102,3,FALSE),"")</f>
        <v/>
      </c>
      <c r="X262" s="51" t="str">
        <f t="shared" si="6"/>
        <v/>
      </c>
      <c r="Y262" s="51" t="str">
        <f>IF(T262="","",IF(AND(T262&lt;&gt;'Tabelas auxiliares'!$B$236,T262&lt;&gt;'Tabelas auxiliares'!$B$237,T262&lt;&gt;'Tabelas auxiliares'!$C$236,T262&lt;&gt;'Tabelas auxiliares'!$C$237,T262&lt;&gt;'Tabelas auxiliares'!$D$236),"FOLHA DE PESSOAL",IF(X262='Tabelas auxiliares'!$A$237,"CUSTEIO",IF(X262='Tabelas auxiliares'!$A$236,"INVESTIMENTO","ERRO - VERIFICAR"))))</f>
        <v/>
      </c>
      <c r="Z262" s="64" t="str">
        <f t="shared" si="7"/>
        <v/>
      </c>
      <c r="AC262" s="44"/>
      <c r="AD262" s="72"/>
      <c r="AE262" s="72"/>
      <c r="AF262" s="72"/>
      <c r="AG262" s="72"/>
      <c r="AH262" s="72"/>
      <c r="AI262" s="72"/>
      <c r="AJ262" s="72"/>
      <c r="AK262" s="72"/>
      <c r="AL262" s="72"/>
      <c r="AM262" s="72"/>
      <c r="AN262" s="72"/>
      <c r="AO262" s="72"/>
    </row>
    <row r="263" spans="6:41" x14ac:dyDescent="0.25">
      <c r="F263" s="51" t="str">
        <f>IFERROR(VLOOKUP(D263,'Tabelas auxiliares'!$A$3:$B$61,2,FALSE),"")</f>
        <v/>
      </c>
      <c r="G263" s="51" t="str">
        <f>IFERROR(VLOOKUP($B263,'Tabelas auxiliares'!$A$65:$C$102,2,FALSE),"")</f>
        <v/>
      </c>
      <c r="H263" s="51" t="str">
        <f>IFERROR(VLOOKUP($B263,'Tabelas auxiliares'!$A$65:$C$102,3,FALSE),"")</f>
        <v/>
      </c>
      <c r="X263" s="51" t="str">
        <f t="shared" si="6"/>
        <v/>
      </c>
      <c r="Y263" s="51" t="str">
        <f>IF(T263="","",IF(AND(T263&lt;&gt;'Tabelas auxiliares'!$B$236,T263&lt;&gt;'Tabelas auxiliares'!$B$237,T263&lt;&gt;'Tabelas auxiliares'!$C$236,T263&lt;&gt;'Tabelas auxiliares'!$C$237,T263&lt;&gt;'Tabelas auxiliares'!$D$236),"FOLHA DE PESSOAL",IF(X263='Tabelas auxiliares'!$A$237,"CUSTEIO",IF(X263='Tabelas auxiliares'!$A$236,"INVESTIMENTO","ERRO - VERIFICAR"))))</f>
        <v/>
      </c>
      <c r="Z263" s="64" t="str">
        <f t="shared" si="7"/>
        <v/>
      </c>
      <c r="AC263" s="44"/>
      <c r="AD263" s="72"/>
      <c r="AE263" s="72"/>
      <c r="AF263" s="72"/>
      <c r="AG263" s="72"/>
      <c r="AH263" s="72"/>
      <c r="AI263" s="72"/>
      <c r="AJ263" s="72"/>
      <c r="AK263" s="72"/>
      <c r="AL263" s="72"/>
      <c r="AM263" s="72"/>
      <c r="AN263" s="72"/>
      <c r="AO263" s="72"/>
    </row>
    <row r="264" spans="6:41" x14ac:dyDescent="0.25">
      <c r="F264" s="51" t="str">
        <f>IFERROR(VLOOKUP(D264,'Tabelas auxiliares'!$A$3:$B$61,2,FALSE),"")</f>
        <v/>
      </c>
      <c r="G264" s="51" t="str">
        <f>IFERROR(VLOOKUP($B264,'Tabelas auxiliares'!$A$65:$C$102,2,FALSE),"")</f>
        <v/>
      </c>
      <c r="H264" s="51" t="str">
        <f>IFERROR(VLOOKUP($B264,'Tabelas auxiliares'!$A$65:$C$102,3,FALSE),"")</f>
        <v/>
      </c>
      <c r="X264" s="51" t="str">
        <f t="shared" si="6"/>
        <v/>
      </c>
      <c r="Y264" s="51" t="str">
        <f>IF(T264="","",IF(AND(T264&lt;&gt;'Tabelas auxiliares'!$B$236,T264&lt;&gt;'Tabelas auxiliares'!$B$237,T264&lt;&gt;'Tabelas auxiliares'!$C$236,T264&lt;&gt;'Tabelas auxiliares'!$C$237,T264&lt;&gt;'Tabelas auxiliares'!$D$236),"FOLHA DE PESSOAL",IF(X264='Tabelas auxiliares'!$A$237,"CUSTEIO",IF(X264='Tabelas auxiliares'!$A$236,"INVESTIMENTO","ERRO - VERIFICAR"))))</f>
        <v/>
      </c>
      <c r="Z264" s="64" t="str">
        <f t="shared" si="7"/>
        <v/>
      </c>
      <c r="AC264" s="44"/>
      <c r="AD264" s="72"/>
      <c r="AE264" s="72"/>
      <c r="AF264" s="72"/>
      <c r="AG264" s="72"/>
      <c r="AH264" s="72"/>
      <c r="AI264" s="72"/>
      <c r="AJ264" s="72"/>
      <c r="AK264" s="72"/>
      <c r="AL264" s="72"/>
      <c r="AM264" s="72"/>
      <c r="AN264" s="72"/>
      <c r="AO264" s="72"/>
    </row>
    <row r="265" spans="6:41" x14ac:dyDescent="0.25">
      <c r="F265" s="51" t="str">
        <f>IFERROR(VLOOKUP(D265,'Tabelas auxiliares'!$A$3:$B$61,2,FALSE),"")</f>
        <v/>
      </c>
      <c r="G265" s="51" t="str">
        <f>IFERROR(VLOOKUP($B265,'Tabelas auxiliares'!$A$65:$C$102,2,FALSE),"")</f>
        <v/>
      </c>
      <c r="H265" s="51" t="str">
        <f>IFERROR(VLOOKUP($B265,'Tabelas auxiliares'!$A$65:$C$102,3,FALSE),"")</f>
        <v/>
      </c>
      <c r="X265" s="51" t="str">
        <f t="shared" si="6"/>
        <v/>
      </c>
      <c r="Y265" s="51" t="str">
        <f>IF(T265="","",IF(AND(T265&lt;&gt;'Tabelas auxiliares'!$B$236,T265&lt;&gt;'Tabelas auxiliares'!$B$237,T265&lt;&gt;'Tabelas auxiliares'!$C$236,T265&lt;&gt;'Tabelas auxiliares'!$C$237,T265&lt;&gt;'Tabelas auxiliares'!$D$236),"FOLHA DE PESSOAL",IF(X265='Tabelas auxiliares'!$A$237,"CUSTEIO",IF(X265='Tabelas auxiliares'!$A$236,"INVESTIMENTO","ERRO - VERIFICAR"))))</f>
        <v/>
      </c>
      <c r="Z265" s="64" t="str">
        <f t="shared" si="7"/>
        <v/>
      </c>
      <c r="AC265" s="44"/>
      <c r="AD265" s="72"/>
      <c r="AE265" s="72"/>
      <c r="AF265" s="72"/>
      <c r="AG265" s="72"/>
      <c r="AH265" s="72"/>
      <c r="AI265" s="72"/>
      <c r="AJ265" s="72"/>
      <c r="AK265" s="72"/>
      <c r="AL265" s="72"/>
      <c r="AM265" s="72"/>
      <c r="AN265" s="72"/>
      <c r="AO265" s="72"/>
    </row>
    <row r="266" spans="6:41" x14ac:dyDescent="0.25">
      <c r="F266" s="51" t="str">
        <f>IFERROR(VLOOKUP(D266,'Tabelas auxiliares'!$A$3:$B$61,2,FALSE),"")</f>
        <v/>
      </c>
      <c r="G266" s="51" t="str">
        <f>IFERROR(VLOOKUP($B266,'Tabelas auxiliares'!$A$65:$C$102,2,FALSE),"")</f>
        <v/>
      </c>
      <c r="H266" s="51" t="str">
        <f>IFERROR(VLOOKUP($B266,'Tabelas auxiliares'!$A$65:$C$102,3,FALSE),"")</f>
        <v/>
      </c>
      <c r="X266" s="51" t="str">
        <f t="shared" si="6"/>
        <v/>
      </c>
      <c r="Y266" s="51" t="str">
        <f>IF(T266="","",IF(AND(T266&lt;&gt;'Tabelas auxiliares'!$B$236,T266&lt;&gt;'Tabelas auxiliares'!$B$237,T266&lt;&gt;'Tabelas auxiliares'!$C$236,T266&lt;&gt;'Tabelas auxiliares'!$C$237,T266&lt;&gt;'Tabelas auxiliares'!$D$236),"FOLHA DE PESSOAL",IF(X266='Tabelas auxiliares'!$A$237,"CUSTEIO",IF(X266='Tabelas auxiliares'!$A$236,"INVESTIMENTO","ERRO - VERIFICAR"))))</f>
        <v/>
      </c>
      <c r="Z266" s="64" t="str">
        <f t="shared" si="7"/>
        <v/>
      </c>
      <c r="AA266" s="44"/>
      <c r="AD266" s="72"/>
      <c r="AE266" s="72"/>
      <c r="AF266" s="72"/>
      <c r="AG266" s="72"/>
      <c r="AH266" s="72"/>
      <c r="AI266" s="72"/>
      <c r="AJ266" s="72"/>
      <c r="AK266" s="72"/>
      <c r="AL266" s="72"/>
      <c r="AM266" s="72"/>
      <c r="AN266" s="72"/>
      <c r="AO266" s="72"/>
    </row>
    <row r="267" spans="6:41" x14ac:dyDescent="0.25">
      <c r="F267" s="51" t="str">
        <f>IFERROR(VLOOKUP(D267,'Tabelas auxiliares'!$A$3:$B$61,2,FALSE),"")</f>
        <v/>
      </c>
      <c r="G267" s="51" t="str">
        <f>IFERROR(VLOOKUP($B267,'Tabelas auxiliares'!$A$65:$C$102,2,FALSE),"")</f>
        <v/>
      </c>
      <c r="H267" s="51" t="str">
        <f>IFERROR(VLOOKUP($B267,'Tabelas auxiliares'!$A$65:$C$102,3,FALSE),"")</f>
        <v/>
      </c>
      <c r="X267" s="51" t="str">
        <f t="shared" si="6"/>
        <v/>
      </c>
      <c r="Y267" s="51" t="str">
        <f>IF(T267="","",IF(AND(T267&lt;&gt;'Tabelas auxiliares'!$B$236,T267&lt;&gt;'Tabelas auxiliares'!$B$237,T267&lt;&gt;'Tabelas auxiliares'!$C$236,T267&lt;&gt;'Tabelas auxiliares'!$C$237,T267&lt;&gt;'Tabelas auxiliares'!$D$236),"FOLHA DE PESSOAL",IF(X267='Tabelas auxiliares'!$A$237,"CUSTEIO",IF(X267='Tabelas auxiliares'!$A$236,"INVESTIMENTO","ERRO - VERIFICAR"))))</f>
        <v/>
      </c>
      <c r="Z267" s="64" t="str">
        <f t="shared" si="7"/>
        <v/>
      </c>
      <c r="AA267" s="44"/>
      <c r="AC267" s="44"/>
      <c r="AD267" s="72"/>
      <c r="AE267" s="72"/>
      <c r="AF267" s="72"/>
      <c r="AG267" s="72"/>
      <c r="AH267" s="72"/>
      <c r="AI267" s="72"/>
      <c r="AJ267" s="72"/>
      <c r="AK267" s="72"/>
      <c r="AL267" s="72"/>
      <c r="AM267" s="72"/>
      <c r="AN267" s="72"/>
      <c r="AO267" s="72"/>
    </row>
    <row r="268" spans="6:41" x14ac:dyDescent="0.25">
      <c r="F268" s="51" t="str">
        <f>IFERROR(VLOOKUP(D268,'Tabelas auxiliares'!$A$3:$B$61,2,FALSE),"")</f>
        <v/>
      </c>
      <c r="G268" s="51" t="str">
        <f>IFERROR(VLOOKUP($B268,'Tabelas auxiliares'!$A$65:$C$102,2,FALSE),"")</f>
        <v/>
      </c>
      <c r="H268" s="51" t="str">
        <f>IFERROR(VLOOKUP($B268,'Tabelas auxiliares'!$A$65:$C$102,3,FALSE),"")</f>
        <v/>
      </c>
      <c r="X268" s="51" t="str">
        <f t="shared" si="6"/>
        <v/>
      </c>
      <c r="Y268" s="51" t="str">
        <f>IF(T268="","",IF(AND(T268&lt;&gt;'Tabelas auxiliares'!$B$236,T268&lt;&gt;'Tabelas auxiliares'!$B$237,T268&lt;&gt;'Tabelas auxiliares'!$C$236,T268&lt;&gt;'Tabelas auxiliares'!$C$237,T268&lt;&gt;'Tabelas auxiliares'!$D$236),"FOLHA DE PESSOAL",IF(X268='Tabelas auxiliares'!$A$237,"CUSTEIO",IF(X268='Tabelas auxiliares'!$A$236,"INVESTIMENTO","ERRO - VERIFICAR"))))</f>
        <v/>
      </c>
      <c r="Z268" s="64" t="str">
        <f t="shared" si="7"/>
        <v/>
      </c>
      <c r="AA268" s="44"/>
      <c r="AD268" s="72"/>
      <c r="AE268" s="72"/>
      <c r="AF268" s="72"/>
      <c r="AG268" s="72"/>
      <c r="AH268" s="72"/>
      <c r="AI268" s="72"/>
      <c r="AJ268" s="72"/>
      <c r="AK268" s="72"/>
      <c r="AL268" s="72"/>
      <c r="AM268" s="72"/>
      <c r="AN268" s="72"/>
      <c r="AO268" s="72"/>
    </row>
    <row r="269" spans="6:41" x14ac:dyDescent="0.25">
      <c r="F269" s="51" t="str">
        <f>IFERROR(VLOOKUP(D269,'Tabelas auxiliares'!$A$3:$B$61,2,FALSE),"")</f>
        <v/>
      </c>
      <c r="G269" s="51" t="str">
        <f>IFERROR(VLOOKUP($B269,'Tabelas auxiliares'!$A$65:$C$102,2,FALSE),"")</f>
        <v/>
      </c>
      <c r="H269" s="51" t="str">
        <f>IFERROR(VLOOKUP($B269,'Tabelas auxiliares'!$A$65:$C$102,3,FALSE),"")</f>
        <v/>
      </c>
      <c r="X269" s="51" t="str">
        <f t="shared" si="4"/>
        <v/>
      </c>
      <c r="Y269" s="51" t="str">
        <f>IF(T269="","",IF(AND(T269&lt;&gt;'Tabelas auxiliares'!$B$236,T269&lt;&gt;'Tabelas auxiliares'!$B$237,T269&lt;&gt;'Tabelas auxiliares'!$C$236,T269&lt;&gt;'Tabelas auxiliares'!$C$237,T269&lt;&gt;'Tabelas auxiliares'!$D$236),"FOLHA DE PESSOAL",IF(X269='Tabelas auxiliares'!$A$237,"CUSTEIO",IF(X269='Tabelas auxiliares'!$A$236,"INVESTIMENTO","ERRO - VERIFICAR"))))</f>
        <v/>
      </c>
      <c r="Z269" s="64" t="str">
        <f t="shared" si="5"/>
        <v/>
      </c>
      <c r="AA269" s="44"/>
      <c r="AD269" s="72"/>
      <c r="AE269" s="72"/>
      <c r="AF269" s="72"/>
      <c r="AG269" s="72"/>
      <c r="AH269" s="72"/>
      <c r="AI269" s="72"/>
      <c r="AJ269" s="72"/>
      <c r="AK269" s="72"/>
      <c r="AL269" s="72"/>
      <c r="AM269" s="72"/>
      <c r="AN269" s="72"/>
      <c r="AO269" s="72"/>
    </row>
    <row r="270" spans="6:41" x14ac:dyDescent="0.25">
      <c r="F270" s="51" t="str">
        <f>IFERROR(VLOOKUP(D270,'Tabelas auxiliares'!$A$3:$B$61,2,FALSE),"")</f>
        <v/>
      </c>
      <c r="G270" s="51" t="str">
        <f>IFERROR(VLOOKUP($B270,'Tabelas auxiliares'!$A$65:$C$102,2,FALSE),"")</f>
        <v/>
      </c>
      <c r="H270" s="51" t="str">
        <f>IFERROR(VLOOKUP($B270,'Tabelas auxiliares'!$A$65:$C$102,3,FALSE),"")</f>
        <v/>
      </c>
      <c r="X270" s="51" t="str">
        <f t="shared" si="4"/>
        <v/>
      </c>
      <c r="Y270" s="51" t="str">
        <f>IF(T270="","",IF(AND(T270&lt;&gt;'Tabelas auxiliares'!$B$236,T270&lt;&gt;'Tabelas auxiliares'!$B$237,T270&lt;&gt;'Tabelas auxiliares'!$C$236,T270&lt;&gt;'Tabelas auxiliares'!$C$237,T270&lt;&gt;'Tabelas auxiliares'!$D$236),"FOLHA DE PESSOAL",IF(X270='Tabelas auxiliares'!$A$237,"CUSTEIO",IF(X270='Tabelas auxiliares'!$A$236,"INVESTIMENTO","ERRO - VERIFICAR"))))</f>
        <v/>
      </c>
      <c r="Z270" s="64" t="str">
        <f t="shared" si="5"/>
        <v/>
      </c>
      <c r="AA270" s="44"/>
      <c r="AD270" s="72"/>
      <c r="AE270" s="72"/>
      <c r="AF270" s="72"/>
      <c r="AG270" s="72"/>
      <c r="AH270" s="72"/>
      <c r="AI270" s="72"/>
      <c r="AJ270" s="72"/>
      <c r="AK270" s="72"/>
      <c r="AL270" s="72"/>
      <c r="AM270" s="72"/>
      <c r="AN270" s="72"/>
      <c r="AO270" s="72"/>
    </row>
    <row r="271" spans="6:41" x14ac:dyDescent="0.25">
      <c r="F271" s="51" t="str">
        <f>IFERROR(VLOOKUP(D271,'Tabelas auxiliares'!$A$3:$B$61,2,FALSE),"")</f>
        <v/>
      </c>
      <c r="G271" s="51" t="str">
        <f>IFERROR(VLOOKUP($B271,'Tabelas auxiliares'!$A$65:$C$102,2,FALSE),"")</f>
        <v/>
      </c>
      <c r="H271" s="51" t="str">
        <f>IFERROR(VLOOKUP($B271,'Tabelas auxiliares'!$A$65:$C$102,3,FALSE),"")</f>
        <v/>
      </c>
      <c r="X271" s="51" t="str">
        <f t="shared" si="4"/>
        <v/>
      </c>
      <c r="Y271" s="51" t="str">
        <f>IF(T271="","",IF(AND(T271&lt;&gt;'Tabelas auxiliares'!$B$236,T271&lt;&gt;'Tabelas auxiliares'!$B$237,T271&lt;&gt;'Tabelas auxiliares'!$C$236,T271&lt;&gt;'Tabelas auxiliares'!$C$237,T271&lt;&gt;'Tabelas auxiliares'!$D$236),"FOLHA DE PESSOAL",IF(X271='Tabelas auxiliares'!$A$237,"CUSTEIO",IF(X271='Tabelas auxiliares'!$A$236,"INVESTIMENTO","ERRO - VERIFICAR"))))</f>
        <v/>
      </c>
      <c r="Z271" s="64" t="str">
        <f t="shared" si="5"/>
        <v/>
      </c>
      <c r="AC271" s="44"/>
      <c r="AD271" s="72"/>
      <c r="AE271" s="72"/>
      <c r="AF271" s="72"/>
      <c r="AG271" s="72"/>
      <c r="AH271" s="72"/>
      <c r="AI271" s="72"/>
      <c r="AJ271" s="72"/>
      <c r="AK271" s="72"/>
      <c r="AL271" s="72"/>
      <c r="AM271" s="72"/>
      <c r="AN271" s="72"/>
      <c r="AO271" s="72"/>
    </row>
    <row r="272" spans="6:41" x14ac:dyDescent="0.25">
      <c r="F272" s="51" t="str">
        <f>IFERROR(VLOOKUP(D272,'Tabelas auxiliares'!$A$3:$B$61,2,FALSE),"")</f>
        <v/>
      </c>
      <c r="G272" s="51" t="str">
        <f>IFERROR(VLOOKUP($B272,'Tabelas auxiliares'!$A$65:$C$102,2,FALSE),"")</f>
        <v/>
      </c>
      <c r="H272" s="51" t="str">
        <f>IFERROR(VLOOKUP($B272,'Tabelas auxiliares'!$A$65:$C$102,3,FALSE),"")</f>
        <v/>
      </c>
      <c r="X272" s="51" t="str">
        <f t="shared" si="4"/>
        <v/>
      </c>
      <c r="Y272" s="51" t="str">
        <f>IF(T272="","",IF(AND(T272&lt;&gt;'Tabelas auxiliares'!$B$236,T272&lt;&gt;'Tabelas auxiliares'!$B$237,T272&lt;&gt;'Tabelas auxiliares'!$C$236,T272&lt;&gt;'Tabelas auxiliares'!$C$237,T272&lt;&gt;'Tabelas auxiliares'!$D$236),"FOLHA DE PESSOAL",IF(X272='Tabelas auxiliares'!$A$237,"CUSTEIO",IF(X272='Tabelas auxiliares'!$A$236,"INVESTIMENTO","ERRO - VERIFICAR"))))</f>
        <v/>
      </c>
      <c r="Z272" s="64" t="str">
        <f t="shared" si="5"/>
        <v/>
      </c>
      <c r="AB272" s="44"/>
      <c r="AD272" s="72"/>
      <c r="AE272" s="72"/>
      <c r="AF272" s="72"/>
      <c r="AG272" s="72"/>
      <c r="AH272" s="72"/>
      <c r="AI272" s="72"/>
      <c r="AJ272" s="72"/>
      <c r="AK272" s="72"/>
      <c r="AL272" s="72"/>
      <c r="AM272" s="72"/>
      <c r="AN272" s="72"/>
      <c r="AO272" s="72"/>
    </row>
    <row r="273" spans="6:41" x14ac:dyDescent="0.25">
      <c r="F273" s="51" t="str">
        <f>IFERROR(VLOOKUP(D273,'Tabelas auxiliares'!$A$3:$B$61,2,FALSE),"")</f>
        <v/>
      </c>
      <c r="G273" s="51" t="str">
        <f>IFERROR(VLOOKUP($B273,'Tabelas auxiliares'!$A$65:$C$102,2,FALSE),"")</f>
        <v/>
      </c>
      <c r="H273" s="51" t="str">
        <f>IFERROR(VLOOKUP($B273,'Tabelas auxiliares'!$A$65:$C$102,3,FALSE),"")</f>
        <v/>
      </c>
      <c r="X273" s="51" t="str">
        <f t="shared" si="4"/>
        <v/>
      </c>
      <c r="Y273" s="51" t="str">
        <f>IF(T273="","",IF(AND(T273&lt;&gt;'Tabelas auxiliares'!$B$236,T273&lt;&gt;'Tabelas auxiliares'!$B$237,T273&lt;&gt;'Tabelas auxiliares'!$C$236,T273&lt;&gt;'Tabelas auxiliares'!$C$237,T273&lt;&gt;'Tabelas auxiliares'!$D$236),"FOLHA DE PESSOAL",IF(X273='Tabelas auxiliares'!$A$237,"CUSTEIO",IF(X273='Tabelas auxiliares'!$A$236,"INVESTIMENTO","ERRO - VERIFICAR"))))</f>
        <v/>
      </c>
      <c r="Z273" s="64" t="str">
        <f t="shared" si="5"/>
        <v/>
      </c>
      <c r="AA273" s="44"/>
      <c r="AD273" s="72"/>
      <c r="AE273" s="72"/>
      <c r="AF273" s="72"/>
      <c r="AG273" s="72"/>
      <c r="AH273" s="72"/>
      <c r="AI273" s="72"/>
      <c r="AJ273" s="72"/>
      <c r="AK273" s="72"/>
      <c r="AL273" s="72"/>
      <c r="AM273" s="72"/>
      <c r="AN273" s="72"/>
      <c r="AO273" s="72"/>
    </row>
    <row r="274" spans="6:41" x14ac:dyDescent="0.25">
      <c r="F274" s="51" t="str">
        <f>IFERROR(VLOOKUP(D274,'Tabelas auxiliares'!$A$3:$B$61,2,FALSE),"")</f>
        <v/>
      </c>
      <c r="G274" s="51" t="str">
        <f>IFERROR(VLOOKUP($B274,'Tabelas auxiliares'!$A$65:$C$102,2,FALSE),"")</f>
        <v/>
      </c>
      <c r="H274" s="51" t="str">
        <f>IFERROR(VLOOKUP($B274,'Tabelas auxiliares'!$A$65:$C$102,3,FALSE),"")</f>
        <v/>
      </c>
      <c r="X274" s="51" t="str">
        <f t="shared" si="4"/>
        <v/>
      </c>
      <c r="Y274" s="51" t="str">
        <f>IF(T274="","",IF(AND(T274&lt;&gt;'Tabelas auxiliares'!$B$236,T274&lt;&gt;'Tabelas auxiliares'!$B$237,T274&lt;&gt;'Tabelas auxiliares'!$C$236,T274&lt;&gt;'Tabelas auxiliares'!$C$237,T274&lt;&gt;'Tabelas auxiliares'!$D$236),"FOLHA DE PESSOAL",IF(X274='Tabelas auxiliares'!$A$237,"CUSTEIO",IF(X274='Tabelas auxiliares'!$A$236,"INVESTIMENTO","ERRO - VERIFICAR"))))</f>
        <v/>
      </c>
      <c r="Z274" s="64" t="str">
        <f t="shared" si="5"/>
        <v/>
      </c>
      <c r="AC274" s="44"/>
      <c r="AD274" s="72"/>
      <c r="AE274" s="72"/>
      <c r="AF274" s="72"/>
      <c r="AG274" s="72"/>
      <c r="AH274" s="72"/>
      <c r="AI274" s="72"/>
      <c r="AJ274" s="72"/>
      <c r="AK274" s="72"/>
      <c r="AL274" s="72"/>
      <c r="AM274" s="72"/>
      <c r="AN274" s="72"/>
      <c r="AO274" s="72"/>
    </row>
    <row r="275" spans="6:41" x14ac:dyDescent="0.25">
      <c r="F275" s="51" t="str">
        <f>IFERROR(VLOOKUP(D275,'Tabelas auxiliares'!$A$3:$B$61,2,FALSE),"")</f>
        <v/>
      </c>
      <c r="G275" s="51" t="str">
        <f>IFERROR(VLOOKUP($B275,'Tabelas auxiliares'!$A$65:$C$102,2,FALSE),"")</f>
        <v/>
      </c>
      <c r="H275" s="51" t="str">
        <f>IFERROR(VLOOKUP($B275,'Tabelas auxiliares'!$A$65:$C$102,3,FALSE),"")</f>
        <v/>
      </c>
      <c r="X275" s="51" t="str">
        <f t="shared" si="4"/>
        <v/>
      </c>
      <c r="Y275" s="51" t="str">
        <f>IF(T275="","",IF(AND(T275&lt;&gt;'Tabelas auxiliares'!$B$236,T275&lt;&gt;'Tabelas auxiliares'!$B$237,T275&lt;&gt;'Tabelas auxiliares'!$C$236,T275&lt;&gt;'Tabelas auxiliares'!$C$237,T275&lt;&gt;'Tabelas auxiliares'!$D$236),"FOLHA DE PESSOAL",IF(X275='Tabelas auxiliares'!$A$237,"CUSTEIO",IF(X275='Tabelas auxiliares'!$A$236,"INVESTIMENTO","ERRO - VERIFICAR"))))</f>
        <v/>
      </c>
      <c r="Z275" s="64" t="str">
        <f t="shared" si="5"/>
        <v/>
      </c>
      <c r="AA275" s="44"/>
      <c r="AC275" s="44"/>
      <c r="AD275" s="72"/>
      <c r="AE275" s="72"/>
      <c r="AF275" s="72"/>
      <c r="AG275" s="72"/>
      <c r="AH275" s="72"/>
      <c r="AI275" s="72"/>
      <c r="AJ275" s="72"/>
      <c r="AK275" s="72"/>
      <c r="AL275" s="72"/>
      <c r="AM275" s="72"/>
      <c r="AN275" s="72"/>
      <c r="AO275" s="72"/>
    </row>
    <row r="276" spans="6:41" x14ac:dyDescent="0.25">
      <c r="F276" s="51" t="str">
        <f>IFERROR(VLOOKUP(D276,'Tabelas auxiliares'!$A$3:$B$61,2,FALSE),"")</f>
        <v/>
      </c>
      <c r="G276" s="51" t="str">
        <f>IFERROR(VLOOKUP($B276,'Tabelas auxiliares'!$A$65:$C$102,2,FALSE),"")</f>
        <v/>
      </c>
      <c r="H276" s="51" t="str">
        <f>IFERROR(VLOOKUP($B276,'Tabelas auxiliares'!$A$65:$C$102,3,FALSE),"")</f>
        <v/>
      </c>
      <c r="X276" s="51" t="str">
        <f t="shared" si="4"/>
        <v/>
      </c>
      <c r="Y276" s="51" t="str">
        <f>IF(T276="","",IF(AND(T276&lt;&gt;'Tabelas auxiliares'!$B$236,T276&lt;&gt;'Tabelas auxiliares'!$B$237,T276&lt;&gt;'Tabelas auxiliares'!$C$236,T276&lt;&gt;'Tabelas auxiliares'!$C$237,T276&lt;&gt;'Tabelas auxiliares'!$D$236),"FOLHA DE PESSOAL",IF(X276='Tabelas auxiliares'!$A$237,"CUSTEIO",IF(X276='Tabelas auxiliares'!$A$236,"INVESTIMENTO","ERRO - VERIFICAR"))))</f>
        <v/>
      </c>
      <c r="Z276" s="64" t="str">
        <f t="shared" si="5"/>
        <v/>
      </c>
      <c r="AA276" s="44"/>
      <c r="AC276" s="44"/>
      <c r="AD276" s="72"/>
      <c r="AE276" s="72"/>
      <c r="AF276" s="72"/>
      <c r="AG276" s="72"/>
      <c r="AH276" s="72"/>
      <c r="AI276" s="72"/>
      <c r="AJ276" s="72"/>
      <c r="AK276" s="72"/>
      <c r="AL276" s="72"/>
      <c r="AM276" s="72"/>
      <c r="AN276" s="72"/>
      <c r="AO276" s="72"/>
    </row>
    <row r="277" spans="6:41" x14ac:dyDescent="0.25">
      <c r="F277" s="51" t="str">
        <f>IFERROR(VLOOKUP(D277,'Tabelas auxiliares'!$A$3:$B$61,2,FALSE),"")</f>
        <v/>
      </c>
      <c r="G277" s="51" t="str">
        <f>IFERROR(VLOOKUP($B277,'Tabelas auxiliares'!$A$65:$C$102,2,FALSE),"")</f>
        <v/>
      </c>
      <c r="H277" s="51" t="str">
        <f>IFERROR(VLOOKUP($B277,'Tabelas auxiliares'!$A$65:$C$102,3,FALSE),"")</f>
        <v/>
      </c>
      <c r="X277" s="51" t="str">
        <f t="shared" si="4"/>
        <v/>
      </c>
      <c r="Y277" s="51" t="str">
        <f>IF(T277="","",IF(AND(T277&lt;&gt;'Tabelas auxiliares'!$B$236,T277&lt;&gt;'Tabelas auxiliares'!$B$237,T277&lt;&gt;'Tabelas auxiliares'!$C$236,T277&lt;&gt;'Tabelas auxiliares'!$C$237,T277&lt;&gt;'Tabelas auxiliares'!$D$236),"FOLHA DE PESSOAL",IF(X277='Tabelas auxiliares'!$A$237,"CUSTEIO",IF(X277='Tabelas auxiliares'!$A$236,"INVESTIMENTO","ERRO - VERIFICAR"))))</f>
        <v/>
      </c>
      <c r="Z277" s="64" t="str">
        <f t="shared" si="5"/>
        <v/>
      </c>
      <c r="AC277" s="44"/>
      <c r="AD277" s="72"/>
      <c r="AE277" s="72"/>
      <c r="AF277" s="72"/>
      <c r="AG277" s="72"/>
      <c r="AH277" s="72"/>
      <c r="AI277" s="72"/>
      <c r="AJ277" s="72"/>
      <c r="AK277" s="72"/>
      <c r="AL277" s="72"/>
      <c r="AM277" s="72"/>
      <c r="AN277" s="72"/>
      <c r="AO277" s="72"/>
    </row>
    <row r="278" spans="6:41" x14ac:dyDescent="0.25">
      <c r="F278" s="51" t="str">
        <f>IFERROR(VLOOKUP(D278,'Tabelas auxiliares'!$A$3:$B$61,2,FALSE),"")</f>
        <v/>
      </c>
      <c r="G278" s="51" t="str">
        <f>IFERROR(VLOOKUP($B278,'Tabelas auxiliares'!$A$65:$C$102,2,FALSE),"")</f>
        <v/>
      </c>
      <c r="H278" s="51" t="str">
        <f>IFERROR(VLOOKUP($B278,'Tabelas auxiliares'!$A$65:$C$102,3,FALSE),"")</f>
        <v/>
      </c>
      <c r="X278" s="51" t="str">
        <f t="shared" si="4"/>
        <v/>
      </c>
      <c r="Y278" s="51" t="str">
        <f>IF(T278="","",IF(AND(T278&lt;&gt;'Tabelas auxiliares'!$B$236,T278&lt;&gt;'Tabelas auxiliares'!$B$237,T278&lt;&gt;'Tabelas auxiliares'!$C$236,T278&lt;&gt;'Tabelas auxiliares'!$C$237,T278&lt;&gt;'Tabelas auxiliares'!$D$236),"FOLHA DE PESSOAL",IF(X278='Tabelas auxiliares'!$A$237,"CUSTEIO",IF(X278='Tabelas auxiliares'!$A$236,"INVESTIMENTO","ERRO - VERIFICAR"))))</f>
        <v/>
      </c>
      <c r="Z278" s="64" t="str">
        <f t="shared" si="5"/>
        <v/>
      </c>
      <c r="AC278" s="44"/>
      <c r="AD278" s="72"/>
      <c r="AE278" s="72"/>
      <c r="AF278" s="72"/>
      <c r="AG278" s="72"/>
      <c r="AH278" s="72"/>
      <c r="AI278" s="72"/>
      <c r="AJ278" s="72"/>
      <c r="AK278" s="72"/>
      <c r="AL278" s="72"/>
      <c r="AM278" s="72"/>
      <c r="AN278" s="72"/>
      <c r="AO278" s="72"/>
    </row>
    <row r="279" spans="6:41" x14ac:dyDescent="0.25">
      <c r="F279" s="51" t="str">
        <f>IFERROR(VLOOKUP(D279,'Tabelas auxiliares'!$A$3:$B$61,2,FALSE),"")</f>
        <v/>
      </c>
      <c r="G279" s="51" t="str">
        <f>IFERROR(VLOOKUP($B279,'Tabelas auxiliares'!$A$65:$C$102,2,FALSE),"")</f>
        <v/>
      </c>
      <c r="H279" s="51" t="str">
        <f>IFERROR(VLOOKUP($B279,'Tabelas auxiliares'!$A$65:$C$102,3,FALSE),"")</f>
        <v/>
      </c>
      <c r="X279" s="51" t="str">
        <f t="shared" si="4"/>
        <v/>
      </c>
      <c r="Y279" s="51" t="str">
        <f>IF(T279="","",IF(AND(T279&lt;&gt;'Tabelas auxiliares'!$B$236,T279&lt;&gt;'Tabelas auxiliares'!$B$237,T279&lt;&gt;'Tabelas auxiliares'!$C$236,T279&lt;&gt;'Tabelas auxiliares'!$C$237,T279&lt;&gt;'Tabelas auxiliares'!$D$236),"FOLHA DE PESSOAL",IF(X279='Tabelas auxiliares'!$A$237,"CUSTEIO",IF(X279='Tabelas auxiliares'!$A$236,"INVESTIMENTO","ERRO - VERIFICAR"))))</f>
        <v/>
      </c>
      <c r="Z279" s="64" t="str">
        <f t="shared" si="5"/>
        <v/>
      </c>
      <c r="AA279" s="44"/>
      <c r="AB279" s="44"/>
      <c r="AD279" s="72"/>
      <c r="AE279" s="72"/>
      <c r="AF279" s="72"/>
      <c r="AG279" s="72"/>
      <c r="AH279" s="72"/>
      <c r="AI279" s="72"/>
      <c r="AJ279" s="72"/>
      <c r="AK279" s="72"/>
      <c r="AL279" s="72"/>
      <c r="AM279" s="72"/>
      <c r="AN279" s="72"/>
      <c r="AO279" s="72"/>
    </row>
    <row r="280" spans="6:41" x14ac:dyDescent="0.25">
      <c r="F280" s="51" t="str">
        <f>IFERROR(VLOOKUP(D280,'Tabelas auxiliares'!$A$3:$B$61,2,FALSE),"")</f>
        <v/>
      </c>
      <c r="G280" s="51" t="str">
        <f>IFERROR(VLOOKUP($B280,'Tabelas auxiliares'!$A$65:$C$102,2,FALSE),"")</f>
        <v/>
      </c>
      <c r="H280" s="51" t="str">
        <f>IFERROR(VLOOKUP($B280,'Tabelas auxiliares'!$A$65:$C$102,3,FALSE),"")</f>
        <v/>
      </c>
      <c r="X280" s="51" t="str">
        <f t="shared" si="4"/>
        <v/>
      </c>
      <c r="Y280" s="51" t="str">
        <f>IF(T280="","",IF(AND(T280&lt;&gt;'Tabelas auxiliares'!$B$236,T280&lt;&gt;'Tabelas auxiliares'!$B$237,T280&lt;&gt;'Tabelas auxiliares'!$C$236,T280&lt;&gt;'Tabelas auxiliares'!$C$237,T280&lt;&gt;'Tabelas auxiliares'!$D$236),"FOLHA DE PESSOAL",IF(X280='Tabelas auxiliares'!$A$237,"CUSTEIO",IF(X280='Tabelas auxiliares'!$A$236,"INVESTIMENTO","ERRO - VERIFICAR"))))</f>
        <v/>
      </c>
      <c r="Z280" s="64" t="str">
        <f t="shared" si="5"/>
        <v/>
      </c>
      <c r="AA280" s="44"/>
      <c r="AC280" s="44"/>
      <c r="AD280" s="72"/>
      <c r="AE280" s="72"/>
      <c r="AF280" s="72"/>
      <c r="AG280" s="72"/>
      <c r="AH280" s="72"/>
      <c r="AI280" s="72"/>
      <c r="AJ280" s="72"/>
      <c r="AK280" s="72"/>
      <c r="AL280" s="72"/>
      <c r="AM280" s="72"/>
      <c r="AN280" s="72"/>
      <c r="AO280" s="72"/>
    </row>
    <row r="281" spans="6:41" x14ac:dyDescent="0.25">
      <c r="F281" s="51" t="str">
        <f>IFERROR(VLOOKUP(D281,'Tabelas auxiliares'!$A$3:$B$61,2,FALSE),"")</f>
        <v/>
      </c>
      <c r="G281" s="51" t="str">
        <f>IFERROR(VLOOKUP($B281,'Tabelas auxiliares'!$A$65:$C$102,2,FALSE),"")</f>
        <v/>
      </c>
      <c r="H281" s="51" t="str">
        <f>IFERROR(VLOOKUP($B281,'Tabelas auxiliares'!$A$65:$C$102,3,FALSE),"")</f>
        <v/>
      </c>
      <c r="X281" s="51" t="str">
        <f t="shared" si="4"/>
        <v/>
      </c>
      <c r="Y281" s="51" t="str">
        <f>IF(T281="","",IF(AND(T281&lt;&gt;'Tabelas auxiliares'!$B$236,T281&lt;&gt;'Tabelas auxiliares'!$B$237,T281&lt;&gt;'Tabelas auxiliares'!$C$236,T281&lt;&gt;'Tabelas auxiliares'!$C$237,T281&lt;&gt;'Tabelas auxiliares'!$D$236),"FOLHA DE PESSOAL",IF(X281='Tabelas auxiliares'!$A$237,"CUSTEIO",IF(X281='Tabelas auxiliares'!$A$236,"INVESTIMENTO","ERRO - VERIFICAR"))))</f>
        <v/>
      </c>
      <c r="Z281" s="64" t="str">
        <f t="shared" si="5"/>
        <v/>
      </c>
      <c r="AC281" s="44"/>
      <c r="AD281" s="72"/>
      <c r="AE281" s="72"/>
      <c r="AF281" s="72"/>
      <c r="AG281" s="72"/>
      <c r="AH281" s="72"/>
      <c r="AI281" s="72"/>
      <c r="AJ281" s="72"/>
      <c r="AK281" s="72"/>
      <c r="AL281" s="72"/>
      <c r="AM281" s="72"/>
      <c r="AN281" s="72"/>
      <c r="AO281" s="72"/>
    </row>
    <row r="282" spans="6:41" x14ac:dyDescent="0.25">
      <c r="F282" s="51" t="str">
        <f>IFERROR(VLOOKUP(D282,'Tabelas auxiliares'!$A$3:$B$61,2,FALSE),"")</f>
        <v/>
      </c>
      <c r="G282" s="51" t="str">
        <f>IFERROR(VLOOKUP($B282,'Tabelas auxiliares'!$A$65:$C$102,2,FALSE),"")</f>
        <v/>
      </c>
      <c r="H282" s="51" t="str">
        <f>IFERROR(VLOOKUP($B282,'Tabelas auxiliares'!$A$65:$C$102,3,FALSE),"")</f>
        <v/>
      </c>
      <c r="X282" s="51" t="str">
        <f t="shared" si="4"/>
        <v/>
      </c>
      <c r="Y282" s="51" t="str">
        <f>IF(T282="","",IF(AND(T282&lt;&gt;'Tabelas auxiliares'!$B$236,T282&lt;&gt;'Tabelas auxiliares'!$B$237,T282&lt;&gt;'Tabelas auxiliares'!$C$236,T282&lt;&gt;'Tabelas auxiliares'!$C$237,T282&lt;&gt;'Tabelas auxiliares'!$D$236),"FOLHA DE PESSOAL",IF(X282='Tabelas auxiliares'!$A$237,"CUSTEIO",IF(X282='Tabelas auxiliares'!$A$236,"INVESTIMENTO","ERRO - VERIFICAR"))))</f>
        <v/>
      </c>
      <c r="Z282" s="64" t="str">
        <f t="shared" si="5"/>
        <v/>
      </c>
      <c r="AC282" s="44"/>
      <c r="AD282" s="72"/>
      <c r="AE282" s="72"/>
      <c r="AF282" s="72"/>
      <c r="AG282" s="72"/>
      <c r="AH282" s="72"/>
      <c r="AI282" s="72"/>
      <c r="AJ282" s="72"/>
      <c r="AK282" s="72"/>
      <c r="AL282" s="72"/>
      <c r="AM282" s="72"/>
      <c r="AN282" s="72"/>
      <c r="AO282" s="72"/>
    </row>
    <row r="283" spans="6:41" x14ac:dyDescent="0.25">
      <c r="F283" s="51" t="str">
        <f>IFERROR(VLOOKUP(D283,'Tabelas auxiliares'!$A$3:$B$61,2,FALSE),"")</f>
        <v/>
      </c>
      <c r="G283" s="51" t="str">
        <f>IFERROR(VLOOKUP($B283,'Tabelas auxiliares'!$A$65:$C$102,2,FALSE),"")</f>
        <v/>
      </c>
      <c r="H283" s="51" t="str">
        <f>IFERROR(VLOOKUP($B283,'Tabelas auxiliares'!$A$65:$C$102,3,FALSE),"")</f>
        <v/>
      </c>
      <c r="X283" s="51" t="str">
        <f t="shared" si="4"/>
        <v/>
      </c>
      <c r="Y283" s="51" t="str">
        <f>IF(T283="","",IF(AND(T283&lt;&gt;'Tabelas auxiliares'!$B$236,T283&lt;&gt;'Tabelas auxiliares'!$B$237,T283&lt;&gt;'Tabelas auxiliares'!$C$236,T283&lt;&gt;'Tabelas auxiliares'!$C$237,T283&lt;&gt;'Tabelas auxiliares'!$D$236),"FOLHA DE PESSOAL",IF(X283='Tabelas auxiliares'!$A$237,"CUSTEIO",IF(X283='Tabelas auxiliares'!$A$236,"INVESTIMENTO","ERRO - VERIFICAR"))))</f>
        <v/>
      </c>
      <c r="Z283" s="64" t="str">
        <f t="shared" si="5"/>
        <v/>
      </c>
      <c r="AB283" s="44"/>
      <c r="AC283" s="44"/>
      <c r="AD283" s="72"/>
      <c r="AE283" s="72"/>
      <c r="AF283" s="72"/>
      <c r="AG283" s="72"/>
      <c r="AH283" s="72"/>
      <c r="AI283" s="72"/>
      <c r="AJ283" s="72"/>
      <c r="AK283" s="72"/>
      <c r="AL283" s="72"/>
      <c r="AM283" s="72"/>
      <c r="AN283" s="72"/>
      <c r="AO283" s="72"/>
    </row>
    <row r="284" spans="6:41" x14ac:dyDescent="0.25">
      <c r="F284" s="51" t="str">
        <f>IFERROR(VLOOKUP(D284,'Tabelas auxiliares'!$A$3:$B$61,2,FALSE),"")</f>
        <v/>
      </c>
      <c r="G284" s="51" t="str">
        <f>IFERROR(VLOOKUP($B284,'Tabelas auxiliares'!$A$65:$C$102,2,FALSE),"")</f>
        <v/>
      </c>
      <c r="H284" s="51" t="str">
        <f>IFERROR(VLOOKUP($B284,'Tabelas auxiliares'!$A$65:$C$102,3,FALSE),"")</f>
        <v/>
      </c>
      <c r="X284" s="51" t="str">
        <f t="shared" si="4"/>
        <v/>
      </c>
      <c r="Y284" s="51" t="str">
        <f>IF(T284="","",IF(AND(T284&lt;&gt;'Tabelas auxiliares'!$B$236,T284&lt;&gt;'Tabelas auxiliares'!$B$237,T284&lt;&gt;'Tabelas auxiliares'!$C$236,T284&lt;&gt;'Tabelas auxiliares'!$C$237,T284&lt;&gt;'Tabelas auxiliares'!$D$236),"FOLHA DE PESSOAL",IF(X284='Tabelas auxiliares'!$A$237,"CUSTEIO",IF(X284='Tabelas auxiliares'!$A$236,"INVESTIMENTO","ERRO - VERIFICAR"))))</f>
        <v/>
      </c>
      <c r="Z284" s="64" t="str">
        <f t="shared" si="5"/>
        <v/>
      </c>
      <c r="AA284" s="44"/>
      <c r="AB284" s="44"/>
      <c r="AC284" s="44"/>
      <c r="AD284" s="72"/>
      <c r="AE284" s="72"/>
      <c r="AF284" s="72"/>
      <c r="AG284" s="72"/>
      <c r="AH284" s="72"/>
      <c r="AI284" s="72"/>
      <c r="AJ284" s="72"/>
      <c r="AK284" s="72"/>
      <c r="AL284" s="72"/>
      <c r="AM284" s="72"/>
      <c r="AN284" s="72"/>
      <c r="AO284" s="72"/>
    </row>
    <row r="285" spans="6:41" x14ac:dyDescent="0.25">
      <c r="F285" s="51" t="str">
        <f>IFERROR(VLOOKUP(D285,'Tabelas auxiliares'!$A$3:$B$61,2,FALSE),"")</f>
        <v/>
      </c>
      <c r="G285" s="51" t="str">
        <f>IFERROR(VLOOKUP($B285,'Tabelas auxiliares'!$A$65:$C$102,2,FALSE),"")</f>
        <v/>
      </c>
      <c r="H285" s="51" t="str">
        <f>IFERROR(VLOOKUP($B285,'Tabelas auxiliares'!$A$65:$C$102,3,FALSE),"")</f>
        <v/>
      </c>
      <c r="X285" s="51" t="str">
        <f t="shared" si="4"/>
        <v/>
      </c>
      <c r="Y285" s="51" t="str">
        <f>IF(T285="","",IF(AND(T285&lt;&gt;'Tabelas auxiliares'!$B$236,T285&lt;&gt;'Tabelas auxiliares'!$B$237,T285&lt;&gt;'Tabelas auxiliares'!$C$236,T285&lt;&gt;'Tabelas auxiliares'!$C$237,T285&lt;&gt;'Tabelas auxiliares'!$D$236),"FOLHA DE PESSOAL",IF(X285='Tabelas auxiliares'!$A$237,"CUSTEIO",IF(X285='Tabelas auxiliares'!$A$236,"INVESTIMENTO","ERRO - VERIFICAR"))))</f>
        <v/>
      </c>
      <c r="Z285" s="64" t="str">
        <f t="shared" si="5"/>
        <v/>
      </c>
      <c r="AC285" s="44"/>
      <c r="AD285" s="72"/>
      <c r="AE285" s="72"/>
      <c r="AF285" s="72"/>
      <c r="AG285" s="72"/>
      <c r="AH285" s="72"/>
      <c r="AI285" s="72"/>
      <c r="AJ285" s="72"/>
      <c r="AK285" s="72"/>
      <c r="AL285" s="72"/>
      <c r="AM285" s="72"/>
      <c r="AN285" s="72"/>
      <c r="AO285" s="72"/>
    </row>
    <row r="286" spans="6:41" x14ac:dyDescent="0.25">
      <c r="F286" s="51" t="str">
        <f>IFERROR(VLOOKUP(D286,'Tabelas auxiliares'!$A$3:$B$61,2,FALSE),"")</f>
        <v/>
      </c>
      <c r="G286" s="51" t="str">
        <f>IFERROR(VLOOKUP($B286,'Tabelas auxiliares'!$A$65:$C$102,2,FALSE),"")</f>
        <v/>
      </c>
      <c r="H286" s="51" t="str">
        <f>IFERROR(VLOOKUP($B286,'Tabelas auxiliares'!$A$65:$C$102,3,FALSE),"")</f>
        <v/>
      </c>
      <c r="X286" s="51" t="str">
        <f t="shared" si="4"/>
        <v/>
      </c>
      <c r="Y286" s="51" t="str">
        <f>IF(T286="","",IF(AND(T286&lt;&gt;'Tabelas auxiliares'!$B$236,T286&lt;&gt;'Tabelas auxiliares'!$B$237,T286&lt;&gt;'Tabelas auxiliares'!$C$236,T286&lt;&gt;'Tabelas auxiliares'!$C$237,T286&lt;&gt;'Tabelas auxiliares'!$D$236),"FOLHA DE PESSOAL",IF(X286='Tabelas auxiliares'!$A$237,"CUSTEIO",IF(X286='Tabelas auxiliares'!$A$236,"INVESTIMENTO","ERRO - VERIFICAR"))))</f>
        <v/>
      </c>
      <c r="Z286" s="64" t="str">
        <f t="shared" si="5"/>
        <v/>
      </c>
      <c r="AA286" s="44"/>
      <c r="AD286" s="72"/>
      <c r="AE286" s="72"/>
      <c r="AF286" s="72"/>
      <c r="AG286" s="72"/>
      <c r="AH286" s="72"/>
      <c r="AI286" s="72"/>
      <c r="AJ286" s="72"/>
      <c r="AK286" s="72"/>
      <c r="AL286" s="72"/>
      <c r="AM286" s="72"/>
      <c r="AN286" s="72"/>
      <c r="AO286" s="72"/>
    </row>
    <row r="287" spans="6:41" x14ac:dyDescent="0.25">
      <c r="F287" s="51" t="str">
        <f>IFERROR(VLOOKUP(D287,'Tabelas auxiliares'!$A$3:$B$61,2,FALSE),"")</f>
        <v/>
      </c>
      <c r="G287" s="51" t="str">
        <f>IFERROR(VLOOKUP($B287,'Tabelas auxiliares'!$A$65:$C$102,2,FALSE),"")</f>
        <v/>
      </c>
      <c r="H287" s="51" t="str">
        <f>IFERROR(VLOOKUP($B287,'Tabelas auxiliares'!$A$65:$C$102,3,FALSE),"")</f>
        <v/>
      </c>
      <c r="X287" s="51" t="str">
        <f t="shared" si="4"/>
        <v/>
      </c>
      <c r="Y287" s="51" t="str">
        <f>IF(T287="","",IF(AND(T287&lt;&gt;'Tabelas auxiliares'!$B$236,T287&lt;&gt;'Tabelas auxiliares'!$B$237,T287&lt;&gt;'Tabelas auxiliares'!$C$236,T287&lt;&gt;'Tabelas auxiliares'!$C$237,T287&lt;&gt;'Tabelas auxiliares'!$D$236),"FOLHA DE PESSOAL",IF(X287='Tabelas auxiliares'!$A$237,"CUSTEIO",IF(X287='Tabelas auxiliares'!$A$236,"INVESTIMENTO","ERRO - VERIFICAR"))))</f>
        <v/>
      </c>
      <c r="Z287" s="64" t="str">
        <f t="shared" si="5"/>
        <v/>
      </c>
      <c r="AA287" s="44"/>
      <c r="AB287" s="44"/>
      <c r="AC287" s="44"/>
      <c r="AD287" s="72"/>
      <c r="AE287" s="72"/>
      <c r="AF287" s="72"/>
      <c r="AG287" s="72"/>
      <c r="AH287" s="72"/>
      <c r="AI287" s="72"/>
      <c r="AJ287" s="72"/>
      <c r="AK287" s="72"/>
      <c r="AL287" s="72"/>
      <c r="AM287" s="72"/>
      <c r="AN287" s="72"/>
      <c r="AO287" s="72"/>
    </row>
    <row r="288" spans="6:41" x14ac:dyDescent="0.25">
      <c r="F288" s="51" t="str">
        <f>IFERROR(VLOOKUP(D288,'Tabelas auxiliares'!$A$3:$B$61,2,FALSE),"")</f>
        <v/>
      </c>
      <c r="G288" s="51" t="str">
        <f>IFERROR(VLOOKUP($B288,'Tabelas auxiliares'!$A$65:$C$102,2,FALSE),"")</f>
        <v/>
      </c>
      <c r="H288" s="51" t="str">
        <f>IFERROR(VLOOKUP($B288,'Tabelas auxiliares'!$A$65:$C$102,3,FALSE),"")</f>
        <v/>
      </c>
      <c r="X288" s="51" t="str">
        <f t="shared" si="4"/>
        <v/>
      </c>
      <c r="Y288" s="51" t="str">
        <f>IF(T288="","",IF(AND(T288&lt;&gt;'Tabelas auxiliares'!$B$236,T288&lt;&gt;'Tabelas auxiliares'!$B$237,T288&lt;&gt;'Tabelas auxiliares'!$C$236,T288&lt;&gt;'Tabelas auxiliares'!$C$237,T288&lt;&gt;'Tabelas auxiliares'!$D$236),"FOLHA DE PESSOAL",IF(X288='Tabelas auxiliares'!$A$237,"CUSTEIO",IF(X288='Tabelas auxiliares'!$A$236,"INVESTIMENTO","ERRO - VERIFICAR"))))</f>
        <v/>
      </c>
      <c r="Z288" s="64" t="str">
        <f t="shared" si="5"/>
        <v/>
      </c>
      <c r="AA288" s="44"/>
      <c r="AC288" s="44"/>
      <c r="AD288" s="72"/>
      <c r="AE288" s="72"/>
      <c r="AF288" s="72"/>
      <c r="AG288" s="72"/>
      <c r="AH288" s="72"/>
      <c r="AI288" s="72"/>
      <c r="AJ288" s="72"/>
      <c r="AK288" s="72"/>
      <c r="AL288" s="72"/>
      <c r="AM288" s="72"/>
      <c r="AN288" s="72"/>
      <c r="AO288" s="72"/>
    </row>
    <row r="289" spans="6:41" x14ac:dyDescent="0.25">
      <c r="F289" s="51" t="str">
        <f>IFERROR(VLOOKUP(D289,'Tabelas auxiliares'!$A$3:$B$61,2,FALSE),"")</f>
        <v/>
      </c>
      <c r="G289" s="51" t="str">
        <f>IFERROR(VLOOKUP($B289,'Tabelas auxiliares'!$A$65:$C$102,2,FALSE),"")</f>
        <v/>
      </c>
      <c r="H289" s="51" t="str">
        <f>IFERROR(VLOOKUP($B289,'Tabelas auxiliares'!$A$65:$C$102,3,FALSE),"")</f>
        <v/>
      </c>
      <c r="X289" s="51" t="str">
        <f t="shared" si="4"/>
        <v/>
      </c>
      <c r="Y289" s="51" t="str">
        <f>IF(T289="","",IF(AND(T289&lt;&gt;'Tabelas auxiliares'!$B$236,T289&lt;&gt;'Tabelas auxiliares'!$B$237,T289&lt;&gt;'Tabelas auxiliares'!$C$236,T289&lt;&gt;'Tabelas auxiliares'!$C$237,T289&lt;&gt;'Tabelas auxiliares'!$D$236),"FOLHA DE PESSOAL",IF(X289='Tabelas auxiliares'!$A$237,"CUSTEIO",IF(X289='Tabelas auxiliares'!$A$236,"INVESTIMENTO","ERRO - VERIFICAR"))))</f>
        <v/>
      </c>
      <c r="Z289" s="64" t="str">
        <f t="shared" si="5"/>
        <v/>
      </c>
      <c r="AC289" s="44"/>
      <c r="AD289" s="72"/>
      <c r="AE289" s="72"/>
      <c r="AF289" s="72"/>
      <c r="AG289" s="72"/>
      <c r="AH289" s="72"/>
      <c r="AI289" s="72"/>
      <c r="AJ289" s="72"/>
      <c r="AK289" s="72"/>
      <c r="AL289" s="72"/>
      <c r="AM289" s="72"/>
      <c r="AN289" s="72"/>
      <c r="AO289" s="72"/>
    </row>
    <row r="290" spans="6:41" x14ac:dyDescent="0.25">
      <c r="F290" s="51" t="str">
        <f>IFERROR(VLOOKUP(D290,'Tabelas auxiliares'!$A$3:$B$61,2,FALSE),"")</f>
        <v/>
      </c>
      <c r="G290" s="51" t="str">
        <f>IFERROR(VLOOKUP($B290,'Tabelas auxiliares'!$A$65:$C$102,2,FALSE),"")</f>
        <v/>
      </c>
      <c r="H290" s="51" t="str">
        <f>IFERROR(VLOOKUP($B290,'Tabelas auxiliares'!$A$65:$C$102,3,FALSE),"")</f>
        <v/>
      </c>
      <c r="X290" s="51" t="str">
        <f t="shared" si="4"/>
        <v/>
      </c>
      <c r="Y290" s="51" t="str">
        <f>IF(T290="","",IF(AND(T290&lt;&gt;'Tabelas auxiliares'!$B$236,T290&lt;&gt;'Tabelas auxiliares'!$B$237,T290&lt;&gt;'Tabelas auxiliares'!$C$236,T290&lt;&gt;'Tabelas auxiliares'!$C$237,T290&lt;&gt;'Tabelas auxiliares'!$D$236),"FOLHA DE PESSOAL",IF(X290='Tabelas auxiliares'!$A$237,"CUSTEIO",IF(X290='Tabelas auxiliares'!$A$236,"INVESTIMENTO","ERRO - VERIFICAR"))))</f>
        <v/>
      </c>
      <c r="Z290" s="64" t="str">
        <f t="shared" si="5"/>
        <v/>
      </c>
      <c r="AC290" s="44"/>
      <c r="AD290" s="72"/>
      <c r="AE290" s="72"/>
      <c r="AF290" s="72"/>
      <c r="AG290" s="72"/>
      <c r="AH290" s="72"/>
      <c r="AI290" s="72"/>
      <c r="AJ290" s="72"/>
      <c r="AK290" s="72"/>
      <c r="AL290" s="72"/>
      <c r="AM290" s="72"/>
      <c r="AN290" s="72"/>
      <c r="AO290" s="72"/>
    </row>
    <row r="291" spans="6:41" x14ac:dyDescent="0.25">
      <c r="F291" s="51" t="str">
        <f>IFERROR(VLOOKUP(D291,'Tabelas auxiliares'!$A$3:$B$61,2,FALSE),"")</f>
        <v/>
      </c>
      <c r="G291" s="51" t="str">
        <f>IFERROR(VLOOKUP($B291,'Tabelas auxiliares'!$A$65:$C$102,2,FALSE),"")</f>
        <v/>
      </c>
      <c r="H291" s="51" t="str">
        <f>IFERROR(VLOOKUP($B291,'Tabelas auxiliares'!$A$65:$C$102,3,FALSE),"")</f>
        <v/>
      </c>
      <c r="X291" s="51" t="str">
        <f t="shared" si="4"/>
        <v/>
      </c>
      <c r="Y291" s="51" t="str">
        <f>IF(T291="","",IF(AND(T291&lt;&gt;'Tabelas auxiliares'!$B$236,T291&lt;&gt;'Tabelas auxiliares'!$B$237,T291&lt;&gt;'Tabelas auxiliares'!$C$236,T291&lt;&gt;'Tabelas auxiliares'!$C$237,T291&lt;&gt;'Tabelas auxiliares'!$D$236),"FOLHA DE PESSOAL",IF(X291='Tabelas auxiliares'!$A$237,"CUSTEIO",IF(X291='Tabelas auxiliares'!$A$236,"INVESTIMENTO","ERRO - VERIFICAR"))))</f>
        <v/>
      </c>
      <c r="Z291" s="64" t="str">
        <f t="shared" si="5"/>
        <v/>
      </c>
      <c r="AA291" s="44"/>
      <c r="AC291" s="44"/>
      <c r="AD291" s="72"/>
      <c r="AE291" s="72"/>
      <c r="AF291" s="72"/>
      <c r="AG291" s="72"/>
      <c r="AH291" s="72"/>
      <c r="AI291" s="72"/>
      <c r="AJ291" s="72"/>
      <c r="AK291" s="72"/>
      <c r="AL291" s="72"/>
      <c r="AM291" s="72"/>
      <c r="AN291" s="72"/>
      <c r="AO291" s="72"/>
    </row>
    <row r="292" spans="6:41" x14ac:dyDescent="0.25">
      <c r="F292" s="51" t="str">
        <f>IFERROR(VLOOKUP(D292,'Tabelas auxiliares'!$A$3:$B$61,2,FALSE),"")</f>
        <v/>
      </c>
      <c r="G292" s="51" t="str">
        <f>IFERROR(VLOOKUP($B292,'Tabelas auxiliares'!$A$65:$C$102,2,FALSE),"")</f>
        <v/>
      </c>
      <c r="H292" s="51" t="str">
        <f>IFERROR(VLOOKUP($B292,'Tabelas auxiliares'!$A$65:$C$102,3,FALSE),"")</f>
        <v/>
      </c>
      <c r="X292" s="51" t="str">
        <f t="shared" si="4"/>
        <v/>
      </c>
      <c r="Y292" s="51" t="str">
        <f>IF(T292="","",IF(AND(T292&lt;&gt;'Tabelas auxiliares'!$B$236,T292&lt;&gt;'Tabelas auxiliares'!$B$237,T292&lt;&gt;'Tabelas auxiliares'!$C$236,T292&lt;&gt;'Tabelas auxiliares'!$C$237,T292&lt;&gt;'Tabelas auxiliares'!$D$236),"FOLHA DE PESSOAL",IF(X292='Tabelas auxiliares'!$A$237,"CUSTEIO",IF(X292='Tabelas auxiliares'!$A$236,"INVESTIMENTO","ERRO - VERIFICAR"))))</f>
        <v/>
      </c>
      <c r="Z292" s="64" t="str">
        <f t="shared" si="5"/>
        <v/>
      </c>
      <c r="AA292" s="44"/>
      <c r="AB292" s="44"/>
      <c r="AD292" s="72"/>
      <c r="AE292" s="72"/>
      <c r="AF292" s="72"/>
      <c r="AG292" s="72"/>
      <c r="AH292" s="72"/>
      <c r="AI292" s="72"/>
      <c r="AJ292" s="72"/>
      <c r="AK292" s="72"/>
      <c r="AL292" s="72"/>
      <c r="AM292" s="72"/>
      <c r="AN292" s="72"/>
      <c r="AO292" s="72"/>
    </row>
    <row r="293" spans="6:41" x14ac:dyDescent="0.25">
      <c r="F293" s="51" t="str">
        <f>IFERROR(VLOOKUP(D293,'Tabelas auxiliares'!$A$3:$B$61,2,FALSE),"")</f>
        <v/>
      </c>
      <c r="G293" s="51" t="str">
        <f>IFERROR(VLOOKUP($B293,'Tabelas auxiliares'!$A$65:$C$102,2,FALSE),"")</f>
        <v/>
      </c>
      <c r="H293" s="51" t="str">
        <f>IFERROR(VLOOKUP($B293,'Tabelas auxiliares'!$A$65:$C$102,3,FALSE),"")</f>
        <v/>
      </c>
      <c r="X293" s="51" t="str">
        <f t="shared" si="4"/>
        <v/>
      </c>
      <c r="Y293" s="51" t="str">
        <f>IF(T293="","",IF(AND(T293&lt;&gt;'Tabelas auxiliares'!$B$236,T293&lt;&gt;'Tabelas auxiliares'!$B$237,T293&lt;&gt;'Tabelas auxiliares'!$C$236,T293&lt;&gt;'Tabelas auxiliares'!$C$237,T293&lt;&gt;'Tabelas auxiliares'!$D$236),"FOLHA DE PESSOAL",IF(X293='Tabelas auxiliares'!$A$237,"CUSTEIO",IF(X293='Tabelas auxiliares'!$A$236,"INVESTIMENTO","ERRO - VERIFICAR"))))</f>
        <v/>
      </c>
      <c r="Z293" s="64" t="str">
        <f t="shared" si="5"/>
        <v/>
      </c>
      <c r="AA293" s="44"/>
      <c r="AC293" s="44"/>
      <c r="AD293" s="72"/>
      <c r="AE293" s="72"/>
      <c r="AF293" s="72"/>
      <c r="AG293" s="72"/>
      <c r="AH293" s="72"/>
      <c r="AI293" s="72"/>
      <c r="AJ293" s="72"/>
      <c r="AK293" s="72"/>
      <c r="AL293" s="72"/>
      <c r="AM293" s="72"/>
      <c r="AN293" s="72"/>
      <c r="AO293" s="72"/>
    </row>
    <row r="294" spans="6:41" x14ac:dyDescent="0.25">
      <c r="F294" s="51" t="str">
        <f>IFERROR(VLOOKUP(D294,'Tabelas auxiliares'!$A$3:$B$61,2,FALSE),"")</f>
        <v/>
      </c>
      <c r="G294" s="51" t="str">
        <f>IFERROR(VLOOKUP($B294,'Tabelas auxiliares'!$A$65:$C$102,2,FALSE),"")</f>
        <v/>
      </c>
      <c r="H294" s="51" t="str">
        <f>IFERROR(VLOOKUP($B294,'Tabelas auxiliares'!$A$65:$C$102,3,FALSE),"")</f>
        <v/>
      </c>
      <c r="X294" s="51" t="str">
        <f t="shared" si="4"/>
        <v/>
      </c>
      <c r="Y294" s="51" t="str">
        <f>IF(T294="","",IF(AND(T294&lt;&gt;'Tabelas auxiliares'!$B$236,T294&lt;&gt;'Tabelas auxiliares'!$B$237,T294&lt;&gt;'Tabelas auxiliares'!$C$236,T294&lt;&gt;'Tabelas auxiliares'!$C$237,T294&lt;&gt;'Tabelas auxiliares'!$D$236),"FOLHA DE PESSOAL",IF(X294='Tabelas auxiliares'!$A$237,"CUSTEIO",IF(X294='Tabelas auxiliares'!$A$236,"INVESTIMENTO","ERRO - VERIFICAR"))))</f>
        <v/>
      </c>
      <c r="Z294" s="64" t="str">
        <f t="shared" si="5"/>
        <v/>
      </c>
      <c r="AA294" s="44"/>
      <c r="AB294" s="44"/>
      <c r="AC294" s="44"/>
      <c r="AD294" s="72"/>
      <c r="AE294" s="72"/>
      <c r="AF294" s="72"/>
      <c r="AG294" s="72"/>
      <c r="AH294" s="72"/>
      <c r="AI294" s="72"/>
      <c r="AJ294" s="72"/>
      <c r="AK294" s="72"/>
      <c r="AL294" s="72"/>
      <c r="AM294" s="72"/>
      <c r="AN294" s="72"/>
      <c r="AO294" s="72"/>
    </row>
    <row r="295" spans="6:41" x14ac:dyDescent="0.25">
      <c r="F295" s="51" t="str">
        <f>IFERROR(VLOOKUP(D295,'Tabelas auxiliares'!$A$3:$B$61,2,FALSE),"")</f>
        <v/>
      </c>
      <c r="G295" s="51" t="str">
        <f>IFERROR(VLOOKUP($B295,'Tabelas auxiliares'!$A$65:$C$102,2,FALSE),"")</f>
        <v/>
      </c>
      <c r="H295" s="51" t="str">
        <f>IFERROR(VLOOKUP($B295,'Tabelas auxiliares'!$A$65:$C$102,3,FALSE),"")</f>
        <v/>
      </c>
      <c r="X295" s="51" t="str">
        <f t="shared" si="4"/>
        <v/>
      </c>
      <c r="Y295" s="51" t="str">
        <f>IF(T295="","",IF(AND(T295&lt;&gt;'Tabelas auxiliares'!$B$236,T295&lt;&gt;'Tabelas auxiliares'!$B$237,T295&lt;&gt;'Tabelas auxiliares'!$C$236,T295&lt;&gt;'Tabelas auxiliares'!$C$237,T295&lt;&gt;'Tabelas auxiliares'!$D$236),"FOLHA DE PESSOAL",IF(X295='Tabelas auxiliares'!$A$237,"CUSTEIO",IF(X295='Tabelas auxiliares'!$A$236,"INVESTIMENTO","ERRO - VERIFICAR"))))</f>
        <v/>
      </c>
      <c r="Z295" s="64" t="str">
        <f t="shared" si="5"/>
        <v/>
      </c>
      <c r="AA295" s="44"/>
      <c r="AB295" s="44"/>
      <c r="AC295" s="44"/>
      <c r="AD295" s="72"/>
      <c r="AE295" s="72"/>
      <c r="AF295" s="72"/>
      <c r="AG295" s="72"/>
      <c r="AH295" s="72"/>
      <c r="AI295" s="72"/>
      <c r="AJ295" s="72"/>
      <c r="AK295" s="72"/>
      <c r="AL295" s="72"/>
      <c r="AM295" s="72"/>
      <c r="AN295" s="72"/>
      <c r="AO295" s="72"/>
    </row>
    <row r="296" spans="6:41" x14ac:dyDescent="0.25">
      <c r="F296" s="51" t="str">
        <f>IFERROR(VLOOKUP(D296,'Tabelas auxiliares'!$A$3:$B$61,2,FALSE),"")</f>
        <v/>
      </c>
      <c r="G296" s="51" t="str">
        <f>IFERROR(VLOOKUP($B296,'Tabelas auxiliares'!$A$65:$C$102,2,FALSE),"")</f>
        <v/>
      </c>
      <c r="H296" s="51" t="str">
        <f>IFERROR(VLOOKUP($B296,'Tabelas auxiliares'!$A$65:$C$102,3,FALSE),"")</f>
        <v/>
      </c>
      <c r="X296" s="51" t="str">
        <f t="shared" si="4"/>
        <v/>
      </c>
      <c r="Y296" s="51" t="str">
        <f>IF(T296="","",IF(AND(T296&lt;&gt;'Tabelas auxiliares'!$B$236,T296&lt;&gt;'Tabelas auxiliares'!$B$237,T296&lt;&gt;'Tabelas auxiliares'!$C$236,T296&lt;&gt;'Tabelas auxiliares'!$C$237,T296&lt;&gt;'Tabelas auxiliares'!$D$236),"FOLHA DE PESSOAL",IF(X296='Tabelas auxiliares'!$A$237,"CUSTEIO",IF(X296='Tabelas auxiliares'!$A$236,"INVESTIMENTO","ERRO - VERIFICAR"))))</f>
        <v/>
      </c>
      <c r="Z296" s="64" t="str">
        <f t="shared" si="5"/>
        <v/>
      </c>
      <c r="AA296" s="44"/>
      <c r="AB296" s="44"/>
      <c r="AD296" s="72"/>
      <c r="AE296" s="72"/>
      <c r="AF296" s="72"/>
      <c r="AG296" s="72"/>
      <c r="AH296" s="72"/>
      <c r="AI296" s="72"/>
      <c r="AJ296" s="72"/>
      <c r="AK296" s="72"/>
      <c r="AL296" s="72"/>
      <c r="AM296" s="72"/>
      <c r="AN296" s="72"/>
      <c r="AO296" s="72"/>
    </row>
    <row r="297" spans="6:41" x14ac:dyDescent="0.25">
      <c r="F297" s="51" t="str">
        <f>IFERROR(VLOOKUP(D297,'Tabelas auxiliares'!$A$3:$B$61,2,FALSE),"")</f>
        <v/>
      </c>
      <c r="G297" s="51" t="str">
        <f>IFERROR(VLOOKUP($B297,'Tabelas auxiliares'!$A$65:$C$102,2,FALSE),"")</f>
        <v/>
      </c>
      <c r="H297" s="51" t="str">
        <f>IFERROR(VLOOKUP($B297,'Tabelas auxiliares'!$A$65:$C$102,3,FALSE),"")</f>
        <v/>
      </c>
      <c r="X297" s="51" t="str">
        <f t="shared" si="4"/>
        <v/>
      </c>
      <c r="Y297" s="51" t="str">
        <f>IF(T297="","",IF(AND(T297&lt;&gt;'Tabelas auxiliares'!$B$236,T297&lt;&gt;'Tabelas auxiliares'!$B$237,T297&lt;&gt;'Tabelas auxiliares'!$C$236,T297&lt;&gt;'Tabelas auxiliares'!$C$237,T297&lt;&gt;'Tabelas auxiliares'!$D$236),"FOLHA DE PESSOAL",IF(X297='Tabelas auxiliares'!$A$237,"CUSTEIO",IF(X297='Tabelas auxiliares'!$A$236,"INVESTIMENTO","ERRO - VERIFICAR"))))</f>
        <v/>
      </c>
      <c r="Z297" s="64" t="str">
        <f t="shared" si="5"/>
        <v/>
      </c>
      <c r="AA297" s="44"/>
      <c r="AB297" s="44"/>
      <c r="AD297" s="72"/>
      <c r="AE297" s="72"/>
      <c r="AF297" s="72"/>
      <c r="AG297" s="72"/>
      <c r="AH297" s="72"/>
      <c r="AI297" s="72"/>
      <c r="AJ297" s="72"/>
      <c r="AK297" s="72"/>
      <c r="AL297" s="72"/>
      <c r="AM297" s="72"/>
      <c r="AN297" s="72"/>
      <c r="AO297" s="72"/>
    </row>
    <row r="298" spans="6:41" x14ac:dyDescent="0.25">
      <c r="F298" s="51" t="str">
        <f>IFERROR(VLOOKUP(D298,'Tabelas auxiliares'!$A$3:$B$61,2,FALSE),"")</f>
        <v/>
      </c>
      <c r="G298" s="51" t="str">
        <f>IFERROR(VLOOKUP($B298,'Tabelas auxiliares'!$A$65:$C$102,2,FALSE),"")</f>
        <v/>
      </c>
      <c r="H298" s="51" t="str">
        <f>IFERROR(VLOOKUP($B298,'Tabelas auxiliares'!$A$65:$C$102,3,FALSE),"")</f>
        <v/>
      </c>
      <c r="X298" s="51" t="str">
        <f t="shared" si="4"/>
        <v/>
      </c>
      <c r="Y298" s="51" t="str">
        <f>IF(T298="","",IF(AND(T298&lt;&gt;'Tabelas auxiliares'!$B$236,T298&lt;&gt;'Tabelas auxiliares'!$B$237,T298&lt;&gt;'Tabelas auxiliares'!$C$236,T298&lt;&gt;'Tabelas auxiliares'!$C$237,T298&lt;&gt;'Tabelas auxiliares'!$D$236),"FOLHA DE PESSOAL",IF(X298='Tabelas auxiliares'!$A$237,"CUSTEIO",IF(X298='Tabelas auxiliares'!$A$236,"INVESTIMENTO","ERRO - VERIFICAR"))))</f>
        <v/>
      </c>
      <c r="Z298" s="64" t="str">
        <f t="shared" si="5"/>
        <v/>
      </c>
      <c r="AA298" s="44"/>
      <c r="AB298" s="44"/>
      <c r="AD298" s="72"/>
      <c r="AE298" s="72"/>
      <c r="AF298" s="72"/>
      <c r="AG298" s="72"/>
      <c r="AH298" s="72"/>
      <c r="AI298" s="72"/>
      <c r="AJ298" s="72"/>
      <c r="AK298" s="72"/>
      <c r="AL298" s="72"/>
      <c r="AM298" s="72"/>
      <c r="AN298" s="72"/>
      <c r="AO298" s="72"/>
    </row>
    <row r="299" spans="6:41" x14ac:dyDescent="0.25">
      <c r="F299" s="51" t="str">
        <f>IFERROR(VLOOKUP(D299,'Tabelas auxiliares'!$A$3:$B$61,2,FALSE),"")</f>
        <v/>
      </c>
      <c r="G299" s="51" t="str">
        <f>IFERROR(VLOOKUP($B299,'Tabelas auxiliares'!$A$65:$C$102,2,FALSE),"")</f>
        <v/>
      </c>
      <c r="H299" s="51" t="str">
        <f>IFERROR(VLOOKUP($B299,'Tabelas auxiliares'!$A$65:$C$102,3,FALSE),"")</f>
        <v/>
      </c>
      <c r="X299" s="51" t="str">
        <f t="shared" si="4"/>
        <v/>
      </c>
      <c r="Y299" s="51" t="str">
        <f>IF(T299="","",IF(AND(T299&lt;&gt;'Tabelas auxiliares'!$B$236,T299&lt;&gt;'Tabelas auxiliares'!$B$237,T299&lt;&gt;'Tabelas auxiliares'!$C$236,T299&lt;&gt;'Tabelas auxiliares'!$C$237,T299&lt;&gt;'Tabelas auxiliares'!$D$236),"FOLHA DE PESSOAL",IF(X299='Tabelas auxiliares'!$A$237,"CUSTEIO",IF(X299='Tabelas auxiliares'!$A$236,"INVESTIMENTO","ERRO - VERIFICAR"))))</f>
        <v/>
      </c>
      <c r="Z299" s="64" t="str">
        <f t="shared" si="5"/>
        <v/>
      </c>
      <c r="AA299" s="44"/>
      <c r="AB299" s="44"/>
      <c r="AD299" s="72"/>
      <c r="AE299" s="72"/>
      <c r="AF299" s="72"/>
      <c r="AG299" s="72"/>
      <c r="AH299" s="72"/>
      <c r="AI299" s="72"/>
      <c r="AJ299" s="72"/>
      <c r="AK299" s="72"/>
      <c r="AL299" s="72"/>
      <c r="AM299" s="72"/>
      <c r="AN299" s="72"/>
      <c r="AO299" s="72"/>
    </row>
    <row r="300" spans="6:41" x14ac:dyDescent="0.25">
      <c r="F300" s="51" t="str">
        <f>IFERROR(VLOOKUP(D300,'Tabelas auxiliares'!$A$3:$B$61,2,FALSE),"")</f>
        <v/>
      </c>
      <c r="G300" s="51" t="str">
        <f>IFERROR(VLOOKUP($B300,'Tabelas auxiliares'!$A$65:$C$102,2,FALSE),"")</f>
        <v/>
      </c>
      <c r="H300" s="51" t="str">
        <f>IFERROR(VLOOKUP($B300,'Tabelas auxiliares'!$A$65:$C$102,3,FALSE),"")</f>
        <v/>
      </c>
      <c r="X300" s="51" t="str">
        <f t="shared" ref="X300:X363" si="8">LEFT(V300,1)</f>
        <v/>
      </c>
      <c r="Y300" s="51" t="str">
        <f>IF(T300="","",IF(AND(T300&lt;&gt;'Tabelas auxiliares'!$B$236,T300&lt;&gt;'Tabelas auxiliares'!$B$237,T300&lt;&gt;'Tabelas auxiliares'!$C$236,T300&lt;&gt;'Tabelas auxiliares'!$C$237,T300&lt;&gt;'Tabelas auxiliares'!$D$236),"FOLHA DE PESSOAL",IF(X300='Tabelas auxiliares'!$A$237,"CUSTEIO",IF(X300='Tabelas auxiliares'!$A$236,"INVESTIMENTO","ERRO - VERIFICAR"))))</f>
        <v/>
      </c>
      <c r="Z300" s="64" t="str">
        <f t="shared" si="5"/>
        <v/>
      </c>
      <c r="AA300" s="44"/>
      <c r="AB300" s="44"/>
      <c r="AC300" s="44"/>
      <c r="AD300" s="72"/>
      <c r="AE300" s="72"/>
      <c r="AF300" s="72"/>
      <c r="AG300" s="72"/>
      <c r="AH300" s="72"/>
      <c r="AI300" s="72"/>
      <c r="AJ300" s="72"/>
      <c r="AK300" s="72"/>
      <c r="AL300" s="72"/>
      <c r="AM300" s="72"/>
      <c r="AN300" s="72"/>
      <c r="AO300" s="72"/>
    </row>
    <row r="301" spans="6:41" x14ac:dyDescent="0.25">
      <c r="F301" s="51" t="str">
        <f>IFERROR(VLOOKUP(D301,'Tabelas auxiliares'!$A$3:$B$61,2,FALSE),"")</f>
        <v/>
      </c>
      <c r="G301" s="51" t="str">
        <f>IFERROR(VLOOKUP($B301,'Tabelas auxiliares'!$A$65:$C$102,2,FALSE),"")</f>
        <v/>
      </c>
      <c r="H301" s="51" t="str">
        <f>IFERROR(VLOOKUP($B301,'Tabelas auxiliares'!$A$65:$C$102,3,FALSE),"")</f>
        <v/>
      </c>
      <c r="X301" s="51" t="str">
        <f t="shared" si="8"/>
        <v/>
      </c>
      <c r="Y301" s="51" t="str">
        <f>IF(T301="","",IF(AND(T301&lt;&gt;'Tabelas auxiliares'!$B$236,T301&lt;&gt;'Tabelas auxiliares'!$B$237,T301&lt;&gt;'Tabelas auxiliares'!$C$236,T301&lt;&gt;'Tabelas auxiliares'!$C$237,T301&lt;&gt;'Tabelas auxiliares'!$D$236),"FOLHA DE PESSOAL",IF(X301='Tabelas auxiliares'!$A$237,"CUSTEIO",IF(X301='Tabelas auxiliares'!$A$236,"INVESTIMENTO","ERRO - VERIFICAR"))))</f>
        <v/>
      </c>
      <c r="Z301" s="64" t="str">
        <f t="shared" ref="Z301:Z364" si="9">IF(AA301+AB301+AC301&lt;&gt;0,AA301+AB301+AC301,"")</f>
        <v/>
      </c>
      <c r="AC301" s="44"/>
      <c r="AD301" s="72"/>
      <c r="AE301" s="72"/>
      <c r="AF301" s="72"/>
      <c r="AG301" s="72"/>
      <c r="AH301" s="72"/>
      <c r="AI301" s="72"/>
      <c r="AJ301" s="72"/>
      <c r="AK301" s="72"/>
      <c r="AL301" s="72"/>
      <c r="AM301" s="72"/>
      <c r="AN301" s="72"/>
      <c r="AO301" s="72"/>
    </row>
    <row r="302" spans="6:41" x14ac:dyDescent="0.25">
      <c r="F302" s="51" t="str">
        <f>IFERROR(VLOOKUP(D302,'Tabelas auxiliares'!$A$3:$B$61,2,FALSE),"")</f>
        <v/>
      </c>
      <c r="G302" s="51" t="str">
        <f>IFERROR(VLOOKUP($B302,'Tabelas auxiliares'!$A$65:$C$102,2,FALSE),"")</f>
        <v/>
      </c>
      <c r="H302" s="51" t="str">
        <f>IFERROR(VLOOKUP($B302,'Tabelas auxiliares'!$A$65:$C$102,3,FALSE),"")</f>
        <v/>
      </c>
      <c r="X302" s="51" t="str">
        <f t="shared" si="8"/>
        <v/>
      </c>
      <c r="Y302" s="51" t="str">
        <f>IF(T302="","",IF(AND(T302&lt;&gt;'Tabelas auxiliares'!$B$236,T302&lt;&gt;'Tabelas auxiliares'!$B$237,T302&lt;&gt;'Tabelas auxiliares'!$C$236,T302&lt;&gt;'Tabelas auxiliares'!$C$237,T302&lt;&gt;'Tabelas auxiliares'!$D$236),"FOLHA DE PESSOAL",IF(X302='Tabelas auxiliares'!$A$237,"CUSTEIO",IF(X302='Tabelas auxiliares'!$A$236,"INVESTIMENTO","ERRO - VERIFICAR"))))</f>
        <v/>
      </c>
      <c r="Z302" s="64" t="str">
        <f t="shared" si="9"/>
        <v/>
      </c>
      <c r="AA302" s="44"/>
      <c r="AB302" s="44"/>
      <c r="AC302" s="44"/>
      <c r="AD302" s="72"/>
      <c r="AE302" s="72"/>
      <c r="AF302" s="72"/>
      <c r="AG302" s="72"/>
      <c r="AH302" s="72"/>
      <c r="AI302" s="72"/>
      <c r="AJ302" s="72"/>
      <c r="AK302" s="72"/>
      <c r="AL302" s="72"/>
      <c r="AM302" s="72"/>
      <c r="AN302" s="72"/>
      <c r="AO302" s="72"/>
    </row>
    <row r="303" spans="6:41" x14ac:dyDescent="0.25">
      <c r="F303" s="51" t="str">
        <f>IFERROR(VLOOKUP(D303,'Tabelas auxiliares'!$A$3:$B$61,2,FALSE),"")</f>
        <v/>
      </c>
      <c r="G303" s="51" t="str">
        <f>IFERROR(VLOOKUP($B303,'Tabelas auxiliares'!$A$65:$C$102,2,FALSE),"")</f>
        <v/>
      </c>
      <c r="H303" s="51" t="str">
        <f>IFERROR(VLOOKUP($B303,'Tabelas auxiliares'!$A$65:$C$102,3,FALSE),"")</f>
        <v/>
      </c>
      <c r="X303" s="51" t="str">
        <f t="shared" si="8"/>
        <v/>
      </c>
      <c r="Y303" s="51" t="str">
        <f>IF(T303="","",IF(AND(T303&lt;&gt;'Tabelas auxiliares'!$B$236,T303&lt;&gt;'Tabelas auxiliares'!$B$237,T303&lt;&gt;'Tabelas auxiliares'!$C$236,T303&lt;&gt;'Tabelas auxiliares'!$C$237,T303&lt;&gt;'Tabelas auxiliares'!$D$236),"FOLHA DE PESSOAL",IF(X303='Tabelas auxiliares'!$A$237,"CUSTEIO",IF(X303='Tabelas auxiliares'!$A$236,"INVESTIMENTO","ERRO - VERIFICAR"))))</f>
        <v/>
      </c>
      <c r="Z303" s="64" t="str">
        <f t="shared" si="9"/>
        <v/>
      </c>
      <c r="AC303" s="44"/>
      <c r="AD303" s="72"/>
      <c r="AE303" s="72"/>
      <c r="AF303" s="72"/>
      <c r="AG303" s="72"/>
      <c r="AH303" s="72"/>
      <c r="AI303" s="72"/>
      <c r="AJ303" s="72"/>
      <c r="AK303" s="72"/>
      <c r="AL303" s="72"/>
      <c r="AM303" s="72"/>
      <c r="AN303" s="72"/>
      <c r="AO303" s="72"/>
    </row>
    <row r="304" spans="6:41" x14ac:dyDescent="0.25">
      <c r="F304" s="51" t="str">
        <f>IFERROR(VLOOKUP(D304,'Tabelas auxiliares'!$A$3:$B$61,2,FALSE),"")</f>
        <v/>
      </c>
      <c r="G304" s="51" t="str">
        <f>IFERROR(VLOOKUP($B304,'Tabelas auxiliares'!$A$65:$C$102,2,FALSE),"")</f>
        <v/>
      </c>
      <c r="H304" s="51" t="str">
        <f>IFERROR(VLOOKUP($B304,'Tabelas auxiliares'!$A$65:$C$102,3,FALSE),"")</f>
        <v/>
      </c>
      <c r="X304" s="51" t="str">
        <f t="shared" si="8"/>
        <v/>
      </c>
      <c r="Y304" s="51" t="str">
        <f>IF(T304="","",IF(AND(T304&lt;&gt;'Tabelas auxiliares'!$B$236,T304&lt;&gt;'Tabelas auxiliares'!$B$237,T304&lt;&gt;'Tabelas auxiliares'!$C$236,T304&lt;&gt;'Tabelas auxiliares'!$C$237,T304&lt;&gt;'Tabelas auxiliares'!$D$236),"FOLHA DE PESSOAL",IF(X304='Tabelas auxiliares'!$A$237,"CUSTEIO",IF(X304='Tabelas auxiliares'!$A$236,"INVESTIMENTO","ERRO - VERIFICAR"))))</f>
        <v/>
      </c>
      <c r="Z304" s="64" t="str">
        <f t="shared" si="9"/>
        <v/>
      </c>
      <c r="AA304" s="44"/>
      <c r="AB304" s="44"/>
      <c r="AC304" s="44"/>
      <c r="AD304" s="72"/>
      <c r="AE304" s="72"/>
      <c r="AF304" s="72"/>
      <c r="AG304" s="72"/>
      <c r="AH304" s="72"/>
      <c r="AI304" s="72"/>
      <c r="AJ304" s="72"/>
      <c r="AK304" s="72"/>
      <c r="AL304" s="72"/>
      <c r="AM304" s="72"/>
      <c r="AN304" s="72"/>
      <c r="AO304" s="72"/>
    </row>
    <row r="305" spans="6:41" x14ac:dyDescent="0.25">
      <c r="F305" s="51" t="str">
        <f>IFERROR(VLOOKUP(D305,'Tabelas auxiliares'!$A$3:$B$61,2,FALSE),"")</f>
        <v/>
      </c>
      <c r="G305" s="51" t="str">
        <f>IFERROR(VLOOKUP($B305,'Tabelas auxiliares'!$A$65:$C$102,2,FALSE),"")</f>
        <v/>
      </c>
      <c r="H305" s="51" t="str">
        <f>IFERROR(VLOOKUP($B305,'Tabelas auxiliares'!$A$65:$C$102,3,FALSE),"")</f>
        <v/>
      </c>
      <c r="X305" s="51" t="str">
        <f t="shared" si="8"/>
        <v/>
      </c>
      <c r="Y305" s="51" t="str">
        <f>IF(T305="","",IF(AND(T305&lt;&gt;'Tabelas auxiliares'!$B$236,T305&lt;&gt;'Tabelas auxiliares'!$B$237,T305&lt;&gt;'Tabelas auxiliares'!$C$236,T305&lt;&gt;'Tabelas auxiliares'!$C$237,T305&lt;&gt;'Tabelas auxiliares'!$D$236),"FOLHA DE PESSOAL",IF(X305='Tabelas auxiliares'!$A$237,"CUSTEIO",IF(X305='Tabelas auxiliares'!$A$236,"INVESTIMENTO","ERRO - VERIFICAR"))))</f>
        <v/>
      </c>
      <c r="Z305" s="64" t="str">
        <f t="shared" si="9"/>
        <v/>
      </c>
      <c r="AC305" s="44"/>
      <c r="AD305" s="72"/>
      <c r="AE305" s="72"/>
      <c r="AF305" s="72"/>
      <c r="AG305" s="72"/>
      <c r="AH305" s="72"/>
      <c r="AI305" s="72"/>
      <c r="AJ305" s="72"/>
      <c r="AK305" s="72"/>
      <c r="AL305" s="72"/>
      <c r="AM305" s="72"/>
      <c r="AN305" s="72"/>
      <c r="AO305" s="72"/>
    </row>
    <row r="306" spans="6:41" x14ac:dyDescent="0.25">
      <c r="F306" s="51" t="str">
        <f>IFERROR(VLOOKUP(D306,'Tabelas auxiliares'!$A$3:$B$61,2,FALSE),"")</f>
        <v/>
      </c>
      <c r="G306" s="51" t="str">
        <f>IFERROR(VLOOKUP($B306,'Tabelas auxiliares'!$A$65:$C$102,2,FALSE),"")</f>
        <v/>
      </c>
      <c r="H306" s="51" t="str">
        <f>IFERROR(VLOOKUP($B306,'Tabelas auxiliares'!$A$65:$C$102,3,FALSE),"")</f>
        <v/>
      </c>
      <c r="X306" s="51" t="str">
        <f t="shared" si="8"/>
        <v/>
      </c>
      <c r="Y306" s="51" t="str">
        <f>IF(T306="","",IF(AND(T306&lt;&gt;'Tabelas auxiliares'!$B$236,T306&lt;&gt;'Tabelas auxiliares'!$B$237,T306&lt;&gt;'Tabelas auxiliares'!$C$236,T306&lt;&gt;'Tabelas auxiliares'!$C$237,T306&lt;&gt;'Tabelas auxiliares'!$D$236),"FOLHA DE PESSOAL",IF(X306='Tabelas auxiliares'!$A$237,"CUSTEIO",IF(X306='Tabelas auxiliares'!$A$236,"INVESTIMENTO","ERRO - VERIFICAR"))))</f>
        <v/>
      </c>
      <c r="Z306" s="64" t="str">
        <f t="shared" si="9"/>
        <v/>
      </c>
      <c r="AC306" s="44"/>
      <c r="AD306" s="72"/>
      <c r="AE306" s="72"/>
      <c r="AF306" s="72"/>
      <c r="AG306" s="72"/>
      <c r="AH306" s="72"/>
      <c r="AI306" s="72"/>
      <c r="AJ306" s="72"/>
      <c r="AK306" s="72"/>
      <c r="AL306" s="72"/>
      <c r="AM306" s="72"/>
      <c r="AN306" s="72"/>
      <c r="AO306" s="72"/>
    </row>
    <row r="307" spans="6:41" x14ac:dyDescent="0.25">
      <c r="F307" s="51" t="str">
        <f>IFERROR(VLOOKUP(D307,'Tabelas auxiliares'!$A$3:$B$61,2,FALSE),"")</f>
        <v/>
      </c>
      <c r="G307" s="51" t="str">
        <f>IFERROR(VLOOKUP($B307,'Tabelas auxiliares'!$A$65:$C$102,2,FALSE),"")</f>
        <v/>
      </c>
      <c r="H307" s="51" t="str">
        <f>IFERROR(VLOOKUP($B307,'Tabelas auxiliares'!$A$65:$C$102,3,FALSE),"")</f>
        <v/>
      </c>
      <c r="X307" s="51" t="str">
        <f t="shared" si="8"/>
        <v/>
      </c>
      <c r="Y307" s="51" t="str">
        <f>IF(T307="","",IF(AND(T307&lt;&gt;'Tabelas auxiliares'!$B$236,T307&lt;&gt;'Tabelas auxiliares'!$B$237,T307&lt;&gt;'Tabelas auxiliares'!$C$236,T307&lt;&gt;'Tabelas auxiliares'!$C$237,T307&lt;&gt;'Tabelas auxiliares'!$D$236),"FOLHA DE PESSOAL",IF(X307='Tabelas auxiliares'!$A$237,"CUSTEIO",IF(X307='Tabelas auxiliares'!$A$236,"INVESTIMENTO","ERRO - VERIFICAR"))))</f>
        <v/>
      </c>
      <c r="Z307" s="64" t="str">
        <f t="shared" si="9"/>
        <v/>
      </c>
      <c r="AC307" s="44"/>
      <c r="AD307" s="72"/>
      <c r="AE307" s="72"/>
      <c r="AF307" s="72"/>
      <c r="AG307" s="72"/>
      <c r="AH307" s="72"/>
      <c r="AI307" s="72"/>
      <c r="AJ307" s="72"/>
      <c r="AK307" s="72"/>
      <c r="AL307" s="72"/>
      <c r="AM307" s="72"/>
      <c r="AN307" s="72"/>
      <c r="AO307" s="72"/>
    </row>
    <row r="308" spans="6:41" x14ac:dyDescent="0.25">
      <c r="F308" s="51" t="str">
        <f>IFERROR(VLOOKUP(D308,'Tabelas auxiliares'!$A$3:$B$61,2,FALSE),"")</f>
        <v/>
      </c>
      <c r="G308" s="51" t="str">
        <f>IFERROR(VLOOKUP($B308,'Tabelas auxiliares'!$A$65:$C$102,2,FALSE),"")</f>
        <v/>
      </c>
      <c r="H308" s="51" t="str">
        <f>IFERROR(VLOOKUP($B308,'Tabelas auxiliares'!$A$65:$C$102,3,FALSE),"")</f>
        <v/>
      </c>
      <c r="X308" s="51" t="str">
        <f t="shared" si="8"/>
        <v/>
      </c>
      <c r="Y308" s="51" t="str">
        <f>IF(T308="","",IF(AND(T308&lt;&gt;'Tabelas auxiliares'!$B$236,T308&lt;&gt;'Tabelas auxiliares'!$B$237,T308&lt;&gt;'Tabelas auxiliares'!$C$236,T308&lt;&gt;'Tabelas auxiliares'!$C$237,T308&lt;&gt;'Tabelas auxiliares'!$D$236),"FOLHA DE PESSOAL",IF(X308='Tabelas auxiliares'!$A$237,"CUSTEIO",IF(X308='Tabelas auxiliares'!$A$236,"INVESTIMENTO","ERRO - VERIFICAR"))))</f>
        <v/>
      </c>
      <c r="Z308" s="64" t="str">
        <f t="shared" si="9"/>
        <v/>
      </c>
      <c r="AA308" s="44"/>
      <c r="AB308" s="44"/>
      <c r="AC308" s="44"/>
      <c r="AD308" s="72"/>
      <c r="AE308" s="72"/>
      <c r="AF308" s="72"/>
      <c r="AG308" s="72"/>
      <c r="AH308" s="72"/>
      <c r="AI308" s="72"/>
      <c r="AJ308" s="72"/>
      <c r="AK308" s="72"/>
      <c r="AL308" s="72"/>
      <c r="AM308" s="72"/>
      <c r="AN308" s="72"/>
      <c r="AO308" s="72"/>
    </row>
    <row r="309" spans="6:41" x14ac:dyDescent="0.25">
      <c r="F309" s="51" t="str">
        <f>IFERROR(VLOOKUP(D309,'Tabelas auxiliares'!$A$3:$B$61,2,FALSE),"")</f>
        <v/>
      </c>
      <c r="G309" s="51" t="str">
        <f>IFERROR(VLOOKUP($B309,'Tabelas auxiliares'!$A$65:$C$102,2,FALSE),"")</f>
        <v/>
      </c>
      <c r="H309" s="51" t="str">
        <f>IFERROR(VLOOKUP($B309,'Tabelas auxiliares'!$A$65:$C$102,3,FALSE),"")</f>
        <v/>
      </c>
      <c r="X309" s="51" t="str">
        <f t="shared" si="8"/>
        <v/>
      </c>
      <c r="Y309" s="51" t="str">
        <f>IF(T309="","",IF(AND(T309&lt;&gt;'Tabelas auxiliares'!$B$236,T309&lt;&gt;'Tabelas auxiliares'!$B$237,T309&lt;&gt;'Tabelas auxiliares'!$C$236,T309&lt;&gt;'Tabelas auxiliares'!$C$237,T309&lt;&gt;'Tabelas auxiliares'!$D$236),"FOLHA DE PESSOAL",IF(X309='Tabelas auxiliares'!$A$237,"CUSTEIO",IF(X309='Tabelas auxiliares'!$A$236,"INVESTIMENTO","ERRO - VERIFICAR"))))</f>
        <v/>
      </c>
      <c r="Z309" s="64" t="str">
        <f t="shared" si="9"/>
        <v/>
      </c>
      <c r="AC309" s="44"/>
      <c r="AD309" s="72"/>
      <c r="AE309" s="72"/>
      <c r="AF309" s="72"/>
      <c r="AG309" s="72"/>
      <c r="AH309" s="72"/>
      <c r="AI309" s="72"/>
      <c r="AJ309" s="72"/>
      <c r="AK309" s="72"/>
      <c r="AL309" s="72"/>
      <c r="AM309" s="72"/>
      <c r="AN309" s="72"/>
      <c r="AO309" s="72"/>
    </row>
    <row r="310" spans="6:41" x14ac:dyDescent="0.25">
      <c r="F310" s="51" t="str">
        <f>IFERROR(VLOOKUP(D310,'Tabelas auxiliares'!$A$3:$B$61,2,FALSE),"")</f>
        <v/>
      </c>
      <c r="G310" s="51" t="str">
        <f>IFERROR(VLOOKUP($B310,'Tabelas auxiliares'!$A$65:$C$102,2,FALSE),"")</f>
        <v/>
      </c>
      <c r="H310" s="51" t="str">
        <f>IFERROR(VLOOKUP($B310,'Tabelas auxiliares'!$A$65:$C$102,3,FALSE),"")</f>
        <v/>
      </c>
      <c r="X310" s="51" t="str">
        <f t="shared" si="8"/>
        <v/>
      </c>
      <c r="Y310" s="51" t="str">
        <f>IF(T310="","",IF(AND(T310&lt;&gt;'Tabelas auxiliares'!$B$236,T310&lt;&gt;'Tabelas auxiliares'!$B$237,T310&lt;&gt;'Tabelas auxiliares'!$C$236,T310&lt;&gt;'Tabelas auxiliares'!$C$237,T310&lt;&gt;'Tabelas auxiliares'!$D$236),"FOLHA DE PESSOAL",IF(X310='Tabelas auxiliares'!$A$237,"CUSTEIO",IF(X310='Tabelas auxiliares'!$A$236,"INVESTIMENTO","ERRO - VERIFICAR"))))</f>
        <v/>
      </c>
      <c r="Z310" s="64" t="str">
        <f t="shared" si="9"/>
        <v/>
      </c>
      <c r="AC310" s="44"/>
      <c r="AD310" s="72"/>
      <c r="AE310" s="72"/>
      <c r="AF310" s="72"/>
      <c r="AG310" s="72"/>
      <c r="AH310" s="72"/>
      <c r="AI310" s="72"/>
      <c r="AJ310" s="72"/>
      <c r="AK310" s="72"/>
      <c r="AL310" s="72"/>
      <c r="AM310" s="72"/>
      <c r="AN310" s="72"/>
      <c r="AO310" s="72"/>
    </row>
    <row r="311" spans="6:41" x14ac:dyDescent="0.25">
      <c r="F311" s="51" t="str">
        <f>IFERROR(VLOOKUP(D311,'Tabelas auxiliares'!$A$3:$B$61,2,FALSE),"")</f>
        <v/>
      </c>
      <c r="G311" s="51" t="str">
        <f>IFERROR(VLOOKUP($B311,'Tabelas auxiliares'!$A$65:$C$102,2,FALSE),"")</f>
        <v/>
      </c>
      <c r="H311" s="51" t="str">
        <f>IFERROR(VLOOKUP($B311,'Tabelas auxiliares'!$A$65:$C$102,3,FALSE),"")</f>
        <v/>
      </c>
      <c r="X311" s="51" t="str">
        <f t="shared" si="8"/>
        <v/>
      </c>
      <c r="Y311" s="51" t="str">
        <f>IF(T311="","",IF(AND(T311&lt;&gt;'Tabelas auxiliares'!$B$236,T311&lt;&gt;'Tabelas auxiliares'!$B$237,T311&lt;&gt;'Tabelas auxiliares'!$C$236,T311&lt;&gt;'Tabelas auxiliares'!$C$237,T311&lt;&gt;'Tabelas auxiliares'!$D$236),"FOLHA DE PESSOAL",IF(X311='Tabelas auxiliares'!$A$237,"CUSTEIO",IF(X311='Tabelas auxiliares'!$A$236,"INVESTIMENTO","ERRO - VERIFICAR"))))</f>
        <v/>
      </c>
      <c r="Z311" s="64" t="str">
        <f t="shared" si="9"/>
        <v/>
      </c>
      <c r="AB311" s="44"/>
      <c r="AD311" s="72"/>
      <c r="AE311" s="72"/>
      <c r="AF311" s="72"/>
      <c r="AG311" s="72"/>
      <c r="AH311" s="72"/>
      <c r="AI311" s="72"/>
      <c r="AJ311" s="72"/>
      <c r="AK311" s="72"/>
      <c r="AL311" s="72"/>
      <c r="AM311" s="72"/>
      <c r="AN311" s="72"/>
      <c r="AO311" s="72"/>
    </row>
    <row r="312" spans="6:41" x14ac:dyDescent="0.25">
      <c r="F312" s="51" t="str">
        <f>IFERROR(VLOOKUP(D312,'Tabelas auxiliares'!$A$3:$B$61,2,FALSE),"")</f>
        <v/>
      </c>
      <c r="G312" s="51" t="str">
        <f>IFERROR(VLOOKUP($B312,'Tabelas auxiliares'!$A$65:$C$102,2,FALSE),"")</f>
        <v/>
      </c>
      <c r="H312" s="51" t="str">
        <f>IFERROR(VLOOKUP($B312,'Tabelas auxiliares'!$A$65:$C$102,3,FALSE),"")</f>
        <v/>
      </c>
      <c r="X312" s="51" t="str">
        <f t="shared" si="8"/>
        <v/>
      </c>
      <c r="Y312" s="51" t="str">
        <f>IF(T312="","",IF(AND(T312&lt;&gt;'Tabelas auxiliares'!$B$236,T312&lt;&gt;'Tabelas auxiliares'!$B$237,T312&lt;&gt;'Tabelas auxiliares'!$C$236,T312&lt;&gt;'Tabelas auxiliares'!$C$237,T312&lt;&gt;'Tabelas auxiliares'!$D$236),"FOLHA DE PESSOAL",IF(X312='Tabelas auxiliares'!$A$237,"CUSTEIO",IF(X312='Tabelas auxiliares'!$A$236,"INVESTIMENTO","ERRO - VERIFICAR"))))</f>
        <v/>
      </c>
      <c r="Z312" s="64" t="str">
        <f t="shared" si="9"/>
        <v/>
      </c>
      <c r="AC312" s="44"/>
      <c r="AD312" s="72"/>
      <c r="AE312" s="72"/>
      <c r="AF312" s="72"/>
      <c r="AG312" s="72"/>
      <c r="AH312" s="72"/>
      <c r="AI312" s="72"/>
      <c r="AJ312" s="72"/>
      <c r="AK312" s="72"/>
      <c r="AL312" s="72"/>
      <c r="AM312" s="72"/>
      <c r="AN312" s="72"/>
      <c r="AO312" s="72"/>
    </row>
    <row r="313" spans="6:41" x14ac:dyDescent="0.25">
      <c r="F313" s="51" t="str">
        <f>IFERROR(VLOOKUP(D313,'Tabelas auxiliares'!$A$3:$B$61,2,FALSE),"")</f>
        <v/>
      </c>
      <c r="G313" s="51" t="str">
        <f>IFERROR(VLOOKUP($B313,'Tabelas auxiliares'!$A$65:$C$102,2,FALSE),"")</f>
        <v/>
      </c>
      <c r="H313" s="51" t="str">
        <f>IFERROR(VLOOKUP($B313,'Tabelas auxiliares'!$A$65:$C$102,3,FALSE),"")</f>
        <v/>
      </c>
      <c r="X313" s="51" t="str">
        <f t="shared" si="8"/>
        <v/>
      </c>
      <c r="Y313" s="51" t="str">
        <f>IF(T313="","",IF(AND(T313&lt;&gt;'Tabelas auxiliares'!$B$236,T313&lt;&gt;'Tabelas auxiliares'!$B$237,T313&lt;&gt;'Tabelas auxiliares'!$C$236,T313&lt;&gt;'Tabelas auxiliares'!$C$237,T313&lt;&gt;'Tabelas auxiliares'!$D$236),"FOLHA DE PESSOAL",IF(X313='Tabelas auxiliares'!$A$237,"CUSTEIO",IF(X313='Tabelas auxiliares'!$A$236,"INVESTIMENTO","ERRO - VERIFICAR"))))</f>
        <v/>
      </c>
      <c r="Z313" s="64" t="str">
        <f t="shared" si="9"/>
        <v/>
      </c>
      <c r="AC313" s="44"/>
      <c r="AD313" s="72"/>
      <c r="AE313" s="72"/>
      <c r="AF313" s="72"/>
      <c r="AG313" s="72"/>
      <c r="AH313" s="72"/>
      <c r="AI313" s="72"/>
      <c r="AJ313" s="72"/>
      <c r="AK313" s="72"/>
      <c r="AL313" s="72"/>
      <c r="AM313" s="72"/>
      <c r="AN313" s="72"/>
      <c r="AO313" s="72"/>
    </row>
    <row r="314" spans="6:41" x14ac:dyDescent="0.25">
      <c r="F314" s="51" t="str">
        <f>IFERROR(VLOOKUP(D314,'Tabelas auxiliares'!$A$3:$B$61,2,FALSE),"")</f>
        <v/>
      </c>
      <c r="G314" s="51" t="str">
        <f>IFERROR(VLOOKUP($B314,'Tabelas auxiliares'!$A$65:$C$102,2,FALSE),"")</f>
        <v/>
      </c>
      <c r="H314" s="51" t="str">
        <f>IFERROR(VLOOKUP($B314,'Tabelas auxiliares'!$A$65:$C$102,3,FALSE),"")</f>
        <v/>
      </c>
      <c r="X314" s="51" t="str">
        <f t="shared" si="8"/>
        <v/>
      </c>
      <c r="Y314" s="51" t="str">
        <f>IF(T314="","",IF(AND(T314&lt;&gt;'Tabelas auxiliares'!$B$236,T314&lt;&gt;'Tabelas auxiliares'!$B$237,T314&lt;&gt;'Tabelas auxiliares'!$C$236,T314&lt;&gt;'Tabelas auxiliares'!$C$237,T314&lt;&gt;'Tabelas auxiliares'!$D$236),"FOLHA DE PESSOAL",IF(X314='Tabelas auxiliares'!$A$237,"CUSTEIO",IF(X314='Tabelas auxiliares'!$A$236,"INVESTIMENTO","ERRO - VERIFICAR"))))</f>
        <v/>
      </c>
      <c r="Z314" s="64" t="str">
        <f t="shared" si="9"/>
        <v/>
      </c>
      <c r="AC314" s="44"/>
      <c r="AD314" s="72"/>
      <c r="AE314" s="72"/>
      <c r="AF314" s="72"/>
      <c r="AG314" s="72"/>
      <c r="AH314" s="72"/>
      <c r="AI314" s="72"/>
      <c r="AJ314" s="72"/>
      <c r="AK314" s="72"/>
      <c r="AL314" s="72"/>
      <c r="AM314" s="72"/>
      <c r="AN314" s="72"/>
      <c r="AO314" s="72"/>
    </row>
    <row r="315" spans="6:41" x14ac:dyDescent="0.25">
      <c r="F315" s="51" t="str">
        <f>IFERROR(VLOOKUP(D315,'Tabelas auxiliares'!$A$3:$B$61,2,FALSE),"")</f>
        <v/>
      </c>
      <c r="G315" s="51" t="str">
        <f>IFERROR(VLOOKUP($B315,'Tabelas auxiliares'!$A$65:$C$102,2,FALSE),"")</f>
        <v/>
      </c>
      <c r="H315" s="51" t="str">
        <f>IFERROR(VLOOKUP($B315,'Tabelas auxiliares'!$A$65:$C$102,3,FALSE),"")</f>
        <v/>
      </c>
      <c r="X315" s="51" t="str">
        <f t="shared" si="8"/>
        <v/>
      </c>
      <c r="Y315" s="51" t="str">
        <f>IF(T315="","",IF(AND(T315&lt;&gt;'Tabelas auxiliares'!$B$236,T315&lt;&gt;'Tabelas auxiliares'!$B$237,T315&lt;&gt;'Tabelas auxiliares'!$C$236,T315&lt;&gt;'Tabelas auxiliares'!$C$237,T315&lt;&gt;'Tabelas auxiliares'!$D$236),"FOLHA DE PESSOAL",IF(X315='Tabelas auxiliares'!$A$237,"CUSTEIO",IF(X315='Tabelas auxiliares'!$A$236,"INVESTIMENTO","ERRO - VERIFICAR"))))</f>
        <v/>
      </c>
      <c r="Z315" s="64" t="str">
        <f t="shared" si="9"/>
        <v/>
      </c>
      <c r="AA315" s="44"/>
      <c r="AC315" s="44"/>
      <c r="AD315" s="72"/>
      <c r="AE315" s="72"/>
      <c r="AF315" s="72"/>
      <c r="AG315" s="72"/>
      <c r="AH315" s="72"/>
      <c r="AI315" s="72"/>
      <c r="AJ315" s="72"/>
      <c r="AK315" s="72"/>
      <c r="AL315" s="72"/>
      <c r="AM315" s="72"/>
      <c r="AN315" s="72"/>
      <c r="AO315" s="72"/>
    </row>
    <row r="316" spans="6:41" x14ac:dyDescent="0.25">
      <c r="F316" s="51" t="str">
        <f>IFERROR(VLOOKUP(D316,'Tabelas auxiliares'!$A$3:$B$61,2,FALSE),"")</f>
        <v/>
      </c>
      <c r="G316" s="51" t="str">
        <f>IFERROR(VLOOKUP($B316,'Tabelas auxiliares'!$A$65:$C$102,2,FALSE),"")</f>
        <v/>
      </c>
      <c r="H316" s="51" t="str">
        <f>IFERROR(VLOOKUP($B316,'Tabelas auxiliares'!$A$65:$C$102,3,FALSE),"")</f>
        <v/>
      </c>
      <c r="X316" s="51" t="str">
        <f t="shared" si="8"/>
        <v/>
      </c>
      <c r="Y316" s="51" t="str">
        <f>IF(T316="","",IF(AND(T316&lt;&gt;'Tabelas auxiliares'!$B$236,T316&lt;&gt;'Tabelas auxiliares'!$B$237,T316&lt;&gt;'Tabelas auxiliares'!$C$236,T316&lt;&gt;'Tabelas auxiliares'!$C$237,T316&lt;&gt;'Tabelas auxiliares'!$D$236),"FOLHA DE PESSOAL",IF(X316='Tabelas auxiliares'!$A$237,"CUSTEIO",IF(X316='Tabelas auxiliares'!$A$236,"INVESTIMENTO","ERRO - VERIFICAR"))))</f>
        <v/>
      </c>
      <c r="Z316" s="64" t="str">
        <f t="shared" si="9"/>
        <v/>
      </c>
      <c r="AA316" s="44"/>
      <c r="AC316" s="44"/>
      <c r="AD316" s="72"/>
      <c r="AE316" s="72"/>
      <c r="AF316" s="72"/>
      <c r="AG316" s="72"/>
      <c r="AH316" s="72"/>
      <c r="AI316" s="72"/>
      <c r="AJ316" s="72"/>
      <c r="AK316" s="72"/>
      <c r="AL316" s="72"/>
      <c r="AM316" s="72"/>
      <c r="AN316" s="72"/>
      <c r="AO316" s="72"/>
    </row>
    <row r="317" spans="6:41" x14ac:dyDescent="0.25">
      <c r="F317" s="51" t="str">
        <f>IFERROR(VLOOKUP(D317,'Tabelas auxiliares'!$A$3:$B$61,2,FALSE),"")</f>
        <v/>
      </c>
      <c r="G317" s="51" t="str">
        <f>IFERROR(VLOOKUP($B317,'Tabelas auxiliares'!$A$65:$C$102,2,FALSE),"")</f>
        <v/>
      </c>
      <c r="H317" s="51" t="str">
        <f>IFERROR(VLOOKUP($B317,'Tabelas auxiliares'!$A$65:$C$102,3,FALSE),"")</f>
        <v/>
      </c>
      <c r="X317" s="51" t="str">
        <f t="shared" si="8"/>
        <v/>
      </c>
      <c r="Y317" s="51" t="str">
        <f>IF(T317="","",IF(AND(T317&lt;&gt;'Tabelas auxiliares'!$B$236,T317&lt;&gt;'Tabelas auxiliares'!$B$237,T317&lt;&gt;'Tabelas auxiliares'!$C$236,T317&lt;&gt;'Tabelas auxiliares'!$C$237,T317&lt;&gt;'Tabelas auxiliares'!$D$236),"FOLHA DE PESSOAL",IF(X317='Tabelas auxiliares'!$A$237,"CUSTEIO",IF(X317='Tabelas auxiliares'!$A$236,"INVESTIMENTO","ERRO - VERIFICAR"))))</f>
        <v/>
      </c>
      <c r="Z317" s="64" t="str">
        <f t="shared" si="9"/>
        <v/>
      </c>
      <c r="AC317" s="44"/>
      <c r="AD317" s="72"/>
      <c r="AE317" s="72"/>
      <c r="AF317" s="72"/>
      <c r="AG317" s="72"/>
      <c r="AH317" s="72"/>
      <c r="AI317" s="72"/>
      <c r="AJ317" s="72"/>
      <c r="AK317" s="72"/>
      <c r="AL317" s="72"/>
      <c r="AM317" s="72"/>
      <c r="AN317" s="72"/>
      <c r="AO317" s="72"/>
    </row>
    <row r="318" spans="6:41" x14ac:dyDescent="0.25">
      <c r="F318" s="51" t="str">
        <f>IFERROR(VLOOKUP(D318,'Tabelas auxiliares'!$A$3:$B$61,2,FALSE),"")</f>
        <v/>
      </c>
      <c r="G318" s="51" t="str">
        <f>IFERROR(VLOOKUP($B318,'Tabelas auxiliares'!$A$65:$C$102,2,FALSE),"")</f>
        <v/>
      </c>
      <c r="H318" s="51" t="str">
        <f>IFERROR(VLOOKUP($B318,'Tabelas auxiliares'!$A$65:$C$102,3,FALSE),"")</f>
        <v/>
      </c>
      <c r="X318" s="51" t="str">
        <f t="shared" si="8"/>
        <v/>
      </c>
      <c r="Y318" s="51" t="str">
        <f>IF(T318="","",IF(AND(T318&lt;&gt;'Tabelas auxiliares'!$B$236,T318&lt;&gt;'Tabelas auxiliares'!$B$237,T318&lt;&gt;'Tabelas auxiliares'!$C$236,T318&lt;&gt;'Tabelas auxiliares'!$C$237,T318&lt;&gt;'Tabelas auxiliares'!$D$236),"FOLHA DE PESSOAL",IF(X318='Tabelas auxiliares'!$A$237,"CUSTEIO",IF(X318='Tabelas auxiliares'!$A$236,"INVESTIMENTO","ERRO - VERIFICAR"))))</f>
        <v/>
      </c>
      <c r="Z318" s="64" t="str">
        <f t="shared" si="9"/>
        <v/>
      </c>
      <c r="AA318" s="44"/>
      <c r="AC318" s="44"/>
      <c r="AD318" s="72"/>
      <c r="AE318" s="72"/>
      <c r="AF318" s="72"/>
      <c r="AG318" s="72"/>
      <c r="AH318" s="72"/>
      <c r="AI318" s="72"/>
      <c r="AJ318" s="72"/>
      <c r="AK318" s="72"/>
      <c r="AL318" s="72"/>
      <c r="AM318" s="72"/>
      <c r="AN318" s="72"/>
      <c r="AO318" s="72"/>
    </row>
    <row r="319" spans="6:41" x14ac:dyDescent="0.25">
      <c r="F319" s="51" t="str">
        <f>IFERROR(VLOOKUP(D319,'Tabelas auxiliares'!$A$3:$B$61,2,FALSE),"")</f>
        <v/>
      </c>
      <c r="G319" s="51" t="str">
        <f>IFERROR(VLOOKUP($B319,'Tabelas auxiliares'!$A$65:$C$102,2,FALSE),"")</f>
        <v/>
      </c>
      <c r="H319" s="51" t="str">
        <f>IFERROR(VLOOKUP($B319,'Tabelas auxiliares'!$A$65:$C$102,3,FALSE),"")</f>
        <v/>
      </c>
      <c r="X319" s="51" t="str">
        <f t="shared" si="8"/>
        <v/>
      </c>
      <c r="Y319" s="51" t="str">
        <f>IF(T319="","",IF(AND(T319&lt;&gt;'Tabelas auxiliares'!$B$236,T319&lt;&gt;'Tabelas auxiliares'!$B$237,T319&lt;&gt;'Tabelas auxiliares'!$C$236,T319&lt;&gt;'Tabelas auxiliares'!$C$237,T319&lt;&gt;'Tabelas auxiliares'!$D$236),"FOLHA DE PESSOAL",IF(X319='Tabelas auxiliares'!$A$237,"CUSTEIO",IF(X319='Tabelas auxiliares'!$A$236,"INVESTIMENTO","ERRO - VERIFICAR"))))</f>
        <v/>
      </c>
      <c r="Z319" s="64" t="str">
        <f t="shared" si="9"/>
        <v/>
      </c>
      <c r="AC319" s="44"/>
      <c r="AD319" s="72"/>
      <c r="AE319" s="72"/>
      <c r="AF319" s="72"/>
      <c r="AG319" s="72"/>
      <c r="AH319" s="72"/>
      <c r="AI319" s="72"/>
      <c r="AJ319" s="72"/>
      <c r="AK319" s="72"/>
      <c r="AL319" s="72"/>
      <c r="AM319" s="72"/>
      <c r="AN319" s="72"/>
      <c r="AO319" s="72"/>
    </row>
    <row r="320" spans="6:41" x14ac:dyDescent="0.25">
      <c r="F320" s="51" t="str">
        <f>IFERROR(VLOOKUP(D320,'Tabelas auxiliares'!$A$3:$B$61,2,FALSE),"")</f>
        <v/>
      </c>
      <c r="G320" s="51" t="str">
        <f>IFERROR(VLOOKUP($B320,'Tabelas auxiliares'!$A$65:$C$102,2,FALSE),"")</f>
        <v/>
      </c>
      <c r="H320" s="51" t="str">
        <f>IFERROR(VLOOKUP($B320,'Tabelas auxiliares'!$A$65:$C$102,3,FALSE),"")</f>
        <v/>
      </c>
      <c r="X320" s="51" t="str">
        <f t="shared" si="8"/>
        <v/>
      </c>
      <c r="Y320" s="51" t="str">
        <f>IF(T320="","",IF(AND(T320&lt;&gt;'Tabelas auxiliares'!$B$236,T320&lt;&gt;'Tabelas auxiliares'!$B$237,T320&lt;&gt;'Tabelas auxiliares'!$C$236,T320&lt;&gt;'Tabelas auxiliares'!$C$237,T320&lt;&gt;'Tabelas auxiliares'!$D$236),"FOLHA DE PESSOAL",IF(X320='Tabelas auxiliares'!$A$237,"CUSTEIO",IF(X320='Tabelas auxiliares'!$A$236,"INVESTIMENTO","ERRO - VERIFICAR"))))</f>
        <v/>
      </c>
      <c r="Z320" s="64" t="str">
        <f t="shared" si="9"/>
        <v/>
      </c>
      <c r="AA320" s="44"/>
      <c r="AC320" s="44"/>
      <c r="AD320" s="72"/>
      <c r="AE320" s="72"/>
      <c r="AF320" s="72"/>
      <c r="AG320" s="72"/>
      <c r="AH320" s="72"/>
      <c r="AI320" s="72"/>
      <c r="AJ320" s="72"/>
      <c r="AK320" s="72"/>
      <c r="AL320" s="72"/>
      <c r="AM320" s="72"/>
      <c r="AN320" s="72"/>
      <c r="AO320" s="72"/>
    </row>
    <row r="321" spans="6:41" x14ac:dyDescent="0.25">
      <c r="F321" s="51" t="str">
        <f>IFERROR(VLOOKUP(D321,'Tabelas auxiliares'!$A$3:$B$61,2,FALSE),"")</f>
        <v/>
      </c>
      <c r="G321" s="51" t="str">
        <f>IFERROR(VLOOKUP($B321,'Tabelas auxiliares'!$A$65:$C$102,2,FALSE),"")</f>
        <v/>
      </c>
      <c r="H321" s="51" t="str">
        <f>IFERROR(VLOOKUP($B321,'Tabelas auxiliares'!$A$65:$C$102,3,FALSE),"")</f>
        <v/>
      </c>
      <c r="X321" s="51" t="str">
        <f t="shared" si="8"/>
        <v/>
      </c>
      <c r="Y321" s="51" t="str">
        <f>IF(T321="","",IF(AND(T321&lt;&gt;'Tabelas auxiliares'!$B$236,T321&lt;&gt;'Tabelas auxiliares'!$B$237,T321&lt;&gt;'Tabelas auxiliares'!$C$236,T321&lt;&gt;'Tabelas auxiliares'!$C$237,T321&lt;&gt;'Tabelas auxiliares'!$D$236),"FOLHA DE PESSOAL",IF(X321='Tabelas auxiliares'!$A$237,"CUSTEIO",IF(X321='Tabelas auxiliares'!$A$236,"INVESTIMENTO","ERRO - VERIFICAR"))))</f>
        <v/>
      </c>
      <c r="Z321" s="64" t="str">
        <f t="shared" si="9"/>
        <v/>
      </c>
      <c r="AA321" s="44"/>
      <c r="AC321" s="44"/>
      <c r="AD321" s="72"/>
      <c r="AE321" s="72"/>
      <c r="AF321" s="72"/>
      <c r="AG321" s="72"/>
      <c r="AH321" s="72"/>
      <c r="AI321" s="72"/>
      <c r="AJ321" s="72"/>
      <c r="AK321" s="72"/>
      <c r="AL321" s="72"/>
      <c r="AM321" s="72"/>
      <c r="AN321" s="72"/>
      <c r="AO321" s="72"/>
    </row>
    <row r="322" spans="6:41" x14ac:dyDescent="0.25">
      <c r="F322" s="51" t="str">
        <f>IFERROR(VLOOKUP(D322,'Tabelas auxiliares'!$A$3:$B$61,2,FALSE),"")</f>
        <v/>
      </c>
      <c r="G322" s="51" t="str">
        <f>IFERROR(VLOOKUP($B322,'Tabelas auxiliares'!$A$65:$C$102,2,FALSE),"")</f>
        <v/>
      </c>
      <c r="H322" s="51" t="str">
        <f>IFERROR(VLOOKUP($B322,'Tabelas auxiliares'!$A$65:$C$102,3,FALSE),"")</f>
        <v/>
      </c>
      <c r="X322" s="51" t="str">
        <f t="shared" si="8"/>
        <v/>
      </c>
      <c r="Y322" s="51" t="str">
        <f>IF(T322="","",IF(AND(T322&lt;&gt;'Tabelas auxiliares'!$B$236,T322&lt;&gt;'Tabelas auxiliares'!$B$237,T322&lt;&gt;'Tabelas auxiliares'!$C$236,T322&lt;&gt;'Tabelas auxiliares'!$C$237,T322&lt;&gt;'Tabelas auxiliares'!$D$236),"FOLHA DE PESSOAL",IF(X322='Tabelas auxiliares'!$A$237,"CUSTEIO",IF(X322='Tabelas auxiliares'!$A$236,"INVESTIMENTO","ERRO - VERIFICAR"))))</f>
        <v/>
      </c>
      <c r="Z322" s="64" t="str">
        <f t="shared" si="9"/>
        <v/>
      </c>
      <c r="AC322" s="44"/>
      <c r="AD322" s="72"/>
      <c r="AE322" s="72"/>
      <c r="AF322" s="72"/>
      <c r="AG322" s="72"/>
      <c r="AH322" s="72"/>
      <c r="AI322" s="72"/>
      <c r="AJ322" s="72"/>
      <c r="AK322" s="72"/>
      <c r="AL322" s="72"/>
      <c r="AM322" s="72"/>
      <c r="AN322" s="72"/>
      <c r="AO322" s="72"/>
    </row>
    <row r="323" spans="6:41" x14ac:dyDescent="0.25">
      <c r="F323" s="51" t="str">
        <f>IFERROR(VLOOKUP(D323,'Tabelas auxiliares'!$A$3:$B$61,2,FALSE),"")</f>
        <v/>
      </c>
      <c r="G323" s="51" t="str">
        <f>IFERROR(VLOOKUP($B323,'Tabelas auxiliares'!$A$65:$C$102,2,FALSE),"")</f>
        <v/>
      </c>
      <c r="H323" s="51" t="str">
        <f>IFERROR(VLOOKUP($B323,'Tabelas auxiliares'!$A$65:$C$102,3,FALSE),"")</f>
        <v/>
      </c>
      <c r="X323" s="51" t="str">
        <f t="shared" si="8"/>
        <v/>
      </c>
      <c r="Y323" s="51" t="str">
        <f>IF(T323="","",IF(AND(T323&lt;&gt;'Tabelas auxiliares'!$B$236,T323&lt;&gt;'Tabelas auxiliares'!$B$237,T323&lt;&gt;'Tabelas auxiliares'!$C$236,T323&lt;&gt;'Tabelas auxiliares'!$C$237,T323&lt;&gt;'Tabelas auxiliares'!$D$236),"FOLHA DE PESSOAL",IF(X323='Tabelas auxiliares'!$A$237,"CUSTEIO",IF(X323='Tabelas auxiliares'!$A$236,"INVESTIMENTO","ERRO - VERIFICAR"))))</f>
        <v/>
      </c>
      <c r="Z323" s="64" t="str">
        <f t="shared" si="9"/>
        <v/>
      </c>
      <c r="AC323" s="44"/>
      <c r="AD323" s="72"/>
      <c r="AE323" s="72"/>
      <c r="AF323" s="72"/>
      <c r="AG323" s="72"/>
      <c r="AH323" s="72"/>
      <c r="AI323" s="72"/>
      <c r="AJ323" s="72"/>
      <c r="AK323" s="72"/>
      <c r="AL323" s="72"/>
      <c r="AM323" s="72"/>
      <c r="AN323" s="72"/>
      <c r="AO323" s="72"/>
    </row>
    <row r="324" spans="6:41" x14ac:dyDescent="0.25">
      <c r="F324" s="51" t="str">
        <f>IFERROR(VLOOKUP(D324,'Tabelas auxiliares'!$A$3:$B$61,2,FALSE),"")</f>
        <v/>
      </c>
      <c r="G324" s="51" t="str">
        <f>IFERROR(VLOOKUP($B324,'Tabelas auxiliares'!$A$65:$C$102,2,FALSE),"")</f>
        <v/>
      </c>
      <c r="H324" s="51" t="str">
        <f>IFERROR(VLOOKUP($B324,'Tabelas auxiliares'!$A$65:$C$102,3,FALSE),"")</f>
        <v/>
      </c>
      <c r="X324" s="51" t="str">
        <f t="shared" si="8"/>
        <v/>
      </c>
      <c r="Y324" s="51" t="str">
        <f>IF(T324="","",IF(AND(T324&lt;&gt;'Tabelas auxiliares'!$B$236,T324&lt;&gt;'Tabelas auxiliares'!$B$237,T324&lt;&gt;'Tabelas auxiliares'!$C$236,T324&lt;&gt;'Tabelas auxiliares'!$C$237,T324&lt;&gt;'Tabelas auxiliares'!$D$236),"FOLHA DE PESSOAL",IF(X324='Tabelas auxiliares'!$A$237,"CUSTEIO",IF(X324='Tabelas auxiliares'!$A$236,"INVESTIMENTO","ERRO - VERIFICAR"))))</f>
        <v/>
      </c>
      <c r="Z324" s="64" t="str">
        <f t="shared" si="9"/>
        <v/>
      </c>
      <c r="AC324" s="44"/>
      <c r="AD324" s="72"/>
      <c r="AE324" s="72"/>
      <c r="AF324" s="72"/>
      <c r="AG324" s="72"/>
      <c r="AH324" s="72"/>
      <c r="AI324" s="72"/>
      <c r="AJ324" s="72"/>
      <c r="AK324" s="72"/>
      <c r="AL324" s="72"/>
      <c r="AM324" s="72"/>
      <c r="AN324" s="72"/>
      <c r="AO324" s="72"/>
    </row>
    <row r="325" spans="6:41" x14ac:dyDescent="0.25">
      <c r="F325" s="51" t="str">
        <f>IFERROR(VLOOKUP(D325,'Tabelas auxiliares'!$A$3:$B$61,2,FALSE),"")</f>
        <v/>
      </c>
      <c r="G325" s="51" t="str">
        <f>IFERROR(VLOOKUP($B325,'Tabelas auxiliares'!$A$65:$C$102,2,FALSE),"")</f>
        <v/>
      </c>
      <c r="H325" s="51" t="str">
        <f>IFERROR(VLOOKUP($B325,'Tabelas auxiliares'!$A$65:$C$102,3,FALSE),"")</f>
        <v/>
      </c>
      <c r="X325" s="51" t="str">
        <f t="shared" si="8"/>
        <v/>
      </c>
      <c r="Y325" s="51" t="str">
        <f>IF(T325="","",IF(AND(T325&lt;&gt;'Tabelas auxiliares'!$B$236,T325&lt;&gt;'Tabelas auxiliares'!$B$237,T325&lt;&gt;'Tabelas auxiliares'!$C$236,T325&lt;&gt;'Tabelas auxiliares'!$C$237,T325&lt;&gt;'Tabelas auxiliares'!$D$236),"FOLHA DE PESSOAL",IF(X325='Tabelas auxiliares'!$A$237,"CUSTEIO",IF(X325='Tabelas auxiliares'!$A$236,"INVESTIMENTO","ERRO - VERIFICAR"))))</f>
        <v/>
      </c>
      <c r="Z325" s="64" t="str">
        <f t="shared" si="9"/>
        <v/>
      </c>
      <c r="AA325" s="44"/>
      <c r="AD325" s="72"/>
      <c r="AE325" s="72"/>
      <c r="AF325" s="72"/>
      <c r="AG325" s="72"/>
      <c r="AH325" s="72"/>
      <c r="AI325" s="72"/>
      <c r="AJ325" s="72"/>
      <c r="AK325" s="72"/>
      <c r="AL325" s="72"/>
      <c r="AM325" s="72"/>
      <c r="AN325" s="72"/>
      <c r="AO325" s="72"/>
    </row>
    <row r="326" spans="6:41" x14ac:dyDescent="0.25">
      <c r="F326" s="51" t="str">
        <f>IFERROR(VLOOKUP(D326,'Tabelas auxiliares'!$A$3:$B$61,2,FALSE),"")</f>
        <v/>
      </c>
      <c r="G326" s="51" t="str">
        <f>IFERROR(VLOOKUP($B326,'Tabelas auxiliares'!$A$65:$C$102,2,FALSE),"")</f>
        <v/>
      </c>
      <c r="H326" s="51" t="str">
        <f>IFERROR(VLOOKUP($B326,'Tabelas auxiliares'!$A$65:$C$102,3,FALSE),"")</f>
        <v/>
      </c>
      <c r="X326" s="51" t="str">
        <f t="shared" si="8"/>
        <v/>
      </c>
      <c r="Y326" s="51" t="str">
        <f>IF(T326="","",IF(AND(T326&lt;&gt;'Tabelas auxiliares'!$B$236,T326&lt;&gt;'Tabelas auxiliares'!$B$237,T326&lt;&gt;'Tabelas auxiliares'!$C$236,T326&lt;&gt;'Tabelas auxiliares'!$C$237,T326&lt;&gt;'Tabelas auxiliares'!$D$236),"FOLHA DE PESSOAL",IF(X326='Tabelas auxiliares'!$A$237,"CUSTEIO",IF(X326='Tabelas auxiliares'!$A$236,"INVESTIMENTO","ERRO - VERIFICAR"))))</f>
        <v/>
      </c>
      <c r="Z326" s="64" t="str">
        <f t="shared" si="9"/>
        <v/>
      </c>
      <c r="AA326" s="44"/>
      <c r="AD326" s="72"/>
      <c r="AE326" s="72"/>
      <c r="AF326" s="72"/>
      <c r="AG326" s="72"/>
      <c r="AH326" s="72"/>
      <c r="AI326" s="72"/>
      <c r="AJ326" s="72"/>
      <c r="AK326" s="72"/>
      <c r="AL326" s="72"/>
      <c r="AM326" s="72"/>
      <c r="AN326" s="72"/>
      <c r="AO326" s="72"/>
    </row>
    <row r="327" spans="6:41" x14ac:dyDescent="0.25">
      <c r="F327" s="51" t="str">
        <f>IFERROR(VLOOKUP(D327,'Tabelas auxiliares'!$A$3:$B$61,2,FALSE),"")</f>
        <v/>
      </c>
      <c r="G327" s="51" t="str">
        <f>IFERROR(VLOOKUP($B327,'Tabelas auxiliares'!$A$65:$C$102,2,FALSE),"")</f>
        <v/>
      </c>
      <c r="H327" s="51" t="str">
        <f>IFERROR(VLOOKUP($B327,'Tabelas auxiliares'!$A$65:$C$102,3,FALSE),"")</f>
        <v/>
      </c>
      <c r="X327" s="51" t="str">
        <f t="shared" si="8"/>
        <v/>
      </c>
      <c r="Y327" s="51" t="str">
        <f>IF(T327="","",IF(AND(T327&lt;&gt;'Tabelas auxiliares'!$B$236,T327&lt;&gt;'Tabelas auxiliares'!$B$237,T327&lt;&gt;'Tabelas auxiliares'!$C$236,T327&lt;&gt;'Tabelas auxiliares'!$C$237,T327&lt;&gt;'Tabelas auxiliares'!$D$236),"FOLHA DE PESSOAL",IF(X327='Tabelas auxiliares'!$A$237,"CUSTEIO",IF(X327='Tabelas auxiliares'!$A$236,"INVESTIMENTO","ERRO - VERIFICAR"))))</f>
        <v/>
      </c>
      <c r="Z327" s="64" t="str">
        <f t="shared" si="9"/>
        <v/>
      </c>
      <c r="AA327" s="44"/>
      <c r="AD327" s="72"/>
      <c r="AE327" s="72"/>
      <c r="AF327" s="72"/>
      <c r="AG327" s="72"/>
      <c r="AH327" s="72"/>
      <c r="AI327" s="72"/>
      <c r="AJ327" s="72"/>
      <c r="AK327" s="72"/>
      <c r="AL327" s="72"/>
      <c r="AM327" s="72"/>
      <c r="AN327" s="72"/>
      <c r="AO327" s="72"/>
    </row>
    <row r="328" spans="6:41" x14ac:dyDescent="0.25">
      <c r="F328" s="51" t="str">
        <f>IFERROR(VLOOKUP(D328,'Tabelas auxiliares'!$A$3:$B$61,2,FALSE),"")</f>
        <v/>
      </c>
      <c r="G328" s="51" t="str">
        <f>IFERROR(VLOOKUP($B328,'Tabelas auxiliares'!$A$65:$C$102,2,FALSE),"")</f>
        <v/>
      </c>
      <c r="H328" s="51" t="str">
        <f>IFERROR(VLOOKUP($B328,'Tabelas auxiliares'!$A$65:$C$102,3,FALSE),"")</f>
        <v/>
      </c>
      <c r="X328" s="51" t="str">
        <f t="shared" si="8"/>
        <v/>
      </c>
      <c r="Y328" s="51" t="str">
        <f>IF(T328="","",IF(AND(T328&lt;&gt;'Tabelas auxiliares'!$B$236,T328&lt;&gt;'Tabelas auxiliares'!$B$237,T328&lt;&gt;'Tabelas auxiliares'!$C$236,T328&lt;&gt;'Tabelas auxiliares'!$C$237,T328&lt;&gt;'Tabelas auxiliares'!$D$236),"FOLHA DE PESSOAL",IF(X328='Tabelas auxiliares'!$A$237,"CUSTEIO",IF(X328='Tabelas auxiliares'!$A$236,"INVESTIMENTO","ERRO - VERIFICAR"))))</f>
        <v/>
      </c>
      <c r="Z328" s="64" t="str">
        <f t="shared" si="9"/>
        <v/>
      </c>
      <c r="AC328" s="44"/>
      <c r="AD328" s="72"/>
      <c r="AE328" s="72"/>
      <c r="AF328" s="72"/>
      <c r="AG328" s="72"/>
      <c r="AH328" s="72"/>
      <c r="AI328" s="72"/>
      <c r="AJ328" s="72"/>
      <c r="AK328" s="72"/>
      <c r="AL328" s="72"/>
      <c r="AM328" s="72"/>
      <c r="AN328" s="72"/>
      <c r="AO328" s="72"/>
    </row>
    <row r="329" spans="6:41" x14ac:dyDescent="0.25">
      <c r="F329" s="51" t="str">
        <f>IFERROR(VLOOKUP(D329,'Tabelas auxiliares'!$A$3:$B$61,2,FALSE),"")</f>
        <v/>
      </c>
      <c r="G329" s="51" t="str">
        <f>IFERROR(VLOOKUP($B329,'Tabelas auxiliares'!$A$65:$C$102,2,FALSE),"")</f>
        <v/>
      </c>
      <c r="H329" s="51" t="str">
        <f>IFERROR(VLOOKUP($B329,'Tabelas auxiliares'!$A$65:$C$102,3,FALSE),"")</f>
        <v/>
      </c>
      <c r="X329" s="51" t="str">
        <f t="shared" si="8"/>
        <v/>
      </c>
      <c r="Y329" s="51" t="str">
        <f>IF(T329="","",IF(AND(T329&lt;&gt;'Tabelas auxiliares'!$B$236,T329&lt;&gt;'Tabelas auxiliares'!$B$237,T329&lt;&gt;'Tabelas auxiliares'!$C$236,T329&lt;&gt;'Tabelas auxiliares'!$C$237,T329&lt;&gt;'Tabelas auxiliares'!$D$236),"FOLHA DE PESSOAL",IF(X329='Tabelas auxiliares'!$A$237,"CUSTEIO",IF(X329='Tabelas auxiliares'!$A$236,"INVESTIMENTO","ERRO - VERIFICAR"))))</f>
        <v/>
      </c>
      <c r="Z329" s="64" t="str">
        <f t="shared" si="9"/>
        <v/>
      </c>
      <c r="AC329" s="44"/>
      <c r="AD329" s="72"/>
      <c r="AE329" s="72"/>
      <c r="AF329" s="72"/>
      <c r="AG329" s="72"/>
      <c r="AH329" s="72"/>
      <c r="AI329" s="72"/>
      <c r="AJ329" s="72"/>
      <c r="AK329" s="72"/>
      <c r="AL329" s="72"/>
      <c r="AM329" s="72"/>
      <c r="AN329" s="72"/>
      <c r="AO329" s="72"/>
    </row>
    <row r="330" spans="6:41" x14ac:dyDescent="0.25">
      <c r="F330" s="51" t="str">
        <f>IFERROR(VLOOKUP(D330,'Tabelas auxiliares'!$A$3:$B$61,2,FALSE),"")</f>
        <v/>
      </c>
      <c r="G330" s="51" t="str">
        <f>IFERROR(VLOOKUP($B330,'Tabelas auxiliares'!$A$65:$C$102,2,FALSE),"")</f>
        <v/>
      </c>
      <c r="H330" s="51" t="str">
        <f>IFERROR(VLOOKUP($B330,'Tabelas auxiliares'!$A$65:$C$102,3,FALSE),"")</f>
        <v/>
      </c>
      <c r="X330" s="51" t="str">
        <f t="shared" si="8"/>
        <v/>
      </c>
      <c r="Y330" s="51" t="str">
        <f>IF(T330="","",IF(AND(T330&lt;&gt;'Tabelas auxiliares'!$B$236,T330&lt;&gt;'Tabelas auxiliares'!$B$237,T330&lt;&gt;'Tabelas auxiliares'!$C$236,T330&lt;&gt;'Tabelas auxiliares'!$C$237,T330&lt;&gt;'Tabelas auxiliares'!$D$236),"FOLHA DE PESSOAL",IF(X330='Tabelas auxiliares'!$A$237,"CUSTEIO",IF(X330='Tabelas auxiliares'!$A$236,"INVESTIMENTO","ERRO - VERIFICAR"))))</f>
        <v/>
      </c>
      <c r="Z330" s="64" t="str">
        <f t="shared" si="9"/>
        <v/>
      </c>
      <c r="AC330" s="44"/>
      <c r="AD330" s="72"/>
      <c r="AE330" s="72"/>
      <c r="AF330" s="72"/>
      <c r="AG330" s="72"/>
      <c r="AH330" s="72"/>
      <c r="AI330" s="72"/>
      <c r="AJ330" s="72"/>
      <c r="AK330" s="72"/>
      <c r="AL330" s="72"/>
      <c r="AM330" s="72"/>
      <c r="AN330" s="72"/>
      <c r="AO330" s="72"/>
    </row>
    <row r="331" spans="6:41" x14ac:dyDescent="0.25">
      <c r="F331" s="51" t="str">
        <f>IFERROR(VLOOKUP(D331,'Tabelas auxiliares'!$A$3:$B$61,2,FALSE),"")</f>
        <v/>
      </c>
      <c r="G331" s="51" t="str">
        <f>IFERROR(VLOOKUP($B331,'Tabelas auxiliares'!$A$65:$C$102,2,FALSE),"")</f>
        <v/>
      </c>
      <c r="H331" s="51" t="str">
        <f>IFERROR(VLOOKUP($B331,'Tabelas auxiliares'!$A$65:$C$102,3,FALSE),"")</f>
        <v/>
      </c>
      <c r="X331" s="51" t="str">
        <f t="shared" si="8"/>
        <v/>
      </c>
      <c r="Y331" s="51" t="str">
        <f>IF(T331="","",IF(AND(T331&lt;&gt;'Tabelas auxiliares'!$B$236,T331&lt;&gt;'Tabelas auxiliares'!$B$237,T331&lt;&gt;'Tabelas auxiliares'!$C$236,T331&lt;&gt;'Tabelas auxiliares'!$C$237,T331&lt;&gt;'Tabelas auxiliares'!$D$236),"FOLHA DE PESSOAL",IF(X331='Tabelas auxiliares'!$A$237,"CUSTEIO",IF(X331='Tabelas auxiliares'!$A$236,"INVESTIMENTO","ERRO - VERIFICAR"))))</f>
        <v/>
      </c>
      <c r="Z331" s="64" t="str">
        <f t="shared" si="9"/>
        <v/>
      </c>
      <c r="AC331" s="44"/>
      <c r="AD331" s="72"/>
      <c r="AE331" s="72"/>
      <c r="AF331" s="72"/>
      <c r="AG331" s="72"/>
      <c r="AH331" s="72"/>
      <c r="AI331" s="72"/>
      <c r="AJ331" s="72"/>
      <c r="AK331" s="72"/>
      <c r="AL331" s="72"/>
      <c r="AM331" s="72"/>
      <c r="AN331" s="72"/>
      <c r="AO331" s="72"/>
    </row>
    <row r="332" spans="6:41" x14ac:dyDescent="0.25">
      <c r="F332" s="51" t="str">
        <f>IFERROR(VLOOKUP(D332,'Tabelas auxiliares'!$A$3:$B$61,2,FALSE),"")</f>
        <v/>
      </c>
      <c r="G332" s="51" t="str">
        <f>IFERROR(VLOOKUP($B332,'Tabelas auxiliares'!$A$65:$C$102,2,FALSE),"")</f>
        <v/>
      </c>
      <c r="H332" s="51" t="str">
        <f>IFERROR(VLOOKUP($B332,'Tabelas auxiliares'!$A$65:$C$102,3,FALSE),"")</f>
        <v/>
      </c>
      <c r="X332" s="51" t="str">
        <f t="shared" si="8"/>
        <v/>
      </c>
      <c r="Y332" s="51" t="str">
        <f>IF(T332="","",IF(AND(T332&lt;&gt;'Tabelas auxiliares'!$B$236,T332&lt;&gt;'Tabelas auxiliares'!$B$237,T332&lt;&gt;'Tabelas auxiliares'!$C$236,T332&lt;&gt;'Tabelas auxiliares'!$C$237,T332&lt;&gt;'Tabelas auxiliares'!$D$236),"FOLHA DE PESSOAL",IF(X332='Tabelas auxiliares'!$A$237,"CUSTEIO",IF(X332='Tabelas auxiliares'!$A$236,"INVESTIMENTO","ERRO - VERIFICAR"))))</f>
        <v/>
      </c>
      <c r="Z332" s="64" t="str">
        <f t="shared" si="9"/>
        <v/>
      </c>
      <c r="AC332" s="44"/>
      <c r="AD332" s="72"/>
      <c r="AE332" s="72"/>
      <c r="AF332" s="72"/>
      <c r="AG332" s="72"/>
      <c r="AH332" s="72"/>
      <c r="AI332" s="72"/>
      <c r="AJ332" s="72"/>
      <c r="AK332" s="72"/>
      <c r="AL332" s="72"/>
      <c r="AM332" s="72"/>
      <c r="AN332" s="72"/>
      <c r="AO332" s="72"/>
    </row>
    <row r="333" spans="6:41" x14ac:dyDescent="0.25">
      <c r="F333" s="51" t="str">
        <f>IFERROR(VLOOKUP(D333,'Tabelas auxiliares'!$A$3:$B$61,2,FALSE),"")</f>
        <v/>
      </c>
      <c r="G333" s="51" t="str">
        <f>IFERROR(VLOOKUP($B333,'Tabelas auxiliares'!$A$65:$C$102,2,FALSE),"")</f>
        <v/>
      </c>
      <c r="H333" s="51" t="str">
        <f>IFERROR(VLOOKUP($B333,'Tabelas auxiliares'!$A$65:$C$102,3,FALSE),"")</f>
        <v/>
      </c>
      <c r="X333" s="51" t="str">
        <f t="shared" si="8"/>
        <v/>
      </c>
      <c r="Y333" s="51" t="str">
        <f>IF(T333="","",IF(AND(T333&lt;&gt;'Tabelas auxiliares'!$B$236,T333&lt;&gt;'Tabelas auxiliares'!$B$237,T333&lt;&gt;'Tabelas auxiliares'!$C$236,T333&lt;&gt;'Tabelas auxiliares'!$C$237,T333&lt;&gt;'Tabelas auxiliares'!$D$236),"FOLHA DE PESSOAL",IF(X333='Tabelas auxiliares'!$A$237,"CUSTEIO",IF(X333='Tabelas auxiliares'!$A$236,"INVESTIMENTO","ERRO - VERIFICAR"))))</f>
        <v/>
      </c>
      <c r="Z333" s="64" t="str">
        <f t="shared" si="9"/>
        <v/>
      </c>
      <c r="AA333" s="44"/>
      <c r="AD333" s="72"/>
      <c r="AE333" s="72"/>
      <c r="AF333" s="72"/>
      <c r="AG333" s="72"/>
      <c r="AH333" s="72"/>
      <c r="AI333" s="72"/>
      <c r="AJ333" s="72"/>
      <c r="AK333" s="72"/>
      <c r="AL333" s="72"/>
      <c r="AM333" s="72"/>
      <c r="AN333" s="72"/>
      <c r="AO333" s="72"/>
    </row>
    <row r="334" spans="6:41" x14ac:dyDescent="0.25">
      <c r="F334" s="51" t="str">
        <f>IFERROR(VLOOKUP(D334,'Tabelas auxiliares'!$A$3:$B$61,2,FALSE),"")</f>
        <v/>
      </c>
      <c r="G334" s="51" t="str">
        <f>IFERROR(VLOOKUP($B334,'Tabelas auxiliares'!$A$65:$C$102,2,FALSE),"")</f>
        <v/>
      </c>
      <c r="H334" s="51" t="str">
        <f>IFERROR(VLOOKUP($B334,'Tabelas auxiliares'!$A$65:$C$102,3,FALSE),"")</f>
        <v/>
      </c>
      <c r="X334" s="51" t="str">
        <f t="shared" si="8"/>
        <v/>
      </c>
      <c r="Y334" s="51" t="str">
        <f>IF(T334="","",IF(AND(T334&lt;&gt;'Tabelas auxiliares'!$B$236,T334&lt;&gt;'Tabelas auxiliares'!$B$237,T334&lt;&gt;'Tabelas auxiliares'!$C$236,T334&lt;&gt;'Tabelas auxiliares'!$C$237,T334&lt;&gt;'Tabelas auxiliares'!$D$236),"FOLHA DE PESSOAL",IF(X334='Tabelas auxiliares'!$A$237,"CUSTEIO",IF(X334='Tabelas auxiliares'!$A$236,"INVESTIMENTO","ERRO - VERIFICAR"))))</f>
        <v/>
      </c>
      <c r="Z334" s="64" t="str">
        <f t="shared" si="9"/>
        <v/>
      </c>
      <c r="AA334" s="44"/>
      <c r="AD334" s="72"/>
      <c r="AE334" s="72"/>
      <c r="AF334" s="72"/>
      <c r="AG334" s="72"/>
      <c r="AH334" s="72"/>
      <c r="AI334" s="72"/>
      <c r="AJ334" s="72"/>
      <c r="AK334" s="72"/>
      <c r="AL334" s="72"/>
      <c r="AM334" s="72"/>
      <c r="AN334" s="72"/>
      <c r="AO334" s="72"/>
    </row>
    <row r="335" spans="6:41" x14ac:dyDescent="0.25">
      <c r="F335" s="51" t="str">
        <f>IFERROR(VLOOKUP(D335,'Tabelas auxiliares'!$A$3:$B$61,2,FALSE),"")</f>
        <v/>
      </c>
      <c r="G335" s="51" t="str">
        <f>IFERROR(VLOOKUP($B335,'Tabelas auxiliares'!$A$65:$C$102,2,FALSE),"")</f>
        <v/>
      </c>
      <c r="H335" s="51" t="str">
        <f>IFERROR(VLOOKUP($B335,'Tabelas auxiliares'!$A$65:$C$102,3,FALSE),"")</f>
        <v/>
      </c>
      <c r="X335" s="51" t="str">
        <f t="shared" si="8"/>
        <v/>
      </c>
      <c r="Y335" s="51" t="str">
        <f>IF(T335="","",IF(AND(T335&lt;&gt;'Tabelas auxiliares'!$B$236,T335&lt;&gt;'Tabelas auxiliares'!$B$237,T335&lt;&gt;'Tabelas auxiliares'!$C$236,T335&lt;&gt;'Tabelas auxiliares'!$C$237,T335&lt;&gt;'Tabelas auxiliares'!$D$236),"FOLHA DE PESSOAL",IF(X335='Tabelas auxiliares'!$A$237,"CUSTEIO",IF(X335='Tabelas auxiliares'!$A$236,"INVESTIMENTO","ERRO - VERIFICAR"))))</f>
        <v/>
      </c>
      <c r="Z335" s="64" t="str">
        <f t="shared" si="9"/>
        <v/>
      </c>
      <c r="AC335" s="44"/>
      <c r="AD335" s="72"/>
      <c r="AE335" s="72"/>
      <c r="AF335" s="72"/>
      <c r="AG335" s="72"/>
      <c r="AH335" s="72"/>
      <c r="AI335" s="72"/>
      <c r="AJ335" s="72"/>
      <c r="AK335" s="72"/>
      <c r="AL335" s="72"/>
      <c r="AM335" s="72"/>
      <c r="AN335" s="72"/>
      <c r="AO335" s="72"/>
    </row>
    <row r="336" spans="6:41" x14ac:dyDescent="0.25">
      <c r="F336" s="51" t="str">
        <f>IFERROR(VLOOKUP(D336,'Tabelas auxiliares'!$A$3:$B$61,2,FALSE),"")</f>
        <v/>
      </c>
      <c r="G336" s="51" t="str">
        <f>IFERROR(VLOOKUP($B336,'Tabelas auxiliares'!$A$65:$C$102,2,FALSE),"")</f>
        <v/>
      </c>
      <c r="H336" s="51" t="str">
        <f>IFERROR(VLOOKUP($B336,'Tabelas auxiliares'!$A$65:$C$102,3,FALSE),"")</f>
        <v/>
      </c>
      <c r="X336" s="51" t="str">
        <f t="shared" si="8"/>
        <v/>
      </c>
      <c r="Y336" s="51" t="str">
        <f>IF(T336="","",IF(AND(T336&lt;&gt;'Tabelas auxiliares'!$B$236,T336&lt;&gt;'Tabelas auxiliares'!$B$237,T336&lt;&gt;'Tabelas auxiliares'!$C$236,T336&lt;&gt;'Tabelas auxiliares'!$C$237,T336&lt;&gt;'Tabelas auxiliares'!$D$236),"FOLHA DE PESSOAL",IF(X336='Tabelas auxiliares'!$A$237,"CUSTEIO",IF(X336='Tabelas auxiliares'!$A$236,"INVESTIMENTO","ERRO - VERIFICAR"))))</f>
        <v/>
      </c>
      <c r="Z336" s="64" t="str">
        <f t="shared" si="9"/>
        <v/>
      </c>
      <c r="AC336" s="44"/>
      <c r="AD336" s="72"/>
      <c r="AE336" s="72"/>
      <c r="AF336" s="72"/>
      <c r="AG336" s="72"/>
      <c r="AH336" s="72"/>
      <c r="AI336" s="72"/>
      <c r="AJ336" s="72"/>
      <c r="AK336" s="72"/>
      <c r="AL336" s="72"/>
      <c r="AM336" s="72"/>
      <c r="AN336" s="72"/>
      <c r="AO336" s="72"/>
    </row>
    <row r="337" spans="6:41" x14ac:dyDescent="0.25">
      <c r="F337" s="51" t="str">
        <f>IFERROR(VLOOKUP(D337,'Tabelas auxiliares'!$A$3:$B$61,2,FALSE),"")</f>
        <v/>
      </c>
      <c r="G337" s="51" t="str">
        <f>IFERROR(VLOOKUP($B337,'Tabelas auxiliares'!$A$65:$C$102,2,FALSE),"")</f>
        <v/>
      </c>
      <c r="H337" s="51" t="str">
        <f>IFERROR(VLOOKUP($B337,'Tabelas auxiliares'!$A$65:$C$102,3,FALSE),"")</f>
        <v/>
      </c>
      <c r="X337" s="51" t="str">
        <f t="shared" si="8"/>
        <v/>
      </c>
      <c r="Y337" s="51" t="str">
        <f>IF(T337="","",IF(AND(T337&lt;&gt;'Tabelas auxiliares'!$B$236,T337&lt;&gt;'Tabelas auxiliares'!$B$237,T337&lt;&gt;'Tabelas auxiliares'!$C$236,T337&lt;&gt;'Tabelas auxiliares'!$C$237,T337&lt;&gt;'Tabelas auxiliares'!$D$236),"FOLHA DE PESSOAL",IF(X337='Tabelas auxiliares'!$A$237,"CUSTEIO",IF(X337='Tabelas auxiliares'!$A$236,"INVESTIMENTO","ERRO - VERIFICAR"))))</f>
        <v/>
      </c>
      <c r="Z337" s="64" t="str">
        <f t="shared" si="9"/>
        <v/>
      </c>
      <c r="AB337" s="44"/>
      <c r="AD337" s="72"/>
      <c r="AE337" s="72"/>
      <c r="AF337" s="72"/>
      <c r="AG337" s="72"/>
      <c r="AH337" s="72"/>
      <c r="AI337" s="72"/>
      <c r="AJ337" s="72"/>
      <c r="AK337" s="72"/>
      <c r="AL337" s="72"/>
      <c r="AM337" s="72"/>
      <c r="AN337" s="72"/>
      <c r="AO337" s="72"/>
    </row>
    <row r="338" spans="6:41" x14ac:dyDescent="0.25">
      <c r="F338" s="51" t="str">
        <f>IFERROR(VLOOKUP(D338,'Tabelas auxiliares'!$A$3:$B$61,2,FALSE),"")</f>
        <v/>
      </c>
      <c r="G338" s="51" t="str">
        <f>IFERROR(VLOOKUP($B338,'Tabelas auxiliares'!$A$65:$C$102,2,FALSE),"")</f>
        <v/>
      </c>
      <c r="H338" s="51" t="str">
        <f>IFERROR(VLOOKUP($B338,'Tabelas auxiliares'!$A$65:$C$102,3,FALSE),"")</f>
        <v/>
      </c>
      <c r="X338" s="51" t="str">
        <f t="shared" si="8"/>
        <v/>
      </c>
      <c r="Y338" s="51" t="str">
        <f>IF(T338="","",IF(AND(T338&lt;&gt;'Tabelas auxiliares'!$B$236,T338&lt;&gt;'Tabelas auxiliares'!$B$237,T338&lt;&gt;'Tabelas auxiliares'!$C$236,T338&lt;&gt;'Tabelas auxiliares'!$C$237,T338&lt;&gt;'Tabelas auxiliares'!$D$236),"FOLHA DE PESSOAL",IF(X338='Tabelas auxiliares'!$A$237,"CUSTEIO",IF(X338='Tabelas auxiliares'!$A$236,"INVESTIMENTO","ERRO - VERIFICAR"))))</f>
        <v/>
      </c>
      <c r="Z338" s="64" t="str">
        <f t="shared" si="9"/>
        <v/>
      </c>
      <c r="AA338" s="44"/>
      <c r="AD338" s="72"/>
      <c r="AE338" s="72"/>
      <c r="AF338" s="72"/>
      <c r="AG338" s="72"/>
      <c r="AH338" s="72"/>
      <c r="AI338" s="72"/>
      <c r="AJ338" s="72"/>
      <c r="AK338" s="72"/>
      <c r="AL338" s="72"/>
      <c r="AM338" s="72"/>
      <c r="AN338" s="72"/>
      <c r="AO338" s="72"/>
    </row>
    <row r="339" spans="6:41" x14ac:dyDescent="0.25">
      <c r="F339" s="51" t="str">
        <f>IFERROR(VLOOKUP(D339,'Tabelas auxiliares'!$A$3:$B$61,2,FALSE),"")</f>
        <v/>
      </c>
      <c r="G339" s="51" t="str">
        <f>IFERROR(VLOOKUP($B339,'Tabelas auxiliares'!$A$65:$C$102,2,FALSE),"")</f>
        <v/>
      </c>
      <c r="H339" s="51" t="str">
        <f>IFERROR(VLOOKUP($B339,'Tabelas auxiliares'!$A$65:$C$102,3,FALSE),"")</f>
        <v/>
      </c>
      <c r="X339" s="51" t="str">
        <f t="shared" si="8"/>
        <v/>
      </c>
      <c r="Y339" s="51" t="str">
        <f>IF(T339="","",IF(AND(T339&lt;&gt;'Tabelas auxiliares'!$B$236,T339&lt;&gt;'Tabelas auxiliares'!$B$237,T339&lt;&gt;'Tabelas auxiliares'!$C$236,T339&lt;&gt;'Tabelas auxiliares'!$C$237,T339&lt;&gt;'Tabelas auxiliares'!$D$236),"FOLHA DE PESSOAL",IF(X339='Tabelas auxiliares'!$A$237,"CUSTEIO",IF(X339='Tabelas auxiliares'!$A$236,"INVESTIMENTO","ERRO - VERIFICAR"))))</f>
        <v/>
      </c>
      <c r="Z339" s="64" t="str">
        <f t="shared" si="9"/>
        <v/>
      </c>
      <c r="AA339" s="44"/>
      <c r="AB339" s="44"/>
      <c r="AC339" s="44"/>
      <c r="AD339" s="72"/>
      <c r="AE339" s="72"/>
      <c r="AF339" s="72"/>
      <c r="AG339" s="72"/>
      <c r="AH339" s="72"/>
      <c r="AI339" s="72"/>
      <c r="AJ339" s="72"/>
      <c r="AK339" s="72"/>
      <c r="AL339" s="72"/>
      <c r="AM339" s="72"/>
      <c r="AN339" s="72"/>
      <c r="AO339" s="72"/>
    </row>
    <row r="340" spans="6:41" x14ac:dyDescent="0.25">
      <c r="F340" s="51" t="str">
        <f>IFERROR(VLOOKUP(D340,'Tabelas auxiliares'!$A$3:$B$61,2,FALSE),"")</f>
        <v/>
      </c>
      <c r="G340" s="51" t="str">
        <f>IFERROR(VLOOKUP($B340,'Tabelas auxiliares'!$A$65:$C$102,2,FALSE),"")</f>
        <v/>
      </c>
      <c r="H340" s="51" t="str">
        <f>IFERROR(VLOOKUP($B340,'Tabelas auxiliares'!$A$65:$C$102,3,FALSE),"")</f>
        <v/>
      </c>
      <c r="X340" s="51" t="str">
        <f t="shared" si="8"/>
        <v/>
      </c>
      <c r="Y340" s="51" t="str">
        <f>IF(T340="","",IF(AND(T340&lt;&gt;'Tabelas auxiliares'!$B$236,T340&lt;&gt;'Tabelas auxiliares'!$B$237,T340&lt;&gt;'Tabelas auxiliares'!$C$236,T340&lt;&gt;'Tabelas auxiliares'!$C$237,T340&lt;&gt;'Tabelas auxiliares'!$D$236),"FOLHA DE PESSOAL",IF(X340='Tabelas auxiliares'!$A$237,"CUSTEIO",IF(X340='Tabelas auxiliares'!$A$236,"INVESTIMENTO","ERRO - VERIFICAR"))))</f>
        <v/>
      </c>
      <c r="Z340" s="64" t="str">
        <f t="shared" si="9"/>
        <v/>
      </c>
      <c r="AA340" s="44"/>
      <c r="AB340" s="44"/>
      <c r="AC340" s="44"/>
      <c r="AD340" s="72"/>
      <c r="AE340" s="72"/>
      <c r="AF340" s="72"/>
      <c r="AG340" s="72"/>
      <c r="AH340" s="72"/>
      <c r="AI340" s="72"/>
      <c r="AJ340" s="72"/>
      <c r="AK340" s="72"/>
      <c r="AL340" s="72"/>
      <c r="AM340" s="72"/>
      <c r="AN340" s="72"/>
      <c r="AO340" s="72"/>
    </row>
    <row r="341" spans="6:41" x14ac:dyDescent="0.25">
      <c r="F341" s="51" t="str">
        <f>IFERROR(VLOOKUP(D341,'Tabelas auxiliares'!$A$3:$B$61,2,FALSE),"")</f>
        <v/>
      </c>
      <c r="G341" s="51" t="str">
        <f>IFERROR(VLOOKUP($B341,'Tabelas auxiliares'!$A$65:$C$102,2,FALSE),"")</f>
        <v/>
      </c>
      <c r="H341" s="51" t="str">
        <f>IFERROR(VLOOKUP($B341,'Tabelas auxiliares'!$A$65:$C$102,3,FALSE),"")</f>
        <v/>
      </c>
      <c r="X341" s="51" t="str">
        <f t="shared" si="8"/>
        <v/>
      </c>
      <c r="Y341" s="51" t="str">
        <f>IF(T341="","",IF(AND(T341&lt;&gt;'Tabelas auxiliares'!$B$236,T341&lt;&gt;'Tabelas auxiliares'!$B$237,T341&lt;&gt;'Tabelas auxiliares'!$C$236,T341&lt;&gt;'Tabelas auxiliares'!$C$237,T341&lt;&gt;'Tabelas auxiliares'!$D$236),"FOLHA DE PESSOAL",IF(X341='Tabelas auxiliares'!$A$237,"CUSTEIO",IF(X341='Tabelas auxiliares'!$A$236,"INVESTIMENTO","ERRO - VERIFICAR"))))</f>
        <v/>
      </c>
      <c r="Z341" s="64" t="str">
        <f t="shared" si="9"/>
        <v/>
      </c>
      <c r="AA341" s="44"/>
      <c r="AD341" s="72"/>
      <c r="AE341" s="72"/>
      <c r="AF341" s="72"/>
      <c r="AG341" s="72"/>
      <c r="AH341" s="72"/>
      <c r="AI341" s="72"/>
      <c r="AJ341" s="72"/>
      <c r="AK341" s="72"/>
      <c r="AL341" s="72"/>
      <c r="AM341" s="72"/>
      <c r="AN341" s="72"/>
      <c r="AO341" s="72"/>
    </row>
    <row r="342" spans="6:41" x14ac:dyDescent="0.25">
      <c r="F342" s="51" t="str">
        <f>IFERROR(VLOOKUP(D342,'Tabelas auxiliares'!$A$3:$B$61,2,FALSE),"")</f>
        <v/>
      </c>
      <c r="G342" s="51" t="str">
        <f>IFERROR(VLOOKUP($B342,'Tabelas auxiliares'!$A$65:$C$102,2,FALSE),"")</f>
        <v/>
      </c>
      <c r="H342" s="51" t="str">
        <f>IFERROR(VLOOKUP($B342,'Tabelas auxiliares'!$A$65:$C$102,3,FALSE),"")</f>
        <v/>
      </c>
      <c r="X342" s="51" t="str">
        <f t="shared" si="8"/>
        <v/>
      </c>
      <c r="Y342" s="51" t="str">
        <f>IF(T342="","",IF(AND(T342&lt;&gt;'Tabelas auxiliares'!$B$236,T342&lt;&gt;'Tabelas auxiliares'!$B$237,T342&lt;&gt;'Tabelas auxiliares'!$C$236,T342&lt;&gt;'Tabelas auxiliares'!$C$237,T342&lt;&gt;'Tabelas auxiliares'!$D$236),"FOLHA DE PESSOAL",IF(X342='Tabelas auxiliares'!$A$237,"CUSTEIO",IF(X342='Tabelas auxiliares'!$A$236,"INVESTIMENTO","ERRO - VERIFICAR"))))</f>
        <v/>
      </c>
      <c r="Z342" s="64" t="str">
        <f t="shared" si="9"/>
        <v/>
      </c>
      <c r="AC342" s="44"/>
      <c r="AD342" s="72"/>
      <c r="AE342" s="72"/>
      <c r="AF342" s="72"/>
      <c r="AG342" s="72"/>
      <c r="AH342" s="72"/>
      <c r="AI342" s="72"/>
      <c r="AJ342" s="72"/>
      <c r="AK342" s="72"/>
      <c r="AL342" s="72"/>
      <c r="AM342" s="72"/>
      <c r="AN342" s="72"/>
      <c r="AO342" s="72"/>
    </row>
    <row r="343" spans="6:41" x14ac:dyDescent="0.25">
      <c r="F343" s="51" t="str">
        <f>IFERROR(VLOOKUP(D343,'Tabelas auxiliares'!$A$3:$B$61,2,FALSE),"")</f>
        <v/>
      </c>
      <c r="G343" s="51" t="str">
        <f>IFERROR(VLOOKUP($B343,'Tabelas auxiliares'!$A$65:$C$102,2,FALSE),"")</f>
        <v/>
      </c>
      <c r="H343" s="51" t="str">
        <f>IFERROR(VLOOKUP($B343,'Tabelas auxiliares'!$A$65:$C$102,3,FALSE),"")</f>
        <v/>
      </c>
      <c r="X343" s="51" t="str">
        <f t="shared" si="8"/>
        <v/>
      </c>
      <c r="Y343" s="51" t="str">
        <f>IF(T343="","",IF(AND(T343&lt;&gt;'Tabelas auxiliares'!$B$236,T343&lt;&gt;'Tabelas auxiliares'!$B$237,T343&lt;&gt;'Tabelas auxiliares'!$C$236,T343&lt;&gt;'Tabelas auxiliares'!$C$237,T343&lt;&gt;'Tabelas auxiliares'!$D$236),"FOLHA DE PESSOAL",IF(X343='Tabelas auxiliares'!$A$237,"CUSTEIO",IF(X343='Tabelas auxiliares'!$A$236,"INVESTIMENTO","ERRO - VERIFICAR"))))</f>
        <v/>
      </c>
      <c r="Z343" s="64" t="str">
        <f t="shared" si="9"/>
        <v/>
      </c>
      <c r="AC343" s="44"/>
      <c r="AD343" s="72"/>
      <c r="AE343" s="72"/>
      <c r="AF343" s="72"/>
      <c r="AG343" s="72"/>
      <c r="AH343" s="72"/>
      <c r="AI343" s="72"/>
      <c r="AJ343" s="72"/>
      <c r="AK343" s="72"/>
      <c r="AL343" s="72"/>
      <c r="AM343" s="72"/>
      <c r="AN343" s="72"/>
      <c r="AO343" s="72"/>
    </row>
    <row r="344" spans="6:41" x14ac:dyDescent="0.25">
      <c r="F344" s="51" t="str">
        <f>IFERROR(VLOOKUP(D344,'Tabelas auxiliares'!$A$3:$B$61,2,FALSE),"")</f>
        <v/>
      </c>
      <c r="G344" s="51" t="str">
        <f>IFERROR(VLOOKUP($B344,'Tabelas auxiliares'!$A$65:$C$102,2,FALSE),"")</f>
        <v/>
      </c>
      <c r="H344" s="51" t="str">
        <f>IFERROR(VLOOKUP($B344,'Tabelas auxiliares'!$A$65:$C$102,3,FALSE),"")</f>
        <v/>
      </c>
      <c r="X344" s="51" t="str">
        <f t="shared" si="8"/>
        <v/>
      </c>
      <c r="Y344" s="51" t="str">
        <f>IF(T344="","",IF(AND(T344&lt;&gt;'Tabelas auxiliares'!$B$236,T344&lt;&gt;'Tabelas auxiliares'!$B$237,T344&lt;&gt;'Tabelas auxiliares'!$C$236,T344&lt;&gt;'Tabelas auxiliares'!$C$237,T344&lt;&gt;'Tabelas auxiliares'!$D$236),"FOLHA DE PESSOAL",IF(X344='Tabelas auxiliares'!$A$237,"CUSTEIO",IF(X344='Tabelas auxiliares'!$A$236,"INVESTIMENTO","ERRO - VERIFICAR"))))</f>
        <v/>
      </c>
      <c r="Z344" s="64" t="str">
        <f t="shared" si="9"/>
        <v/>
      </c>
      <c r="AC344" s="44"/>
      <c r="AD344" s="72"/>
      <c r="AE344" s="72"/>
      <c r="AF344" s="72"/>
      <c r="AG344" s="72"/>
      <c r="AH344" s="72"/>
      <c r="AI344" s="72"/>
      <c r="AJ344" s="72"/>
      <c r="AK344" s="72"/>
      <c r="AL344" s="72"/>
      <c r="AM344" s="72"/>
      <c r="AN344" s="72"/>
      <c r="AO344" s="72"/>
    </row>
    <row r="345" spans="6:41" x14ac:dyDescent="0.25">
      <c r="F345" s="51" t="str">
        <f>IFERROR(VLOOKUP(D345,'Tabelas auxiliares'!$A$3:$B$61,2,FALSE),"")</f>
        <v/>
      </c>
      <c r="G345" s="51" t="str">
        <f>IFERROR(VLOOKUP($B345,'Tabelas auxiliares'!$A$65:$C$102,2,FALSE),"")</f>
        <v/>
      </c>
      <c r="H345" s="51" t="str">
        <f>IFERROR(VLOOKUP($B345,'Tabelas auxiliares'!$A$65:$C$102,3,FALSE),"")</f>
        <v/>
      </c>
      <c r="X345" s="51" t="str">
        <f t="shared" si="8"/>
        <v/>
      </c>
      <c r="Y345" s="51" t="str">
        <f>IF(T345="","",IF(AND(T345&lt;&gt;'Tabelas auxiliares'!$B$236,T345&lt;&gt;'Tabelas auxiliares'!$B$237,T345&lt;&gt;'Tabelas auxiliares'!$C$236,T345&lt;&gt;'Tabelas auxiliares'!$C$237,T345&lt;&gt;'Tabelas auxiliares'!$D$236),"FOLHA DE PESSOAL",IF(X345='Tabelas auxiliares'!$A$237,"CUSTEIO",IF(X345='Tabelas auxiliares'!$A$236,"INVESTIMENTO","ERRO - VERIFICAR"))))</f>
        <v/>
      </c>
      <c r="Z345" s="64" t="str">
        <f t="shared" si="9"/>
        <v/>
      </c>
      <c r="AC345" s="44"/>
      <c r="AD345" s="72"/>
      <c r="AE345" s="72"/>
      <c r="AF345" s="72"/>
      <c r="AG345" s="72"/>
      <c r="AH345" s="72"/>
      <c r="AI345" s="72"/>
      <c r="AJ345" s="72"/>
      <c r="AK345" s="72"/>
      <c r="AL345" s="72"/>
      <c r="AM345" s="72"/>
      <c r="AN345" s="72"/>
      <c r="AO345" s="72"/>
    </row>
    <row r="346" spans="6:41" x14ac:dyDescent="0.25">
      <c r="F346" s="51" t="str">
        <f>IFERROR(VLOOKUP(D346,'Tabelas auxiliares'!$A$3:$B$61,2,FALSE),"")</f>
        <v/>
      </c>
      <c r="G346" s="51" t="str">
        <f>IFERROR(VLOOKUP($B346,'Tabelas auxiliares'!$A$65:$C$102,2,FALSE),"")</f>
        <v/>
      </c>
      <c r="H346" s="51" t="str">
        <f>IFERROR(VLOOKUP($B346,'Tabelas auxiliares'!$A$65:$C$102,3,FALSE),"")</f>
        <v/>
      </c>
      <c r="X346" s="51" t="str">
        <f t="shared" si="8"/>
        <v/>
      </c>
      <c r="Y346" s="51" t="str">
        <f>IF(T346="","",IF(AND(T346&lt;&gt;'Tabelas auxiliares'!$B$236,T346&lt;&gt;'Tabelas auxiliares'!$B$237,T346&lt;&gt;'Tabelas auxiliares'!$C$236,T346&lt;&gt;'Tabelas auxiliares'!$C$237,T346&lt;&gt;'Tabelas auxiliares'!$D$236),"FOLHA DE PESSOAL",IF(X346='Tabelas auxiliares'!$A$237,"CUSTEIO",IF(X346='Tabelas auxiliares'!$A$236,"INVESTIMENTO","ERRO - VERIFICAR"))))</f>
        <v/>
      </c>
      <c r="Z346" s="64" t="str">
        <f t="shared" si="9"/>
        <v/>
      </c>
      <c r="AC346" s="44"/>
      <c r="AD346" s="72"/>
      <c r="AE346" s="72"/>
      <c r="AF346" s="72"/>
      <c r="AG346" s="72"/>
      <c r="AH346" s="72"/>
      <c r="AI346" s="72"/>
      <c r="AJ346" s="72"/>
      <c r="AK346" s="72"/>
      <c r="AL346" s="72"/>
      <c r="AM346" s="72"/>
      <c r="AN346" s="72"/>
      <c r="AO346" s="72"/>
    </row>
    <row r="347" spans="6:41" x14ac:dyDescent="0.25">
      <c r="F347" s="51" t="str">
        <f>IFERROR(VLOOKUP(D347,'Tabelas auxiliares'!$A$3:$B$61,2,FALSE),"")</f>
        <v/>
      </c>
      <c r="G347" s="51" t="str">
        <f>IFERROR(VLOOKUP($B347,'Tabelas auxiliares'!$A$65:$C$102,2,FALSE),"")</f>
        <v/>
      </c>
      <c r="H347" s="51" t="str">
        <f>IFERROR(VLOOKUP($B347,'Tabelas auxiliares'!$A$65:$C$102,3,FALSE),"")</f>
        <v/>
      </c>
      <c r="X347" s="51" t="str">
        <f t="shared" si="8"/>
        <v/>
      </c>
      <c r="Y347" s="51" t="str">
        <f>IF(T347="","",IF(AND(T347&lt;&gt;'Tabelas auxiliares'!$B$236,T347&lt;&gt;'Tabelas auxiliares'!$B$237,T347&lt;&gt;'Tabelas auxiliares'!$C$236,T347&lt;&gt;'Tabelas auxiliares'!$C$237,T347&lt;&gt;'Tabelas auxiliares'!$D$236),"FOLHA DE PESSOAL",IF(X347='Tabelas auxiliares'!$A$237,"CUSTEIO",IF(X347='Tabelas auxiliares'!$A$236,"INVESTIMENTO","ERRO - VERIFICAR"))))</f>
        <v/>
      </c>
      <c r="Z347" s="64" t="str">
        <f t="shared" si="9"/>
        <v/>
      </c>
      <c r="AC347" s="44"/>
      <c r="AD347" s="72"/>
      <c r="AE347" s="72"/>
      <c r="AF347" s="72"/>
      <c r="AG347" s="72"/>
      <c r="AH347" s="72"/>
      <c r="AI347" s="72"/>
      <c r="AJ347" s="72"/>
      <c r="AK347" s="72"/>
      <c r="AL347" s="72"/>
      <c r="AM347" s="72"/>
      <c r="AN347" s="72"/>
      <c r="AO347" s="72"/>
    </row>
    <row r="348" spans="6:41" x14ac:dyDescent="0.25">
      <c r="F348" s="51" t="str">
        <f>IFERROR(VLOOKUP(D348,'Tabelas auxiliares'!$A$3:$B$61,2,FALSE),"")</f>
        <v/>
      </c>
      <c r="G348" s="51" t="str">
        <f>IFERROR(VLOOKUP($B348,'Tabelas auxiliares'!$A$65:$C$102,2,FALSE),"")</f>
        <v/>
      </c>
      <c r="H348" s="51" t="str">
        <f>IFERROR(VLOOKUP($B348,'Tabelas auxiliares'!$A$65:$C$102,3,FALSE),"")</f>
        <v/>
      </c>
      <c r="X348" s="51" t="str">
        <f t="shared" si="8"/>
        <v/>
      </c>
      <c r="Y348" s="51" t="str">
        <f>IF(T348="","",IF(AND(T348&lt;&gt;'Tabelas auxiliares'!$B$236,T348&lt;&gt;'Tabelas auxiliares'!$B$237,T348&lt;&gt;'Tabelas auxiliares'!$C$236,T348&lt;&gt;'Tabelas auxiliares'!$C$237,T348&lt;&gt;'Tabelas auxiliares'!$D$236),"FOLHA DE PESSOAL",IF(X348='Tabelas auxiliares'!$A$237,"CUSTEIO",IF(X348='Tabelas auxiliares'!$A$236,"INVESTIMENTO","ERRO - VERIFICAR"))))</f>
        <v/>
      </c>
      <c r="Z348" s="64" t="str">
        <f t="shared" si="9"/>
        <v/>
      </c>
      <c r="AA348" s="44"/>
      <c r="AB348" s="44"/>
      <c r="AD348" s="72"/>
      <c r="AE348" s="72"/>
      <c r="AF348" s="72"/>
      <c r="AG348" s="72"/>
      <c r="AH348" s="72"/>
      <c r="AI348" s="72"/>
      <c r="AJ348" s="72"/>
      <c r="AK348" s="72"/>
      <c r="AL348" s="72"/>
      <c r="AM348" s="72"/>
      <c r="AN348" s="72"/>
      <c r="AO348" s="72"/>
    </row>
    <row r="349" spans="6:41" x14ac:dyDescent="0.25">
      <c r="F349" s="51" t="str">
        <f>IFERROR(VLOOKUP(D349,'Tabelas auxiliares'!$A$3:$B$61,2,FALSE),"")</f>
        <v/>
      </c>
      <c r="G349" s="51" t="str">
        <f>IFERROR(VLOOKUP($B349,'Tabelas auxiliares'!$A$65:$C$102,2,FALSE),"")</f>
        <v/>
      </c>
      <c r="H349" s="51" t="str">
        <f>IFERROR(VLOOKUP($B349,'Tabelas auxiliares'!$A$65:$C$102,3,FALSE),"")</f>
        <v/>
      </c>
      <c r="X349" s="51" t="str">
        <f t="shared" si="8"/>
        <v/>
      </c>
      <c r="Y349" s="51" t="str">
        <f>IF(T349="","",IF(AND(T349&lt;&gt;'Tabelas auxiliares'!$B$236,T349&lt;&gt;'Tabelas auxiliares'!$B$237,T349&lt;&gt;'Tabelas auxiliares'!$C$236,T349&lt;&gt;'Tabelas auxiliares'!$C$237,T349&lt;&gt;'Tabelas auxiliares'!$D$236),"FOLHA DE PESSOAL",IF(X349='Tabelas auxiliares'!$A$237,"CUSTEIO",IF(X349='Tabelas auxiliares'!$A$236,"INVESTIMENTO","ERRO - VERIFICAR"))))</f>
        <v/>
      </c>
      <c r="Z349" s="64" t="str">
        <f t="shared" si="9"/>
        <v/>
      </c>
      <c r="AC349" s="44"/>
      <c r="AD349" s="72"/>
      <c r="AE349" s="72"/>
      <c r="AF349" s="72"/>
      <c r="AG349" s="72"/>
      <c r="AH349" s="72"/>
      <c r="AI349" s="72"/>
      <c r="AJ349" s="72"/>
      <c r="AK349" s="72"/>
      <c r="AL349" s="72"/>
      <c r="AM349" s="72"/>
      <c r="AN349" s="72"/>
      <c r="AO349" s="72"/>
    </row>
    <row r="350" spans="6:41" x14ac:dyDescent="0.25">
      <c r="F350" s="51" t="str">
        <f>IFERROR(VLOOKUP(D350,'Tabelas auxiliares'!$A$3:$B$61,2,FALSE),"")</f>
        <v/>
      </c>
      <c r="G350" s="51" t="str">
        <f>IFERROR(VLOOKUP($B350,'Tabelas auxiliares'!$A$65:$C$102,2,FALSE),"")</f>
        <v/>
      </c>
      <c r="H350" s="51" t="str">
        <f>IFERROR(VLOOKUP($B350,'Tabelas auxiliares'!$A$65:$C$102,3,FALSE),"")</f>
        <v/>
      </c>
      <c r="X350" s="51" t="str">
        <f t="shared" si="8"/>
        <v/>
      </c>
      <c r="Y350" s="51" t="str">
        <f>IF(T350="","",IF(AND(T350&lt;&gt;'Tabelas auxiliares'!$B$236,T350&lt;&gt;'Tabelas auxiliares'!$B$237,T350&lt;&gt;'Tabelas auxiliares'!$C$236,T350&lt;&gt;'Tabelas auxiliares'!$C$237,T350&lt;&gt;'Tabelas auxiliares'!$D$236),"FOLHA DE PESSOAL",IF(X350='Tabelas auxiliares'!$A$237,"CUSTEIO",IF(X350='Tabelas auxiliares'!$A$236,"INVESTIMENTO","ERRO - VERIFICAR"))))</f>
        <v/>
      </c>
      <c r="Z350" s="64" t="str">
        <f t="shared" si="9"/>
        <v/>
      </c>
      <c r="AC350" s="44"/>
      <c r="AD350" s="72"/>
      <c r="AE350" s="72"/>
      <c r="AF350" s="72"/>
      <c r="AG350" s="72"/>
      <c r="AH350" s="72"/>
      <c r="AI350" s="72"/>
      <c r="AJ350" s="72"/>
      <c r="AK350" s="72"/>
      <c r="AL350" s="72"/>
      <c r="AM350" s="72"/>
      <c r="AN350" s="72"/>
      <c r="AO350" s="72"/>
    </row>
    <row r="351" spans="6:41" x14ac:dyDescent="0.25">
      <c r="F351" s="51" t="str">
        <f>IFERROR(VLOOKUP(D351,'Tabelas auxiliares'!$A$3:$B$61,2,FALSE),"")</f>
        <v/>
      </c>
      <c r="G351" s="51" t="str">
        <f>IFERROR(VLOOKUP($B351,'Tabelas auxiliares'!$A$65:$C$102,2,FALSE),"")</f>
        <v/>
      </c>
      <c r="H351" s="51" t="str">
        <f>IFERROR(VLOOKUP($B351,'Tabelas auxiliares'!$A$65:$C$102,3,FALSE),"")</f>
        <v/>
      </c>
      <c r="X351" s="51" t="str">
        <f t="shared" si="8"/>
        <v/>
      </c>
      <c r="Y351" s="51" t="str">
        <f>IF(T351="","",IF(AND(T351&lt;&gt;'Tabelas auxiliares'!$B$236,T351&lt;&gt;'Tabelas auxiliares'!$B$237,T351&lt;&gt;'Tabelas auxiliares'!$C$236,T351&lt;&gt;'Tabelas auxiliares'!$C$237,T351&lt;&gt;'Tabelas auxiliares'!$D$236),"FOLHA DE PESSOAL",IF(X351='Tabelas auxiliares'!$A$237,"CUSTEIO",IF(X351='Tabelas auxiliares'!$A$236,"INVESTIMENTO","ERRO - VERIFICAR"))))</f>
        <v/>
      </c>
      <c r="Z351" s="64" t="str">
        <f t="shared" si="9"/>
        <v/>
      </c>
      <c r="AB351" s="44"/>
      <c r="AD351" s="72"/>
      <c r="AE351" s="72"/>
      <c r="AF351" s="72"/>
      <c r="AG351" s="72"/>
      <c r="AH351" s="72"/>
      <c r="AI351" s="72"/>
      <c r="AJ351" s="72"/>
      <c r="AK351" s="72"/>
      <c r="AL351" s="72"/>
      <c r="AM351" s="72"/>
      <c r="AN351" s="72"/>
      <c r="AO351" s="72"/>
    </row>
    <row r="352" spans="6:41" x14ac:dyDescent="0.25">
      <c r="F352" s="51" t="str">
        <f>IFERROR(VLOOKUP(D352,'Tabelas auxiliares'!$A$3:$B$61,2,FALSE),"")</f>
        <v/>
      </c>
      <c r="G352" s="51" t="str">
        <f>IFERROR(VLOOKUP($B352,'Tabelas auxiliares'!$A$65:$C$102,2,FALSE),"")</f>
        <v/>
      </c>
      <c r="H352" s="51" t="str">
        <f>IFERROR(VLOOKUP($B352,'Tabelas auxiliares'!$A$65:$C$102,3,FALSE),"")</f>
        <v/>
      </c>
      <c r="X352" s="51" t="str">
        <f t="shared" si="8"/>
        <v/>
      </c>
      <c r="Y352" s="51" t="str">
        <f>IF(T352="","",IF(AND(T352&lt;&gt;'Tabelas auxiliares'!$B$236,T352&lt;&gt;'Tabelas auxiliares'!$B$237,T352&lt;&gt;'Tabelas auxiliares'!$C$236,T352&lt;&gt;'Tabelas auxiliares'!$C$237,T352&lt;&gt;'Tabelas auxiliares'!$D$236),"FOLHA DE PESSOAL",IF(X352='Tabelas auxiliares'!$A$237,"CUSTEIO",IF(X352='Tabelas auxiliares'!$A$236,"INVESTIMENTO","ERRO - VERIFICAR"))))</f>
        <v/>
      </c>
      <c r="Z352" s="64" t="str">
        <f t="shared" si="9"/>
        <v/>
      </c>
      <c r="AC352" s="44"/>
      <c r="AD352" s="72"/>
      <c r="AE352" s="72"/>
      <c r="AF352" s="72"/>
      <c r="AG352" s="72"/>
      <c r="AH352" s="72"/>
      <c r="AI352" s="72"/>
      <c r="AJ352" s="72"/>
      <c r="AK352" s="72"/>
      <c r="AL352" s="72"/>
      <c r="AM352" s="72"/>
      <c r="AN352" s="72"/>
      <c r="AO352" s="72"/>
    </row>
    <row r="353" spans="6:41" x14ac:dyDescent="0.25">
      <c r="F353" s="51" t="str">
        <f>IFERROR(VLOOKUP(D353,'Tabelas auxiliares'!$A$3:$B$61,2,FALSE),"")</f>
        <v/>
      </c>
      <c r="G353" s="51" t="str">
        <f>IFERROR(VLOOKUP($B353,'Tabelas auxiliares'!$A$65:$C$102,2,FALSE),"")</f>
        <v/>
      </c>
      <c r="H353" s="51" t="str">
        <f>IFERROR(VLOOKUP($B353,'Tabelas auxiliares'!$A$65:$C$102,3,FALSE),"")</f>
        <v/>
      </c>
      <c r="X353" s="51" t="str">
        <f t="shared" si="8"/>
        <v/>
      </c>
      <c r="Y353" s="51" t="str">
        <f>IF(T353="","",IF(AND(T353&lt;&gt;'Tabelas auxiliares'!$B$236,T353&lt;&gt;'Tabelas auxiliares'!$B$237,T353&lt;&gt;'Tabelas auxiliares'!$C$236,T353&lt;&gt;'Tabelas auxiliares'!$C$237,T353&lt;&gt;'Tabelas auxiliares'!$D$236),"FOLHA DE PESSOAL",IF(X353='Tabelas auxiliares'!$A$237,"CUSTEIO",IF(X353='Tabelas auxiliares'!$A$236,"INVESTIMENTO","ERRO - VERIFICAR"))))</f>
        <v/>
      </c>
      <c r="Z353" s="64" t="str">
        <f t="shared" si="9"/>
        <v/>
      </c>
      <c r="AC353" s="44"/>
      <c r="AD353" s="72"/>
      <c r="AE353" s="72"/>
      <c r="AF353" s="72"/>
      <c r="AG353" s="72"/>
      <c r="AH353" s="72"/>
      <c r="AI353" s="72"/>
      <c r="AJ353" s="72"/>
      <c r="AK353" s="72"/>
      <c r="AL353" s="72"/>
      <c r="AM353" s="72"/>
      <c r="AN353" s="72"/>
      <c r="AO353" s="72"/>
    </row>
    <row r="354" spans="6:41" x14ac:dyDescent="0.25">
      <c r="F354" s="51" t="str">
        <f>IFERROR(VLOOKUP(D354,'Tabelas auxiliares'!$A$3:$B$61,2,FALSE),"")</f>
        <v/>
      </c>
      <c r="G354" s="51" t="str">
        <f>IFERROR(VLOOKUP($B354,'Tabelas auxiliares'!$A$65:$C$102,2,FALSE),"")</f>
        <v/>
      </c>
      <c r="H354" s="51" t="str">
        <f>IFERROR(VLOOKUP($B354,'Tabelas auxiliares'!$A$65:$C$102,3,FALSE),"")</f>
        <v/>
      </c>
      <c r="X354" s="51" t="str">
        <f t="shared" si="8"/>
        <v/>
      </c>
      <c r="Y354" s="51" t="str">
        <f>IF(T354="","",IF(AND(T354&lt;&gt;'Tabelas auxiliares'!$B$236,T354&lt;&gt;'Tabelas auxiliares'!$B$237,T354&lt;&gt;'Tabelas auxiliares'!$C$236,T354&lt;&gt;'Tabelas auxiliares'!$C$237,T354&lt;&gt;'Tabelas auxiliares'!$D$236),"FOLHA DE PESSOAL",IF(X354='Tabelas auxiliares'!$A$237,"CUSTEIO",IF(X354='Tabelas auxiliares'!$A$236,"INVESTIMENTO","ERRO - VERIFICAR"))))</f>
        <v/>
      </c>
      <c r="Z354" s="64" t="str">
        <f t="shared" si="9"/>
        <v/>
      </c>
      <c r="AA354" s="44"/>
      <c r="AD354" s="72"/>
      <c r="AE354" s="72"/>
      <c r="AF354" s="72"/>
      <c r="AG354" s="72"/>
      <c r="AH354" s="72"/>
      <c r="AI354" s="72"/>
      <c r="AJ354" s="72"/>
      <c r="AK354" s="72"/>
      <c r="AL354" s="72"/>
      <c r="AM354" s="72"/>
      <c r="AN354" s="72"/>
      <c r="AO354" s="72"/>
    </row>
    <row r="355" spans="6:41" x14ac:dyDescent="0.25">
      <c r="F355" s="51" t="str">
        <f>IFERROR(VLOOKUP(D355,'Tabelas auxiliares'!$A$3:$B$61,2,FALSE),"")</f>
        <v/>
      </c>
      <c r="G355" s="51" t="str">
        <f>IFERROR(VLOOKUP($B355,'Tabelas auxiliares'!$A$65:$C$102,2,FALSE),"")</f>
        <v/>
      </c>
      <c r="H355" s="51" t="str">
        <f>IFERROR(VLOOKUP($B355,'Tabelas auxiliares'!$A$65:$C$102,3,FALSE),"")</f>
        <v/>
      </c>
      <c r="X355" s="51" t="str">
        <f t="shared" si="8"/>
        <v/>
      </c>
      <c r="Y355" s="51" t="str">
        <f>IF(T355="","",IF(AND(T355&lt;&gt;'Tabelas auxiliares'!$B$236,T355&lt;&gt;'Tabelas auxiliares'!$B$237,T355&lt;&gt;'Tabelas auxiliares'!$C$236,T355&lt;&gt;'Tabelas auxiliares'!$C$237,T355&lt;&gt;'Tabelas auxiliares'!$D$236),"FOLHA DE PESSOAL",IF(X355='Tabelas auxiliares'!$A$237,"CUSTEIO",IF(X355='Tabelas auxiliares'!$A$236,"INVESTIMENTO","ERRO - VERIFICAR"))))</f>
        <v/>
      </c>
      <c r="Z355" s="64" t="str">
        <f t="shared" si="9"/>
        <v/>
      </c>
      <c r="AC355" s="44"/>
      <c r="AD355" s="72"/>
      <c r="AE355" s="72"/>
      <c r="AF355" s="72"/>
      <c r="AG355" s="72"/>
      <c r="AH355" s="72"/>
      <c r="AI355" s="72"/>
      <c r="AJ355" s="72"/>
      <c r="AK355" s="72"/>
      <c r="AL355" s="72"/>
      <c r="AM355" s="72"/>
      <c r="AN355" s="72"/>
      <c r="AO355" s="72"/>
    </row>
    <row r="356" spans="6:41" x14ac:dyDescent="0.25">
      <c r="F356" s="51" t="str">
        <f>IFERROR(VLOOKUP(D356,'Tabelas auxiliares'!$A$3:$B$61,2,FALSE),"")</f>
        <v/>
      </c>
      <c r="G356" s="51" t="str">
        <f>IFERROR(VLOOKUP($B356,'Tabelas auxiliares'!$A$65:$C$102,2,FALSE),"")</f>
        <v/>
      </c>
      <c r="H356" s="51" t="str">
        <f>IFERROR(VLOOKUP($B356,'Tabelas auxiliares'!$A$65:$C$102,3,FALSE),"")</f>
        <v/>
      </c>
      <c r="X356" s="51" t="str">
        <f t="shared" si="8"/>
        <v/>
      </c>
      <c r="Y356" s="51" t="str">
        <f>IF(T356="","",IF(AND(T356&lt;&gt;'Tabelas auxiliares'!$B$236,T356&lt;&gt;'Tabelas auxiliares'!$B$237,T356&lt;&gt;'Tabelas auxiliares'!$C$236,T356&lt;&gt;'Tabelas auxiliares'!$C$237,T356&lt;&gt;'Tabelas auxiliares'!$D$236),"FOLHA DE PESSOAL",IF(X356='Tabelas auxiliares'!$A$237,"CUSTEIO",IF(X356='Tabelas auxiliares'!$A$236,"INVESTIMENTO","ERRO - VERIFICAR"))))</f>
        <v/>
      </c>
      <c r="Z356" s="64" t="str">
        <f t="shared" si="9"/>
        <v/>
      </c>
      <c r="AA356" s="44"/>
      <c r="AD356" s="72"/>
      <c r="AE356" s="72"/>
      <c r="AF356" s="72"/>
      <c r="AG356" s="72"/>
      <c r="AH356" s="72"/>
      <c r="AI356" s="72"/>
      <c r="AJ356" s="72"/>
      <c r="AK356" s="72"/>
      <c r="AL356" s="72"/>
      <c r="AM356" s="72"/>
      <c r="AN356" s="72"/>
      <c r="AO356" s="72"/>
    </row>
    <row r="357" spans="6:41" x14ac:dyDescent="0.25">
      <c r="F357" s="51" t="str">
        <f>IFERROR(VLOOKUP(D357,'Tabelas auxiliares'!$A$3:$B$61,2,FALSE),"")</f>
        <v/>
      </c>
      <c r="G357" s="51" t="str">
        <f>IFERROR(VLOOKUP($B357,'Tabelas auxiliares'!$A$65:$C$102,2,FALSE),"")</f>
        <v/>
      </c>
      <c r="H357" s="51" t="str">
        <f>IFERROR(VLOOKUP($B357,'Tabelas auxiliares'!$A$65:$C$102,3,FALSE),"")</f>
        <v/>
      </c>
      <c r="X357" s="51" t="str">
        <f t="shared" si="8"/>
        <v/>
      </c>
      <c r="Y357" s="51" t="str">
        <f>IF(T357="","",IF(AND(T357&lt;&gt;'Tabelas auxiliares'!$B$236,T357&lt;&gt;'Tabelas auxiliares'!$B$237,T357&lt;&gt;'Tabelas auxiliares'!$C$236,T357&lt;&gt;'Tabelas auxiliares'!$C$237,T357&lt;&gt;'Tabelas auxiliares'!$D$236),"FOLHA DE PESSOAL",IF(X357='Tabelas auxiliares'!$A$237,"CUSTEIO",IF(X357='Tabelas auxiliares'!$A$236,"INVESTIMENTO","ERRO - VERIFICAR"))))</f>
        <v/>
      </c>
      <c r="Z357" s="64" t="str">
        <f t="shared" si="9"/>
        <v/>
      </c>
      <c r="AC357" s="44"/>
      <c r="AD357" s="72"/>
      <c r="AE357" s="72"/>
      <c r="AF357" s="72"/>
      <c r="AG357" s="72"/>
      <c r="AH357" s="72"/>
      <c r="AI357" s="72"/>
      <c r="AJ357" s="72"/>
      <c r="AK357" s="72"/>
      <c r="AL357" s="72"/>
      <c r="AM357" s="72"/>
      <c r="AN357" s="72"/>
      <c r="AO357" s="72"/>
    </row>
    <row r="358" spans="6:41" x14ac:dyDescent="0.25">
      <c r="F358" s="51" t="str">
        <f>IFERROR(VLOOKUP(D358,'Tabelas auxiliares'!$A$3:$B$61,2,FALSE),"")</f>
        <v/>
      </c>
      <c r="G358" s="51" t="str">
        <f>IFERROR(VLOOKUP($B358,'Tabelas auxiliares'!$A$65:$C$102,2,FALSE),"")</f>
        <v/>
      </c>
      <c r="H358" s="51" t="str">
        <f>IFERROR(VLOOKUP($B358,'Tabelas auxiliares'!$A$65:$C$102,3,FALSE),"")</f>
        <v/>
      </c>
      <c r="X358" s="51" t="str">
        <f t="shared" si="8"/>
        <v/>
      </c>
      <c r="Y358" s="51" t="str">
        <f>IF(T358="","",IF(AND(T358&lt;&gt;'Tabelas auxiliares'!$B$236,T358&lt;&gt;'Tabelas auxiliares'!$B$237,T358&lt;&gt;'Tabelas auxiliares'!$C$236,T358&lt;&gt;'Tabelas auxiliares'!$C$237,T358&lt;&gt;'Tabelas auxiliares'!$D$236),"FOLHA DE PESSOAL",IF(X358='Tabelas auxiliares'!$A$237,"CUSTEIO",IF(X358='Tabelas auxiliares'!$A$236,"INVESTIMENTO","ERRO - VERIFICAR"))))</f>
        <v/>
      </c>
      <c r="Z358" s="64" t="str">
        <f t="shared" si="9"/>
        <v/>
      </c>
      <c r="AC358" s="44"/>
      <c r="AD358" s="72"/>
      <c r="AE358" s="72"/>
      <c r="AF358" s="72"/>
      <c r="AG358" s="72"/>
      <c r="AH358" s="72"/>
      <c r="AI358" s="72"/>
      <c r="AJ358" s="72"/>
      <c r="AK358" s="72"/>
      <c r="AL358" s="72"/>
      <c r="AM358" s="72"/>
      <c r="AN358" s="72"/>
      <c r="AO358" s="72"/>
    </row>
    <row r="359" spans="6:41" x14ac:dyDescent="0.25">
      <c r="F359" s="51" t="str">
        <f>IFERROR(VLOOKUP(D359,'Tabelas auxiliares'!$A$3:$B$61,2,FALSE),"")</f>
        <v/>
      </c>
      <c r="G359" s="51" t="str">
        <f>IFERROR(VLOOKUP($B359,'Tabelas auxiliares'!$A$65:$C$102,2,FALSE),"")</f>
        <v/>
      </c>
      <c r="H359" s="51" t="str">
        <f>IFERROR(VLOOKUP($B359,'Tabelas auxiliares'!$A$65:$C$102,3,FALSE),"")</f>
        <v/>
      </c>
      <c r="X359" s="51" t="str">
        <f t="shared" si="8"/>
        <v/>
      </c>
      <c r="Y359" s="51" t="str">
        <f>IF(T359="","",IF(AND(T359&lt;&gt;'Tabelas auxiliares'!$B$236,T359&lt;&gt;'Tabelas auxiliares'!$B$237,T359&lt;&gt;'Tabelas auxiliares'!$C$236,T359&lt;&gt;'Tabelas auxiliares'!$C$237,T359&lt;&gt;'Tabelas auxiliares'!$D$236),"FOLHA DE PESSOAL",IF(X359='Tabelas auxiliares'!$A$237,"CUSTEIO",IF(X359='Tabelas auxiliares'!$A$236,"INVESTIMENTO","ERRO - VERIFICAR"))))</f>
        <v/>
      </c>
      <c r="Z359" s="64" t="str">
        <f t="shared" si="9"/>
        <v/>
      </c>
      <c r="AC359" s="44"/>
      <c r="AD359" s="72"/>
      <c r="AE359" s="72"/>
      <c r="AF359" s="72"/>
      <c r="AG359" s="72"/>
      <c r="AH359" s="72"/>
      <c r="AI359" s="72"/>
      <c r="AJ359" s="72"/>
      <c r="AK359" s="72"/>
      <c r="AL359" s="72"/>
      <c r="AM359" s="72"/>
      <c r="AN359" s="72"/>
      <c r="AO359" s="72"/>
    </row>
    <row r="360" spans="6:41" x14ac:dyDescent="0.25">
      <c r="F360" s="51" t="str">
        <f>IFERROR(VLOOKUP(D360,'Tabelas auxiliares'!$A$3:$B$61,2,FALSE),"")</f>
        <v/>
      </c>
      <c r="G360" s="51" t="str">
        <f>IFERROR(VLOOKUP($B360,'Tabelas auxiliares'!$A$65:$C$102,2,FALSE),"")</f>
        <v/>
      </c>
      <c r="H360" s="51" t="str">
        <f>IFERROR(VLOOKUP($B360,'Tabelas auxiliares'!$A$65:$C$102,3,FALSE),"")</f>
        <v/>
      </c>
      <c r="X360" s="51" t="str">
        <f t="shared" si="8"/>
        <v/>
      </c>
      <c r="Y360" s="51" t="str">
        <f>IF(T360="","",IF(AND(T360&lt;&gt;'Tabelas auxiliares'!$B$236,T360&lt;&gt;'Tabelas auxiliares'!$B$237,T360&lt;&gt;'Tabelas auxiliares'!$C$236,T360&lt;&gt;'Tabelas auxiliares'!$C$237,T360&lt;&gt;'Tabelas auxiliares'!$D$236),"FOLHA DE PESSOAL",IF(X360='Tabelas auxiliares'!$A$237,"CUSTEIO",IF(X360='Tabelas auxiliares'!$A$236,"INVESTIMENTO","ERRO - VERIFICAR"))))</f>
        <v/>
      </c>
      <c r="Z360" s="64" t="str">
        <f t="shared" si="9"/>
        <v/>
      </c>
      <c r="AA360" s="44"/>
      <c r="AD360" s="72"/>
      <c r="AE360" s="72"/>
      <c r="AF360" s="72"/>
      <c r="AG360" s="72"/>
      <c r="AH360" s="72"/>
      <c r="AI360" s="72"/>
      <c r="AJ360" s="72"/>
      <c r="AK360" s="72"/>
      <c r="AL360" s="72"/>
      <c r="AM360" s="72"/>
      <c r="AN360" s="72"/>
      <c r="AO360" s="72"/>
    </row>
    <row r="361" spans="6:41" x14ac:dyDescent="0.25">
      <c r="F361" s="51" t="str">
        <f>IFERROR(VLOOKUP(D361,'Tabelas auxiliares'!$A$3:$B$61,2,FALSE),"")</f>
        <v/>
      </c>
      <c r="G361" s="51" t="str">
        <f>IFERROR(VLOOKUP($B361,'Tabelas auxiliares'!$A$65:$C$102,2,FALSE),"")</f>
        <v/>
      </c>
      <c r="H361" s="51" t="str">
        <f>IFERROR(VLOOKUP($B361,'Tabelas auxiliares'!$A$65:$C$102,3,FALSE),"")</f>
        <v/>
      </c>
      <c r="X361" s="51" t="str">
        <f t="shared" si="8"/>
        <v/>
      </c>
      <c r="Y361" s="51" t="str">
        <f>IF(T361="","",IF(AND(T361&lt;&gt;'Tabelas auxiliares'!$B$236,T361&lt;&gt;'Tabelas auxiliares'!$B$237,T361&lt;&gt;'Tabelas auxiliares'!$C$236,T361&lt;&gt;'Tabelas auxiliares'!$C$237,T361&lt;&gt;'Tabelas auxiliares'!$D$236),"FOLHA DE PESSOAL",IF(X361='Tabelas auxiliares'!$A$237,"CUSTEIO",IF(X361='Tabelas auxiliares'!$A$236,"INVESTIMENTO","ERRO - VERIFICAR"))))</f>
        <v/>
      </c>
      <c r="Z361" s="64" t="str">
        <f t="shared" si="9"/>
        <v/>
      </c>
      <c r="AC361" s="44"/>
      <c r="AD361" s="72"/>
      <c r="AE361" s="72"/>
      <c r="AF361" s="72"/>
      <c r="AG361" s="72"/>
      <c r="AH361" s="72"/>
      <c r="AI361" s="72"/>
      <c r="AJ361" s="72"/>
      <c r="AK361" s="72"/>
      <c r="AL361" s="72"/>
      <c r="AM361" s="72"/>
      <c r="AN361" s="72"/>
      <c r="AO361" s="72"/>
    </row>
    <row r="362" spans="6:41" x14ac:dyDescent="0.25">
      <c r="F362" s="51" t="str">
        <f>IFERROR(VLOOKUP(D362,'Tabelas auxiliares'!$A$3:$B$61,2,FALSE),"")</f>
        <v/>
      </c>
      <c r="G362" s="51" t="str">
        <f>IFERROR(VLOOKUP($B362,'Tabelas auxiliares'!$A$65:$C$102,2,FALSE),"")</f>
        <v/>
      </c>
      <c r="H362" s="51" t="str">
        <f>IFERROR(VLOOKUP($B362,'Tabelas auxiliares'!$A$65:$C$102,3,FALSE),"")</f>
        <v/>
      </c>
      <c r="X362" s="51" t="str">
        <f t="shared" si="8"/>
        <v/>
      </c>
      <c r="Y362" s="51" t="str">
        <f>IF(T362="","",IF(AND(T362&lt;&gt;'Tabelas auxiliares'!$B$236,T362&lt;&gt;'Tabelas auxiliares'!$B$237,T362&lt;&gt;'Tabelas auxiliares'!$C$236,T362&lt;&gt;'Tabelas auxiliares'!$C$237,T362&lt;&gt;'Tabelas auxiliares'!$D$236),"FOLHA DE PESSOAL",IF(X362='Tabelas auxiliares'!$A$237,"CUSTEIO",IF(X362='Tabelas auxiliares'!$A$236,"INVESTIMENTO","ERRO - VERIFICAR"))))</f>
        <v/>
      </c>
      <c r="Z362" s="64" t="str">
        <f t="shared" si="9"/>
        <v/>
      </c>
      <c r="AA362" s="44"/>
      <c r="AD362" s="72"/>
      <c r="AE362" s="72"/>
      <c r="AF362" s="72"/>
      <c r="AG362" s="72"/>
      <c r="AH362" s="72"/>
      <c r="AI362" s="72"/>
      <c r="AJ362" s="72"/>
      <c r="AK362" s="72"/>
      <c r="AL362" s="72"/>
      <c r="AM362" s="72"/>
      <c r="AN362" s="72"/>
      <c r="AO362" s="72"/>
    </row>
    <row r="363" spans="6:41" x14ac:dyDescent="0.25">
      <c r="F363" s="51" t="str">
        <f>IFERROR(VLOOKUP(D363,'Tabelas auxiliares'!$A$3:$B$61,2,FALSE),"")</f>
        <v/>
      </c>
      <c r="G363" s="51" t="str">
        <f>IFERROR(VLOOKUP($B363,'Tabelas auxiliares'!$A$65:$C$102,2,FALSE),"")</f>
        <v/>
      </c>
      <c r="H363" s="51" t="str">
        <f>IFERROR(VLOOKUP($B363,'Tabelas auxiliares'!$A$65:$C$102,3,FALSE),"")</f>
        <v/>
      </c>
      <c r="X363" s="51" t="str">
        <f t="shared" si="8"/>
        <v/>
      </c>
      <c r="Y363" s="51" t="str">
        <f>IF(T363="","",IF(AND(T363&lt;&gt;'Tabelas auxiliares'!$B$236,T363&lt;&gt;'Tabelas auxiliares'!$B$237,T363&lt;&gt;'Tabelas auxiliares'!$C$236,T363&lt;&gt;'Tabelas auxiliares'!$C$237,T363&lt;&gt;'Tabelas auxiliares'!$D$236),"FOLHA DE PESSOAL",IF(X363='Tabelas auxiliares'!$A$237,"CUSTEIO",IF(X363='Tabelas auxiliares'!$A$236,"INVESTIMENTO","ERRO - VERIFICAR"))))</f>
        <v/>
      </c>
      <c r="Z363" s="64" t="str">
        <f t="shared" si="9"/>
        <v/>
      </c>
      <c r="AC363" s="44"/>
      <c r="AD363" s="72"/>
      <c r="AE363" s="72"/>
      <c r="AF363" s="72"/>
      <c r="AG363" s="72"/>
      <c r="AH363" s="72"/>
      <c r="AI363" s="72"/>
      <c r="AJ363" s="72"/>
      <c r="AK363" s="72"/>
      <c r="AL363" s="72"/>
      <c r="AM363" s="72"/>
      <c r="AN363" s="72"/>
      <c r="AO363" s="72"/>
    </row>
    <row r="364" spans="6:41" x14ac:dyDescent="0.25">
      <c r="F364" s="51" t="str">
        <f>IFERROR(VLOOKUP(D364,'Tabelas auxiliares'!$A$3:$B$61,2,FALSE),"")</f>
        <v/>
      </c>
      <c r="G364" s="51" t="str">
        <f>IFERROR(VLOOKUP($B364,'Tabelas auxiliares'!$A$65:$C$102,2,FALSE),"")</f>
        <v/>
      </c>
      <c r="H364" s="51" t="str">
        <f>IFERROR(VLOOKUP($B364,'Tabelas auxiliares'!$A$65:$C$102,3,FALSE),"")</f>
        <v/>
      </c>
      <c r="X364" s="51" t="str">
        <f t="shared" ref="X364:X427" si="10">LEFT(V364,1)</f>
        <v/>
      </c>
      <c r="Y364" s="51" t="str">
        <f>IF(T364="","",IF(AND(T364&lt;&gt;'Tabelas auxiliares'!$B$236,T364&lt;&gt;'Tabelas auxiliares'!$B$237,T364&lt;&gt;'Tabelas auxiliares'!$C$236,T364&lt;&gt;'Tabelas auxiliares'!$C$237,T364&lt;&gt;'Tabelas auxiliares'!$D$236),"FOLHA DE PESSOAL",IF(X364='Tabelas auxiliares'!$A$237,"CUSTEIO",IF(X364='Tabelas auxiliares'!$A$236,"INVESTIMENTO","ERRO - VERIFICAR"))))</f>
        <v/>
      </c>
      <c r="Z364" s="64" t="str">
        <f t="shared" si="9"/>
        <v/>
      </c>
      <c r="AA364" s="44"/>
      <c r="AD364" s="72"/>
      <c r="AE364" s="72"/>
      <c r="AF364" s="72"/>
      <c r="AG364" s="72"/>
      <c r="AH364" s="72"/>
      <c r="AI364" s="72"/>
      <c r="AJ364" s="72"/>
      <c r="AK364" s="72"/>
      <c r="AL364" s="72"/>
      <c r="AM364" s="72"/>
      <c r="AN364" s="72"/>
      <c r="AO364" s="72"/>
    </row>
    <row r="365" spans="6:41" x14ac:dyDescent="0.25">
      <c r="F365" s="51" t="str">
        <f>IFERROR(VLOOKUP(D365,'Tabelas auxiliares'!$A$3:$B$61,2,FALSE),"")</f>
        <v/>
      </c>
      <c r="G365" s="51" t="str">
        <f>IFERROR(VLOOKUP($B365,'Tabelas auxiliares'!$A$65:$C$102,2,FALSE),"")</f>
        <v/>
      </c>
      <c r="H365" s="51" t="str">
        <f>IFERROR(VLOOKUP($B365,'Tabelas auxiliares'!$A$65:$C$102,3,FALSE),"")</f>
        <v/>
      </c>
      <c r="X365" s="51" t="str">
        <f t="shared" si="10"/>
        <v/>
      </c>
      <c r="Y365" s="51" t="str">
        <f>IF(T365="","",IF(AND(T365&lt;&gt;'Tabelas auxiliares'!$B$236,T365&lt;&gt;'Tabelas auxiliares'!$B$237,T365&lt;&gt;'Tabelas auxiliares'!$C$236,T365&lt;&gt;'Tabelas auxiliares'!$C$237,T365&lt;&gt;'Tabelas auxiliares'!$D$236),"FOLHA DE PESSOAL",IF(X365='Tabelas auxiliares'!$A$237,"CUSTEIO",IF(X365='Tabelas auxiliares'!$A$236,"INVESTIMENTO","ERRO - VERIFICAR"))))</f>
        <v/>
      </c>
      <c r="Z365" s="64" t="str">
        <f t="shared" ref="Z365:Z428" si="11">IF(AA365+AB365+AC365&lt;&gt;0,AA365+AB365+AC365,"")</f>
        <v/>
      </c>
      <c r="AA365" s="44"/>
      <c r="AD365" s="72"/>
      <c r="AE365" s="72"/>
      <c r="AF365" s="72"/>
      <c r="AG365" s="72"/>
      <c r="AH365" s="72"/>
      <c r="AI365" s="72"/>
      <c r="AJ365" s="72"/>
      <c r="AK365" s="72"/>
      <c r="AL365" s="72"/>
      <c r="AM365" s="72"/>
      <c r="AN365" s="72"/>
      <c r="AO365" s="72"/>
    </row>
    <row r="366" spans="6:41" x14ac:dyDescent="0.25">
      <c r="F366" s="51" t="str">
        <f>IFERROR(VLOOKUP(D366,'Tabelas auxiliares'!$A$3:$B$61,2,FALSE),"")</f>
        <v/>
      </c>
      <c r="G366" s="51" t="str">
        <f>IFERROR(VLOOKUP($B366,'Tabelas auxiliares'!$A$65:$C$102,2,FALSE),"")</f>
        <v/>
      </c>
      <c r="H366" s="51" t="str">
        <f>IFERROR(VLOOKUP($B366,'Tabelas auxiliares'!$A$65:$C$102,3,FALSE),"")</f>
        <v/>
      </c>
      <c r="X366" s="51" t="str">
        <f t="shared" si="10"/>
        <v/>
      </c>
      <c r="Y366" s="51" t="str">
        <f>IF(T366="","",IF(AND(T366&lt;&gt;'Tabelas auxiliares'!$B$236,T366&lt;&gt;'Tabelas auxiliares'!$B$237,T366&lt;&gt;'Tabelas auxiliares'!$C$236,T366&lt;&gt;'Tabelas auxiliares'!$C$237,T366&lt;&gt;'Tabelas auxiliares'!$D$236),"FOLHA DE PESSOAL",IF(X366='Tabelas auxiliares'!$A$237,"CUSTEIO",IF(X366='Tabelas auxiliares'!$A$236,"INVESTIMENTO","ERRO - VERIFICAR"))))</f>
        <v/>
      </c>
      <c r="Z366" s="64" t="str">
        <f t="shared" si="11"/>
        <v/>
      </c>
      <c r="AA366" s="44"/>
      <c r="AD366" s="72"/>
      <c r="AE366" s="72"/>
      <c r="AF366" s="72"/>
      <c r="AG366" s="72"/>
      <c r="AH366" s="72"/>
      <c r="AI366" s="72"/>
      <c r="AJ366" s="72"/>
      <c r="AK366" s="72"/>
      <c r="AL366" s="72"/>
      <c r="AM366" s="72"/>
      <c r="AN366" s="72"/>
      <c r="AO366" s="72"/>
    </row>
    <row r="367" spans="6:41" x14ac:dyDescent="0.25">
      <c r="F367" s="51" t="str">
        <f>IFERROR(VLOOKUP(D367,'Tabelas auxiliares'!$A$3:$B$61,2,FALSE),"")</f>
        <v/>
      </c>
      <c r="G367" s="51" t="str">
        <f>IFERROR(VLOOKUP($B367,'Tabelas auxiliares'!$A$65:$C$102,2,FALSE),"")</f>
        <v/>
      </c>
      <c r="H367" s="51" t="str">
        <f>IFERROR(VLOOKUP($B367,'Tabelas auxiliares'!$A$65:$C$102,3,FALSE),"")</f>
        <v/>
      </c>
      <c r="X367" s="51" t="str">
        <f t="shared" si="10"/>
        <v/>
      </c>
      <c r="Y367" s="51" t="str">
        <f>IF(T367="","",IF(AND(T367&lt;&gt;'Tabelas auxiliares'!$B$236,T367&lt;&gt;'Tabelas auxiliares'!$B$237,T367&lt;&gt;'Tabelas auxiliares'!$C$236,T367&lt;&gt;'Tabelas auxiliares'!$C$237,T367&lt;&gt;'Tabelas auxiliares'!$D$236),"FOLHA DE PESSOAL",IF(X367='Tabelas auxiliares'!$A$237,"CUSTEIO",IF(X367='Tabelas auxiliares'!$A$236,"INVESTIMENTO","ERRO - VERIFICAR"))))</f>
        <v/>
      </c>
      <c r="Z367" s="64" t="str">
        <f t="shared" si="11"/>
        <v/>
      </c>
      <c r="AA367" s="44"/>
      <c r="AD367" s="72"/>
      <c r="AE367" s="72"/>
      <c r="AF367" s="72"/>
      <c r="AG367" s="72"/>
      <c r="AH367" s="72"/>
      <c r="AI367" s="72"/>
      <c r="AJ367" s="72"/>
      <c r="AK367" s="72"/>
      <c r="AL367" s="72"/>
      <c r="AM367" s="72"/>
      <c r="AN367" s="72"/>
      <c r="AO367" s="72"/>
    </row>
    <row r="368" spans="6:41" x14ac:dyDescent="0.25">
      <c r="F368" s="51" t="str">
        <f>IFERROR(VLOOKUP(D368,'Tabelas auxiliares'!$A$3:$B$61,2,FALSE),"")</f>
        <v/>
      </c>
      <c r="G368" s="51" t="str">
        <f>IFERROR(VLOOKUP($B368,'Tabelas auxiliares'!$A$65:$C$102,2,FALSE),"")</f>
        <v/>
      </c>
      <c r="H368" s="51" t="str">
        <f>IFERROR(VLOOKUP($B368,'Tabelas auxiliares'!$A$65:$C$102,3,FALSE),"")</f>
        <v/>
      </c>
      <c r="X368" s="51" t="str">
        <f t="shared" si="10"/>
        <v/>
      </c>
      <c r="Y368" s="51" t="str">
        <f>IF(T368="","",IF(AND(T368&lt;&gt;'Tabelas auxiliares'!$B$236,T368&lt;&gt;'Tabelas auxiliares'!$B$237,T368&lt;&gt;'Tabelas auxiliares'!$C$236,T368&lt;&gt;'Tabelas auxiliares'!$C$237,T368&lt;&gt;'Tabelas auxiliares'!$D$236),"FOLHA DE PESSOAL",IF(X368='Tabelas auxiliares'!$A$237,"CUSTEIO",IF(X368='Tabelas auxiliares'!$A$236,"INVESTIMENTO","ERRO - VERIFICAR"))))</f>
        <v/>
      </c>
      <c r="Z368" s="64" t="str">
        <f t="shared" si="11"/>
        <v/>
      </c>
      <c r="AA368" s="44"/>
      <c r="AD368" s="72"/>
      <c r="AE368" s="72"/>
      <c r="AF368" s="72"/>
      <c r="AG368" s="72"/>
      <c r="AH368" s="72"/>
      <c r="AI368" s="72"/>
      <c r="AJ368" s="72"/>
      <c r="AK368" s="72"/>
      <c r="AL368" s="72"/>
      <c r="AM368" s="72"/>
      <c r="AN368" s="72"/>
      <c r="AO368" s="72"/>
    </row>
    <row r="369" spans="6:41" x14ac:dyDescent="0.25">
      <c r="F369" s="51" t="str">
        <f>IFERROR(VLOOKUP(D369,'Tabelas auxiliares'!$A$3:$B$61,2,FALSE),"")</f>
        <v/>
      </c>
      <c r="G369" s="51" t="str">
        <f>IFERROR(VLOOKUP($B369,'Tabelas auxiliares'!$A$65:$C$102,2,FALSE),"")</f>
        <v/>
      </c>
      <c r="H369" s="51" t="str">
        <f>IFERROR(VLOOKUP($B369,'Tabelas auxiliares'!$A$65:$C$102,3,FALSE),"")</f>
        <v/>
      </c>
      <c r="X369" s="51" t="str">
        <f t="shared" si="10"/>
        <v/>
      </c>
      <c r="Y369" s="51" t="str">
        <f>IF(T369="","",IF(AND(T369&lt;&gt;'Tabelas auxiliares'!$B$236,T369&lt;&gt;'Tabelas auxiliares'!$B$237,T369&lt;&gt;'Tabelas auxiliares'!$C$236,T369&lt;&gt;'Tabelas auxiliares'!$C$237,T369&lt;&gt;'Tabelas auxiliares'!$D$236),"FOLHA DE PESSOAL",IF(X369='Tabelas auxiliares'!$A$237,"CUSTEIO",IF(X369='Tabelas auxiliares'!$A$236,"INVESTIMENTO","ERRO - VERIFICAR"))))</f>
        <v/>
      </c>
      <c r="Z369" s="64" t="str">
        <f t="shared" si="11"/>
        <v/>
      </c>
      <c r="AA369" s="44"/>
      <c r="AD369" s="72"/>
      <c r="AE369" s="72"/>
      <c r="AF369" s="72"/>
      <c r="AG369" s="72"/>
      <c r="AH369" s="72"/>
      <c r="AI369" s="72"/>
      <c r="AJ369" s="72"/>
      <c r="AK369" s="72"/>
      <c r="AL369" s="72"/>
      <c r="AM369" s="72"/>
      <c r="AN369" s="72"/>
      <c r="AO369" s="72"/>
    </row>
    <row r="370" spans="6:41" x14ac:dyDescent="0.25">
      <c r="F370" s="51" t="str">
        <f>IFERROR(VLOOKUP(D370,'Tabelas auxiliares'!$A$3:$B$61,2,FALSE),"")</f>
        <v/>
      </c>
      <c r="G370" s="51" t="str">
        <f>IFERROR(VLOOKUP($B370,'Tabelas auxiliares'!$A$65:$C$102,2,FALSE),"")</f>
        <v/>
      </c>
      <c r="H370" s="51" t="str">
        <f>IFERROR(VLOOKUP($B370,'Tabelas auxiliares'!$A$65:$C$102,3,FALSE),"")</f>
        <v/>
      </c>
      <c r="X370" s="51" t="str">
        <f t="shared" si="10"/>
        <v/>
      </c>
      <c r="Y370" s="51" t="str">
        <f>IF(T370="","",IF(AND(T370&lt;&gt;'Tabelas auxiliares'!$B$236,T370&lt;&gt;'Tabelas auxiliares'!$B$237,T370&lt;&gt;'Tabelas auxiliares'!$C$236,T370&lt;&gt;'Tabelas auxiliares'!$C$237,T370&lt;&gt;'Tabelas auxiliares'!$D$236),"FOLHA DE PESSOAL",IF(X370='Tabelas auxiliares'!$A$237,"CUSTEIO",IF(X370='Tabelas auxiliares'!$A$236,"INVESTIMENTO","ERRO - VERIFICAR"))))</f>
        <v/>
      </c>
      <c r="Z370" s="64" t="str">
        <f t="shared" si="11"/>
        <v/>
      </c>
      <c r="AA370" s="44"/>
      <c r="AD370" s="72"/>
      <c r="AE370" s="72"/>
      <c r="AF370" s="72"/>
      <c r="AG370" s="72"/>
      <c r="AH370" s="72"/>
      <c r="AI370" s="72"/>
      <c r="AJ370" s="72"/>
      <c r="AK370" s="72"/>
      <c r="AL370" s="72"/>
      <c r="AM370" s="72"/>
      <c r="AN370" s="72"/>
      <c r="AO370" s="72"/>
    </row>
    <row r="371" spans="6:41" x14ac:dyDescent="0.25">
      <c r="F371" s="51" t="str">
        <f>IFERROR(VLOOKUP(D371,'Tabelas auxiliares'!$A$3:$B$61,2,FALSE),"")</f>
        <v/>
      </c>
      <c r="G371" s="51" t="str">
        <f>IFERROR(VLOOKUP($B371,'Tabelas auxiliares'!$A$65:$C$102,2,FALSE),"")</f>
        <v/>
      </c>
      <c r="H371" s="51" t="str">
        <f>IFERROR(VLOOKUP($B371,'Tabelas auxiliares'!$A$65:$C$102,3,FALSE),"")</f>
        <v/>
      </c>
      <c r="X371" s="51" t="str">
        <f t="shared" si="10"/>
        <v/>
      </c>
      <c r="Y371" s="51" t="str">
        <f>IF(T371="","",IF(AND(T371&lt;&gt;'Tabelas auxiliares'!$B$236,T371&lt;&gt;'Tabelas auxiliares'!$B$237,T371&lt;&gt;'Tabelas auxiliares'!$C$236,T371&lt;&gt;'Tabelas auxiliares'!$C$237,T371&lt;&gt;'Tabelas auxiliares'!$D$236),"FOLHA DE PESSOAL",IF(X371='Tabelas auxiliares'!$A$237,"CUSTEIO",IF(X371='Tabelas auxiliares'!$A$236,"INVESTIMENTO","ERRO - VERIFICAR"))))</f>
        <v/>
      </c>
      <c r="Z371" s="64" t="str">
        <f t="shared" si="11"/>
        <v/>
      </c>
      <c r="AA371" s="44"/>
      <c r="AD371" s="72"/>
      <c r="AE371" s="72"/>
      <c r="AF371" s="72"/>
      <c r="AG371" s="72"/>
      <c r="AH371" s="72"/>
      <c r="AI371" s="72"/>
      <c r="AJ371" s="72"/>
      <c r="AK371" s="72"/>
      <c r="AL371" s="72"/>
      <c r="AM371" s="72"/>
      <c r="AN371" s="72"/>
      <c r="AO371" s="72"/>
    </row>
    <row r="372" spans="6:41" x14ac:dyDescent="0.25">
      <c r="F372" s="51" t="str">
        <f>IFERROR(VLOOKUP(D372,'Tabelas auxiliares'!$A$3:$B$61,2,FALSE),"")</f>
        <v/>
      </c>
      <c r="G372" s="51" t="str">
        <f>IFERROR(VLOOKUP($B372,'Tabelas auxiliares'!$A$65:$C$102,2,FALSE),"")</f>
        <v/>
      </c>
      <c r="H372" s="51" t="str">
        <f>IFERROR(VLOOKUP($B372,'Tabelas auxiliares'!$A$65:$C$102,3,FALSE),"")</f>
        <v/>
      </c>
      <c r="X372" s="51" t="str">
        <f t="shared" si="10"/>
        <v/>
      </c>
      <c r="Y372" s="51" t="str">
        <f>IF(T372="","",IF(AND(T372&lt;&gt;'Tabelas auxiliares'!$B$236,T372&lt;&gt;'Tabelas auxiliares'!$B$237,T372&lt;&gt;'Tabelas auxiliares'!$C$236,T372&lt;&gt;'Tabelas auxiliares'!$C$237,T372&lt;&gt;'Tabelas auxiliares'!$D$236),"FOLHA DE PESSOAL",IF(X372='Tabelas auxiliares'!$A$237,"CUSTEIO",IF(X372='Tabelas auxiliares'!$A$236,"INVESTIMENTO","ERRO - VERIFICAR"))))</f>
        <v/>
      </c>
      <c r="Z372" s="64" t="str">
        <f t="shared" si="11"/>
        <v/>
      </c>
      <c r="AA372" s="44"/>
      <c r="AD372" s="72"/>
      <c r="AE372" s="72"/>
      <c r="AF372" s="72"/>
      <c r="AG372" s="72"/>
      <c r="AH372" s="72"/>
      <c r="AI372" s="72"/>
      <c r="AJ372" s="72"/>
      <c r="AK372" s="72"/>
      <c r="AL372" s="72"/>
      <c r="AM372" s="72"/>
      <c r="AN372" s="72"/>
      <c r="AO372" s="72"/>
    </row>
    <row r="373" spans="6:41" x14ac:dyDescent="0.25">
      <c r="F373" s="51" t="str">
        <f>IFERROR(VLOOKUP(D373,'Tabelas auxiliares'!$A$3:$B$61,2,FALSE),"")</f>
        <v/>
      </c>
      <c r="G373" s="51" t="str">
        <f>IFERROR(VLOOKUP($B373,'Tabelas auxiliares'!$A$65:$C$102,2,FALSE),"")</f>
        <v/>
      </c>
      <c r="H373" s="51" t="str">
        <f>IFERROR(VLOOKUP($B373,'Tabelas auxiliares'!$A$65:$C$102,3,FALSE),"")</f>
        <v/>
      </c>
      <c r="X373" s="51" t="str">
        <f t="shared" si="10"/>
        <v/>
      </c>
      <c r="Y373" s="51" t="str">
        <f>IF(T373="","",IF(AND(T373&lt;&gt;'Tabelas auxiliares'!$B$236,T373&lt;&gt;'Tabelas auxiliares'!$B$237,T373&lt;&gt;'Tabelas auxiliares'!$C$236,T373&lt;&gt;'Tabelas auxiliares'!$C$237,T373&lt;&gt;'Tabelas auxiliares'!$D$236),"FOLHA DE PESSOAL",IF(X373='Tabelas auxiliares'!$A$237,"CUSTEIO",IF(X373='Tabelas auxiliares'!$A$236,"INVESTIMENTO","ERRO - VERIFICAR"))))</f>
        <v/>
      </c>
      <c r="Z373" s="64" t="str">
        <f t="shared" si="11"/>
        <v/>
      </c>
      <c r="AC373" s="44"/>
      <c r="AD373" s="72"/>
      <c r="AE373" s="72"/>
      <c r="AF373" s="72"/>
      <c r="AG373" s="72"/>
      <c r="AH373" s="72"/>
      <c r="AI373" s="72"/>
      <c r="AJ373" s="72"/>
      <c r="AK373" s="72"/>
      <c r="AL373" s="72"/>
      <c r="AM373" s="72"/>
      <c r="AN373" s="72"/>
      <c r="AO373" s="72"/>
    </row>
    <row r="374" spans="6:41" x14ac:dyDescent="0.25">
      <c r="F374" s="51" t="str">
        <f>IFERROR(VLOOKUP(D374,'Tabelas auxiliares'!$A$3:$B$61,2,FALSE),"")</f>
        <v/>
      </c>
      <c r="G374" s="51" t="str">
        <f>IFERROR(VLOOKUP($B374,'Tabelas auxiliares'!$A$65:$C$102,2,FALSE),"")</f>
        <v/>
      </c>
      <c r="H374" s="51" t="str">
        <f>IFERROR(VLOOKUP($B374,'Tabelas auxiliares'!$A$65:$C$102,3,FALSE),"")</f>
        <v/>
      </c>
      <c r="X374" s="51" t="str">
        <f t="shared" si="10"/>
        <v/>
      </c>
      <c r="Y374" s="51" t="str">
        <f>IF(T374="","",IF(AND(T374&lt;&gt;'Tabelas auxiliares'!$B$236,T374&lt;&gt;'Tabelas auxiliares'!$B$237,T374&lt;&gt;'Tabelas auxiliares'!$C$236,T374&lt;&gt;'Tabelas auxiliares'!$C$237,T374&lt;&gt;'Tabelas auxiliares'!$D$236),"FOLHA DE PESSOAL",IF(X374='Tabelas auxiliares'!$A$237,"CUSTEIO",IF(X374='Tabelas auxiliares'!$A$236,"INVESTIMENTO","ERRO - VERIFICAR"))))</f>
        <v/>
      </c>
      <c r="Z374" s="64" t="str">
        <f t="shared" si="11"/>
        <v/>
      </c>
      <c r="AC374" s="44"/>
      <c r="AD374" s="72"/>
      <c r="AE374" s="72"/>
      <c r="AF374" s="72"/>
      <c r="AG374" s="72"/>
      <c r="AH374" s="72"/>
      <c r="AI374" s="72"/>
      <c r="AJ374" s="72"/>
      <c r="AK374" s="72"/>
      <c r="AL374" s="72"/>
      <c r="AM374" s="72"/>
      <c r="AN374" s="72"/>
      <c r="AO374" s="72"/>
    </row>
    <row r="375" spans="6:41" x14ac:dyDescent="0.25">
      <c r="F375" s="51" t="str">
        <f>IFERROR(VLOOKUP(D375,'Tabelas auxiliares'!$A$3:$B$61,2,FALSE),"")</f>
        <v/>
      </c>
      <c r="G375" s="51" t="str">
        <f>IFERROR(VLOOKUP($B375,'Tabelas auxiliares'!$A$65:$C$102,2,FALSE),"")</f>
        <v/>
      </c>
      <c r="H375" s="51" t="str">
        <f>IFERROR(VLOOKUP($B375,'Tabelas auxiliares'!$A$65:$C$102,3,FALSE),"")</f>
        <v/>
      </c>
      <c r="X375" s="51" t="str">
        <f t="shared" si="10"/>
        <v/>
      </c>
      <c r="Y375" s="51" t="str">
        <f>IF(T375="","",IF(AND(T375&lt;&gt;'Tabelas auxiliares'!$B$236,T375&lt;&gt;'Tabelas auxiliares'!$B$237,T375&lt;&gt;'Tabelas auxiliares'!$C$236,T375&lt;&gt;'Tabelas auxiliares'!$C$237,T375&lt;&gt;'Tabelas auxiliares'!$D$236),"FOLHA DE PESSOAL",IF(X375='Tabelas auxiliares'!$A$237,"CUSTEIO",IF(X375='Tabelas auxiliares'!$A$236,"INVESTIMENTO","ERRO - VERIFICAR"))))</f>
        <v/>
      </c>
      <c r="Z375" s="64" t="str">
        <f t="shared" si="11"/>
        <v/>
      </c>
      <c r="AC375" s="44"/>
      <c r="AD375" s="72"/>
      <c r="AE375" s="72"/>
      <c r="AF375" s="72"/>
      <c r="AG375" s="72"/>
      <c r="AH375" s="72"/>
      <c r="AI375" s="72"/>
      <c r="AJ375" s="72"/>
      <c r="AK375" s="72"/>
      <c r="AL375" s="72"/>
      <c r="AM375" s="72"/>
      <c r="AN375" s="72"/>
      <c r="AO375" s="72"/>
    </row>
    <row r="376" spans="6:41" x14ac:dyDescent="0.25">
      <c r="F376" s="51" t="str">
        <f>IFERROR(VLOOKUP(D376,'Tabelas auxiliares'!$A$3:$B$61,2,FALSE),"")</f>
        <v/>
      </c>
      <c r="G376" s="51" t="str">
        <f>IFERROR(VLOOKUP($B376,'Tabelas auxiliares'!$A$65:$C$102,2,FALSE),"")</f>
        <v/>
      </c>
      <c r="H376" s="51" t="str">
        <f>IFERROR(VLOOKUP($B376,'Tabelas auxiliares'!$A$65:$C$102,3,FALSE),"")</f>
        <v/>
      </c>
      <c r="X376" s="51" t="str">
        <f t="shared" si="10"/>
        <v/>
      </c>
      <c r="Y376" s="51" t="str">
        <f>IF(T376="","",IF(AND(T376&lt;&gt;'Tabelas auxiliares'!$B$236,T376&lt;&gt;'Tabelas auxiliares'!$B$237,T376&lt;&gt;'Tabelas auxiliares'!$C$236,T376&lt;&gt;'Tabelas auxiliares'!$C$237,T376&lt;&gt;'Tabelas auxiliares'!$D$236),"FOLHA DE PESSOAL",IF(X376='Tabelas auxiliares'!$A$237,"CUSTEIO",IF(X376='Tabelas auxiliares'!$A$236,"INVESTIMENTO","ERRO - VERIFICAR"))))</f>
        <v/>
      </c>
      <c r="Z376" s="64" t="str">
        <f t="shared" si="11"/>
        <v/>
      </c>
      <c r="AC376" s="44"/>
      <c r="AD376" s="72"/>
      <c r="AE376" s="72"/>
      <c r="AF376" s="72"/>
      <c r="AG376" s="72"/>
      <c r="AH376" s="72"/>
      <c r="AI376" s="72"/>
      <c r="AJ376" s="72"/>
      <c r="AK376" s="72"/>
      <c r="AL376" s="72"/>
      <c r="AM376" s="72"/>
      <c r="AN376" s="72"/>
      <c r="AO376" s="72"/>
    </row>
    <row r="377" spans="6:41" x14ac:dyDescent="0.25">
      <c r="F377" s="51" t="str">
        <f>IFERROR(VLOOKUP(D377,'Tabelas auxiliares'!$A$3:$B$61,2,FALSE),"")</f>
        <v/>
      </c>
      <c r="G377" s="51" t="str">
        <f>IFERROR(VLOOKUP($B377,'Tabelas auxiliares'!$A$65:$C$102,2,FALSE),"")</f>
        <v/>
      </c>
      <c r="H377" s="51" t="str">
        <f>IFERROR(VLOOKUP($B377,'Tabelas auxiliares'!$A$65:$C$102,3,FALSE),"")</f>
        <v/>
      </c>
      <c r="X377" s="51" t="str">
        <f t="shared" si="10"/>
        <v/>
      </c>
      <c r="Y377" s="51" t="str">
        <f>IF(T377="","",IF(AND(T377&lt;&gt;'Tabelas auxiliares'!$B$236,T377&lt;&gt;'Tabelas auxiliares'!$B$237,T377&lt;&gt;'Tabelas auxiliares'!$C$236,T377&lt;&gt;'Tabelas auxiliares'!$C$237,T377&lt;&gt;'Tabelas auxiliares'!$D$236),"FOLHA DE PESSOAL",IF(X377='Tabelas auxiliares'!$A$237,"CUSTEIO",IF(X377='Tabelas auxiliares'!$A$236,"INVESTIMENTO","ERRO - VERIFICAR"))))</f>
        <v/>
      </c>
      <c r="Z377" s="64" t="str">
        <f t="shared" si="11"/>
        <v/>
      </c>
      <c r="AC377" s="44"/>
      <c r="AD377" s="72"/>
      <c r="AE377" s="72"/>
      <c r="AF377" s="72"/>
      <c r="AG377" s="72"/>
      <c r="AH377" s="72"/>
      <c r="AI377" s="72"/>
      <c r="AJ377" s="72"/>
      <c r="AK377" s="72"/>
      <c r="AL377" s="72"/>
      <c r="AM377" s="72"/>
      <c r="AN377" s="72"/>
      <c r="AO377" s="72"/>
    </row>
    <row r="378" spans="6:41" x14ac:dyDescent="0.25">
      <c r="F378" s="51" t="str">
        <f>IFERROR(VLOOKUP(D378,'Tabelas auxiliares'!$A$3:$B$61,2,FALSE),"")</f>
        <v/>
      </c>
      <c r="G378" s="51" t="str">
        <f>IFERROR(VLOOKUP($B378,'Tabelas auxiliares'!$A$65:$C$102,2,FALSE),"")</f>
        <v/>
      </c>
      <c r="H378" s="51" t="str">
        <f>IFERROR(VLOOKUP($B378,'Tabelas auxiliares'!$A$65:$C$102,3,FALSE),"")</f>
        <v/>
      </c>
      <c r="X378" s="51" t="str">
        <f t="shared" si="10"/>
        <v/>
      </c>
      <c r="Y378" s="51" t="str">
        <f>IF(T378="","",IF(AND(T378&lt;&gt;'Tabelas auxiliares'!$B$236,T378&lt;&gt;'Tabelas auxiliares'!$B$237,T378&lt;&gt;'Tabelas auxiliares'!$C$236,T378&lt;&gt;'Tabelas auxiliares'!$C$237,T378&lt;&gt;'Tabelas auxiliares'!$D$236),"FOLHA DE PESSOAL",IF(X378='Tabelas auxiliares'!$A$237,"CUSTEIO",IF(X378='Tabelas auxiliares'!$A$236,"INVESTIMENTO","ERRO - VERIFICAR"))))</f>
        <v/>
      </c>
      <c r="Z378" s="64" t="str">
        <f t="shared" si="11"/>
        <v/>
      </c>
      <c r="AB378" s="44"/>
      <c r="AD378" s="72"/>
      <c r="AE378" s="72"/>
      <c r="AF378" s="72"/>
      <c r="AG378" s="72"/>
      <c r="AH378" s="72"/>
      <c r="AI378" s="72"/>
      <c r="AJ378" s="72"/>
      <c r="AK378" s="72"/>
      <c r="AL378" s="72"/>
      <c r="AM378" s="72"/>
      <c r="AN378" s="72"/>
      <c r="AO378" s="72"/>
    </row>
    <row r="379" spans="6:41" x14ac:dyDescent="0.25">
      <c r="F379" s="51" t="str">
        <f>IFERROR(VLOOKUP(D379,'Tabelas auxiliares'!$A$3:$B$61,2,FALSE),"")</f>
        <v/>
      </c>
      <c r="G379" s="51" t="str">
        <f>IFERROR(VLOOKUP($B379,'Tabelas auxiliares'!$A$65:$C$102,2,FALSE),"")</f>
        <v/>
      </c>
      <c r="H379" s="51" t="str">
        <f>IFERROR(VLOOKUP($B379,'Tabelas auxiliares'!$A$65:$C$102,3,FALSE),"")</f>
        <v/>
      </c>
      <c r="X379" s="51" t="str">
        <f t="shared" si="10"/>
        <v/>
      </c>
      <c r="Y379" s="51" t="str">
        <f>IF(T379="","",IF(AND(T379&lt;&gt;'Tabelas auxiliares'!$B$236,T379&lt;&gt;'Tabelas auxiliares'!$B$237,T379&lt;&gt;'Tabelas auxiliares'!$C$236,T379&lt;&gt;'Tabelas auxiliares'!$C$237,T379&lt;&gt;'Tabelas auxiliares'!$D$236),"FOLHA DE PESSOAL",IF(X379='Tabelas auxiliares'!$A$237,"CUSTEIO",IF(X379='Tabelas auxiliares'!$A$236,"INVESTIMENTO","ERRO - VERIFICAR"))))</f>
        <v/>
      </c>
      <c r="Z379" s="64" t="str">
        <f t="shared" si="11"/>
        <v/>
      </c>
      <c r="AC379" s="44"/>
      <c r="AD379" s="72"/>
      <c r="AE379" s="72"/>
      <c r="AF379" s="72"/>
      <c r="AG379" s="72"/>
      <c r="AH379" s="72"/>
      <c r="AI379" s="72"/>
      <c r="AJ379" s="72"/>
      <c r="AK379" s="72"/>
      <c r="AL379" s="72"/>
      <c r="AM379" s="72"/>
      <c r="AN379" s="72"/>
      <c r="AO379" s="72"/>
    </row>
    <row r="380" spans="6:41" x14ac:dyDescent="0.25">
      <c r="F380" s="51" t="str">
        <f>IFERROR(VLOOKUP(D380,'Tabelas auxiliares'!$A$3:$B$61,2,FALSE),"")</f>
        <v/>
      </c>
      <c r="G380" s="51" t="str">
        <f>IFERROR(VLOOKUP($B380,'Tabelas auxiliares'!$A$65:$C$102,2,FALSE),"")</f>
        <v/>
      </c>
      <c r="H380" s="51" t="str">
        <f>IFERROR(VLOOKUP($B380,'Tabelas auxiliares'!$A$65:$C$102,3,FALSE),"")</f>
        <v/>
      </c>
      <c r="X380" s="51" t="str">
        <f t="shared" si="10"/>
        <v/>
      </c>
      <c r="Y380" s="51" t="str">
        <f>IF(T380="","",IF(AND(T380&lt;&gt;'Tabelas auxiliares'!$B$236,T380&lt;&gt;'Tabelas auxiliares'!$B$237,T380&lt;&gt;'Tabelas auxiliares'!$C$236,T380&lt;&gt;'Tabelas auxiliares'!$C$237,T380&lt;&gt;'Tabelas auxiliares'!$D$236),"FOLHA DE PESSOAL",IF(X380='Tabelas auxiliares'!$A$237,"CUSTEIO",IF(X380='Tabelas auxiliares'!$A$236,"INVESTIMENTO","ERRO - VERIFICAR"))))</f>
        <v/>
      </c>
      <c r="Z380" s="64" t="str">
        <f t="shared" si="11"/>
        <v/>
      </c>
      <c r="AA380" s="44"/>
      <c r="AD380" s="72"/>
      <c r="AE380" s="72"/>
      <c r="AF380" s="72"/>
      <c r="AG380" s="72"/>
      <c r="AH380" s="72"/>
      <c r="AI380" s="72"/>
      <c r="AJ380" s="72"/>
      <c r="AK380" s="72"/>
      <c r="AL380" s="72"/>
      <c r="AM380" s="72"/>
      <c r="AN380" s="72"/>
      <c r="AO380" s="72"/>
    </row>
    <row r="381" spans="6:41" x14ac:dyDescent="0.25">
      <c r="F381" s="51" t="str">
        <f>IFERROR(VLOOKUP(D381,'Tabelas auxiliares'!$A$3:$B$61,2,FALSE),"")</f>
        <v/>
      </c>
      <c r="G381" s="51" t="str">
        <f>IFERROR(VLOOKUP($B381,'Tabelas auxiliares'!$A$65:$C$102,2,FALSE),"")</f>
        <v/>
      </c>
      <c r="H381" s="51" t="str">
        <f>IFERROR(VLOOKUP($B381,'Tabelas auxiliares'!$A$65:$C$102,3,FALSE),"")</f>
        <v/>
      </c>
      <c r="X381" s="51" t="str">
        <f t="shared" si="10"/>
        <v/>
      </c>
      <c r="Y381" s="51" t="str">
        <f>IF(T381="","",IF(AND(T381&lt;&gt;'Tabelas auxiliares'!$B$236,T381&lt;&gt;'Tabelas auxiliares'!$B$237,T381&lt;&gt;'Tabelas auxiliares'!$C$236,T381&lt;&gt;'Tabelas auxiliares'!$C$237,T381&lt;&gt;'Tabelas auxiliares'!$D$236),"FOLHA DE PESSOAL",IF(X381='Tabelas auxiliares'!$A$237,"CUSTEIO",IF(X381='Tabelas auxiliares'!$A$236,"INVESTIMENTO","ERRO - VERIFICAR"))))</f>
        <v/>
      </c>
      <c r="Z381" s="64" t="str">
        <f t="shared" si="11"/>
        <v/>
      </c>
      <c r="AA381" s="44"/>
      <c r="AD381" s="72"/>
      <c r="AE381" s="72"/>
      <c r="AF381" s="72"/>
      <c r="AG381" s="72"/>
      <c r="AH381" s="72"/>
      <c r="AI381" s="72"/>
      <c r="AJ381" s="72"/>
      <c r="AK381" s="72"/>
      <c r="AL381" s="72"/>
      <c r="AM381" s="72"/>
      <c r="AN381" s="72"/>
      <c r="AO381" s="72"/>
    </row>
    <row r="382" spans="6:41" x14ac:dyDescent="0.25">
      <c r="F382" s="51" t="str">
        <f>IFERROR(VLOOKUP(D382,'Tabelas auxiliares'!$A$3:$B$61,2,FALSE),"")</f>
        <v/>
      </c>
      <c r="G382" s="51" t="str">
        <f>IFERROR(VLOOKUP($B382,'Tabelas auxiliares'!$A$65:$C$102,2,FALSE),"")</f>
        <v/>
      </c>
      <c r="H382" s="51" t="str">
        <f>IFERROR(VLOOKUP($B382,'Tabelas auxiliares'!$A$65:$C$102,3,FALSE),"")</f>
        <v/>
      </c>
      <c r="X382" s="51" t="str">
        <f t="shared" si="10"/>
        <v/>
      </c>
      <c r="Y382" s="51" t="str">
        <f>IF(T382="","",IF(AND(T382&lt;&gt;'Tabelas auxiliares'!$B$236,T382&lt;&gt;'Tabelas auxiliares'!$B$237,T382&lt;&gt;'Tabelas auxiliares'!$C$236,T382&lt;&gt;'Tabelas auxiliares'!$C$237,T382&lt;&gt;'Tabelas auxiliares'!$D$236),"FOLHA DE PESSOAL",IF(X382='Tabelas auxiliares'!$A$237,"CUSTEIO",IF(X382='Tabelas auxiliares'!$A$236,"INVESTIMENTO","ERRO - VERIFICAR"))))</f>
        <v/>
      </c>
      <c r="Z382" s="64" t="str">
        <f t="shared" si="11"/>
        <v/>
      </c>
      <c r="AA382" s="44"/>
      <c r="AD382" s="72"/>
      <c r="AE382" s="72"/>
      <c r="AF382" s="72"/>
      <c r="AG382" s="72"/>
      <c r="AH382" s="72"/>
      <c r="AI382" s="72"/>
      <c r="AJ382" s="72"/>
      <c r="AK382" s="72"/>
      <c r="AL382" s="72"/>
      <c r="AM382" s="72"/>
      <c r="AN382" s="72"/>
      <c r="AO382" s="72"/>
    </row>
    <row r="383" spans="6:41" x14ac:dyDescent="0.25">
      <c r="F383" s="51" t="str">
        <f>IFERROR(VLOOKUP(D383,'Tabelas auxiliares'!$A$3:$B$61,2,FALSE),"")</f>
        <v/>
      </c>
      <c r="G383" s="51" t="str">
        <f>IFERROR(VLOOKUP($B383,'Tabelas auxiliares'!$A$65:$C$102,2,FALSE),"")</f>
        <v/>
      </c>
      <c r="H383" s="51" t="str">
        <f>IFERROR(VLOOKUP($B383,'Tabelas auxiliares'!$A$65:$C$102,3,FALSE),"")</f>
        <v/>
      </c>
      <c r="X383" s="51" t="str">
        <f t="shared" si="10"/>
        <v/>
      </c>
      <c r="Y383" s="51" t="str">
        <f>IF(T383="","",IF(AND(T383&lt;&gt;'Tabelas auxiliares'!$B$236,T383&lt;&gt;'Tabelas auxiliares'!$B$237,T383&lt;&gt;'Tabelas auxiliares'!$C$236,T383&lt;&gt;'Tabelas auxiliares'!$C$237,T383&lt;&gt;'Tabelas auxiliares'!$D$236),"FOLHA DE PESSOAL",IF(X383='Tabelas auxiliares'!$A$237,"CUSTEIO",IF(X383='Tabelas auxiliares'!$A$236,"INVESTIMENTO","ERRO - VERIFICAR"))))</f>
        <v/>
      </c>
      <c r="Z383" s="64" t="str">
        <f t="shared" si="11"/>
        <v/>
      </c>
      <c r="AA383" s="44"/>
      <c r="AD383" s="72"/>
      <c r="AE383" s="72"/>
      <c r="AF383" s="72"/>
      <c r="AG383" s="72"/>
      <c r="AH383" s="72"/>
      <c r="AI383" s="72"/>
      <c r="AJ383" s="72"/>
      <c r="AK383" s="72"/>
      <c r="AL383" s="72"/>
      <c r="AM383" s="72"/>
      <c r="AN383" s="72"/>
      <c r="AO383" s="72"/>
    </row>
    <row r="384" spans="6:41" x14ac:dyDescent="0.25">
      <c r="F384" s="51" t="str">
        <f>IFERROR(VLOOKUP(D384,'Tabelas auxiliares'!$A$3:$B$61,2,FALSE),"")</f>
        <v/>
      </c>
      <c r="G384" s="51" t="str">
        <f>IFERROR(VLOOKUP($B384,'Tabelas auxiliares'!$A$65:$C$102,2,FALSE),"")</f>
        <v/>
      </c>
      <c r="H384" s="51" t="str">
        <f>IFERROR(VLOOKUP($B384,'Tabelas auxiliares'!$A$65:$C$102,3,FALSE),"")</f>
        <v/>
      </c>
      <c r="X384" s="51" t="str">
        <f t="shared" si="10"/>
        <v/>
      </c>
      <c r="Y384" s="51" t="str">
        <f>IF(T384="","",IF(AND(T384&lt;&gt;'Tabelas auxiliares'!$B$236,T384&lt;&gt;'Tabelas auxiliares'!$B$237,T384&lt;&gt;'Tabelas auxiliares'!$C$236,T384&lt;&gt;'Tabelas auxiliares'!$C$237,T384&lt;&gt;'Tabelas auxiliares'!$D$236),"FOLHA DE PESSOAL",IF(X384='Tabelas auxiliares'!$A$237,"CUSTEIO",IF(X384='Tabelas auxiliares'!$A$236,"INVESTIMENTO","ERRO - VERIFICAR"))))</f>
        <v/>
      </c>
      <c r="Z384" s="64" t="str">
        <f t="shared" si="11"/>
        <v/>
      </c>
      <c r="AA384" s="44"/>
      <c r="AD384" s="72"/>
      <c r="AE384" s="72"/>
      <c r="AF384" s="72"/>
      <c r="AG384" s="72"/>
      <c r="AH384" s="72"/>
      <c r="AI384" s="72"/>
      <c r="AJ384" s="72"/>
      <c r="AK384" s="72"/>
      <c r="AL384" s="72"/>
      <c r="AM384" s="72"/>
      <c r="AN384" s="72"/>
      <c r="AO384" s="72"/>
    </row>
    <row r="385" spans="6:41" x14ac:dyDescent="0.25">
      <c r="F385" s="51" t="str">
        <f>IFERROR(VLOOKUP(D385,'Tabelas auxiliares'!$A$3:$B$61,2,FALSE),"")</f>
        <v/>
      </c>
      <c r="G385" s="51" t="str">
        <f>IFERROR(VLOOKUP($B385,'Tabelas auxiliares'!$A$65:$C$102,2,FALSE),"")</f>
        <v/>
      </c>
      <c r="H385" s="51" t="str">
        <f>IFERROR(VLOOKUP($B385,'Tabelas auxiliares'!$A$65:$C$102,3,FALSE),"")</f>
        <v/>
      </c>
      <c r="X385" s="51" t="str">
        <f t="shared" si="10"/>
        <v/>
      </c>
      <c r="Y385" s="51" t="str">
        <f>IF(T385="","",IF(AND(T385&lt;&gt;'Tabelas auxiliares'!$B$236,T385&lt;&gt;'Tabelas auxiliares'!$B$237,T385&lt;&gt;'Tabelas auxiliares'!$C$236,T385&lt;&gt;'Tabelas auxiliares'!$C$237,T385&lt;&gt;'Tabelas auxiliares'!$D$236),"FOLHA DE PESSOAL",IF(X385='Tabelas auxiliares'!$A$237,"CUSTEIO",IF(X385='Tabelas auxiliares'!$A$236,"INVESTIMENTO","ERRO - VERIFICAR"))))</f>
        <v/>
      </c>
      <c r="Z385" s="64" t="str">
        <f t="shared" si="11"/>
        <v/>
      </c>
      <c r="AA385" s="44"/>
      <c r="AD385" s="72"/>
      <c r="AE385" s="72"/>
      <c r="AF385" s="72"/>
      <c r="AG385" s="72"/>
      <c r="AH385" s="72"/>
      <c r="AI385" s="72"/>
      <c r="AJ385" s="72"/>
      <c r="AK385" s="72"/>
      <c r="AL385" s="72"/>
      <c r="AM385" s="72"/>
      <c r="AN385" s="72"/>
      <c r="AO385" s="72"/>
    </row>
    <row r="386" spans="6:41" x14ac:dyDescent="0.25">
      <c r="F386" s="51" t="str">
        <f>IFERROR(VLOOKUP(D386,'Tabelas auxiliares'!$A$3:$B$61,2,FALSE),"")</f>
        <v/>
      </c>
      <c r="G386" s="51" t="str">
        <f>IFERROR(VLOOKUP($B386,'Tabelas auxiliares'!$A$65:$C$102,2,FALSE),"")</f>
        <v/>
      </c>
      <c r="H386" s="51" t="str">
        <f>IFERROR(VLOOKUP($B386,'Tabelas auxiliares'!$A$65:$C$102,3,FALSE),"")</f>
        <v/>
      </c>
      <c r="X386" s="51" t="str">
        <f t="shared" si="10"/>
        <v/>
      </c>
      <c r="Y386" s="51" t="str">
        <f>IF(T386="","",IF(AND(T386&lt;&gt;'Tabelas auxiliares'!$B$236,T386&lt;&gt;'Tabelas auxiliares'!$B$237,T386&lt;&gt;'Tabelas auxiliares'!$C$236,T386&lt;&gt;'Tabelas auxiliares'!$C$237,T386&lt;&gt;'Tabelas auxiliares'!$D$236),"FOLHA DE PESSOAL",IF(X386='Tabelas auxiliares'!$A$237,"CUSTEIO",IF(X386='Tabelas auxiliares'!$A$236,"INVESTIMENTO","ERRO - VERIFICAR"))))</f>
        <v/>
      </c>
      <c r="Z386" s="64" t="str">
        <f t="shared" si="11"/>
        <v/>
      </c>
      <c r="AA386" s="44"/>
      <c r="AD386" s="72"/>
      <c r="AE386" s="72"/>
      <c r="AF386" s="72"/>
      <c r="AG386" s="72"/>
      <c r="AH386" s="72"/>
      <c r="AI386" s="72"/>
      <c r="AJ386" s="72"/>
      <c r="AK386" s="72"/>
      <c r="AL386" s="72"/>
      <c r="AM386" s="72"/>
      <c r="AN386" s="72"/>
      <c r="AO386" s="72"/>
    </row>
    <row r="387" spans="6:41" x14ac:dyDescent="0.25">
      <c r="F387" s="51" t="str">
        <f>IFERROR(VLOOKUP(D387,'Tabelas auxiliares'!$A$3:$B$61,2,FALSE),"")</f>
        <v/>
      </c>
      <c r="G387" s="51" t="str">
        <f>IFERROR(VLOOKUP($B387,'Tabelas auxiliares'!$A$65:$C$102,2,FALSE),"")</f>
        <v/>
      </c>
      <c r="H387" s="51" t="str">
        <f>IFERROR(VLOOKUP($B387,'Tabelas auxiliares'!$A$65:$C$102,3,FALSE),"")</f>
        <v/>
      </c>
      <c r="X387" s="51" t="str">
        <f t="shared" si="10"/>
        <v/>
      </c>
      <c r="Y387" s="51" t="str">
        <f>IF(T387="","",IF(AND(T387&lt;&gt;'Tabelas auxiliares'!$B$236,T387&lt;&gt;'Tabelas auxiliares'!$B$237,T387&lt;&gt;'Tabelas auxiliares'!$C$236,T387&lt;&gt;'Tabelas auxiliares'!$C$237,T387&lt;&gt;'Tabelas auxiliares'!$D$236),"FOLHA DE PESSOAL",IF(X387='Tabelas auxiliares'!$A$237,"CUSTEIO",IF(X387='Tabelas auxiliares'!$A$236,"INVESTIMENTO","ERRO - VERIFICAR"))))</f>
        <v/>
      </c>
      <c r="Z387" s="64" t="str">
        <f t="shared" si="11"/>
        <v/>
      </c>
      <c r="AA387" s="44"/>
      <c r="AD387" s="72"/>
      <c r="AE387" s="72"/>
      <c r="AF387" s="72"/>
      <c r="AG387" s="72"/>
      <c r="AH387" s="72"/>
      <c r="AI387" s="72"/>
      <c r="AJ387" s="72"/>
      <c r="AK387" s="72"/>
      <c r="AL387" s="72"/>
      <c r="AM387" s="72"/>
      <c r="AN387" s="72"/>
      <c r="AO387" s="72"/>
    </row>
    <row r="388" spans="6:41" x14ac:dyDescent="0.25">
      <c r="F388" s="51" t="str">
        <f>IFERROR(VLOOKUP(D388,'Tabelas auxiliares'!$A$3:$B$61,2,FALSE),"")</f>
        <v/>
      </c>
      <c r="G388" s="51" t="str">
        <f>IFERROR(VLOOKUP($B388,'Tabelas auxiliares'!$A$65:$C$102,2,FALSE),"")</f>
        <v/>
      </c>
      <c r="H388" s="51" t="str">
        <f>IFERROR(VLOOKUP($B388,'Tabelas auxiliares'!$A$65:$C$102,3,FALSE),"")</f>
        <v/>
      </c>
      <c r="X388" s="51" t="str">
        <f t="shared" si="10"/>
        <v/>
      </c>
      <c r="Y388" s="51" t="str">
        <f>IF(T388="","",IF(AND(T388&lt;&gt;'Tabelas auxiliares'!$B$236,T388&lt;&gt;'Tabelas auxiliares'!$B$237,T388&lt;&gt;'Tabelas auxiliares'!$C$236,T388&lt;&gt;'Tabelas auxiliares'!$C$237,T388&lt;&gt;'Tabelas auxiliares'!$D$236),"FOLHA DE PESSOAL",IF(X388='Tabelas auxiliares'!$A$237,"CUSTEIO",IF(X388='Tabelas auxiliares'!$A$236,"INVESTIMENTO","ERRO - VERIFICAR"))))</f>
        <v/>
      </c>
      <c r="Z388" s="64" t="str">
        <f t="shared" si="11"/>
        <v/>
      </c>
      <c r="AA388" s="44"/>
      <c r="AD388" s="72"/>
      <c r="AE388" s="72"/>
      <c r="AF388" s="72"/>
      <c r="AG388" s="72"/>
      <c r="AH388" s="72"/>
      <c r="AI388" s="72"/>
      <c r="AJ388" s="72"/>
      <c r="AK388" s="72"/>
      <c r="AL388" s="72"/>
      <c r="AM388" s="72"/>
      <c r="AN388" s="72"/>
      <c r="AO388" s="72"/>
    </row>
    <row r="389" spans="6:41" x14ac:dyDescent="0.25">
      <c r="F389" s="51" t="str">
        <f>IFERROR(VLOOKUP(D389,'Tabelas auxiliares'!$A$3:$B$61,2,FALSE),"")</f>
        <v/>
      </c>
      <c r="G389" s="51" t="str">
        <f>IFERROR(VLOOKUP($B389,'Tabelas auxiliares'!$A$65:$C$102,2,FALSE),"")</f>
        <v/>
      </c>
      <c r="H389" s="51" t="str">
        <f>IFERROR(VLOOKUP($B389,'Tabelas auxiliares'!$A$65:$C$102,3,FALSE),"")</f>
        <v/>
      </c>
      <c r="X389" s="51" t="str">
        <f t="shared" si="10"/>
        <v/>
      </c>
      <c r="Y389" s="51" t="str">
        <f>IF(T389="","",IF(AND(T389&lt;&gt;'Tabelas auxiliares'!$B$236,T389&lt;&gt;'Tabelas auxiliares'!$B$237,T389&lt;&gt;'Tabelas auxiliares'!$C$236,T389&lt;&gt;'Tabelas auxiliares'!$C$237,T389&lt;&gt;'Tabelas auxiliares'!$D$236),"FOLHA DE PESSOAL",IF(X389='Tabelas auxiliares'!$A$237,"CUSTEIO",IF(X389='Tabelas auxiliares'!$A$236,"INVESTIMENTO","ERRO - VERIFICAR"))))</f>
        <v/>
      </c>
      <c r="Z389" s="64" t="str">
        <f t="shared" si="11"/>
        <v/>
      </c>
      <c r="AA389" s="44"/>
      <c r="AD389" s="72"/>
      <c r="AE389" s="72"/>
      <c r="AF389" s="72"/>
      <c r="AG389" s="72"/>
      <c r="AH389" s="72"/>
      <c r="AI389" s="72"/>
      <c r="AJ389" s="72"/>
      <c r="AK389" s="72"/>
      <c r="AL389" s="72"/>
      <c r="AM389" s="72"/>
      <c r="AN389" s="72"/>
      <c r="AO389" s="72"/>
    </row>
    <row r="390" spans="6:41" x14ac:dyDescent="0.25">
      <c r="F390" s="51" t="str">
        <f>IFERROR(VLOOKUP(D390,'Tabelas auxiliares'!$A$3:$B$61,2,FALSE),"")</f>
        <v/>
      </c>
      <c r="G390" s="51" t="str">
        <f>IFERROR(VLOOKUP($B390,'Tabelas auxiliares'!$A$65:$C$102,2,FALSE),"")</f>
        <v/>
      </c>
      <c r="H390" s="51" t="str">
        <f>IFERROR(VLOOKUP($B390,'Tabelas auxiliares'!$A$65:$C$102,3,FALSE),"")</f>
        <v/>
      </c>
      <c r="X390" s="51" t="str">
        <f t="shared" si="10"/>
        <v/>
      </c>
      <c r="Y390" s="51" t="str">
        <f>IF(T390="","",IF(AND(T390&lt;&gt;'Tabelas auxiliares'!$B$236,T390&lt;&gt;'Tabelas auxiliares'!$B$237,T390&lt;&gt;'Tabelas auxiliares'!$C$236,T390&lt;&gt;'Tabelas auxiliares'!$C$237,T390&lt;&gt;'Tabelas auxiliares'!$D$236),"FOLHA DE PESSOAL",IF(X390='Tabelas auxiliares'!$A$237,"CUSTEIO",IF(X390='Tabelas auxiliares'!$A$236,"INVESTIMENTO","ERRO - VERIFICAR"))))</f>
        <v/>
      </c>
      <c r="Z390" s="64" t="str">
        <f t="shared" si="11"/>
        <v/>
      </c>
      <c r="AC390" s="44"/>
      <c r="AD390" s="72"/>
      <c r="AE390" s="72"/>
      <c r="AF390" s="72"/>
      <c r="AG390" s="72"/>
      <c r="AH390" s="72"/>
      <c r="AI390" s="72"/>
      <c r="AJ390" s="72"/>
      <c r="AK390" s="72"/>
      <c r="AL390" s="72"/>
      <c r="AM390" s="72"/>
      <c r="AN390" s="72"/>
      <c r="AO390" s="72"/>
    </row>
    <row r="391" spans="6:41" x14ac:dyDescent="0.25">
      <c r="F391" s="51" t="str">
        <f>IFERROR(VLOOKUP(D391,'Tabelas auxiliares'!$A$3:$B$61,2,FALSE),"")</f>
        <v/>
      </c>
      <c r="G391" s="51" t="str">
        <f>IFERROR(VLOOKUP($B391,'Tabelas auxiliares'!$A$65:$C$102,2,FALSE),"")</f>
        <v/>
      </c>
      <c r="H391" s="51" t="str">
        <f>IFERROR(VLOOKUP($B391,'Tabelas auxiliares'!$A$65:$C$102,3,FALSE),"")</f>
        <v/>
      </c>
      <c r="X391" s="51" t="str">
        <f t="shared" si="10"/>
        <v/>
      </c>
      <c r="Y391" s="51" t="str">
        <f>IF(T391="","",IF(AND(T391&lt;&gt;'Tabelas auxiliares'!$B$236,T391&lt;&gt;'Tabelas auxiliares'!$B$237,T391&lt;&gt;'Tabelas auxiliares'!$C$236,T391&lt;&gt;'Tabelas auxiliares'!$C$237,T391&lt;&gt;'Tabelas auxiliares'!$D$236),"FOLHA DE PESSOAL",IF(X391='Tabelas auxiliares'!$A$237,"CUSTEIO",IF(X391='Tabelas auxiliares'!$A$236,"INVESTIMENTO","ERRO - VERIFICAR"))))</f>
        <v/>
      </c>
      <c r="Z391" s="64" t="str">
        <f t="shared" si="11"/>
        <v/>
      </c>
      <c r="AC391" s="44"/>
      <c r="AD391" s="72"/>
      <c r="AE391" s="72"/>
      <c r="AF391" s="72"/>
      <c r="AG391" s="72"/>
      <c r="AH391" s="72"/>
      <c r="AI391" s="72"/>
      <c r="AJ391" s="72"/>
      <c r="AK391" s="72"/>
      <c r="AL391" s="72"/>
      <c r="AM391" s="72"/>
      <c r="AN391" s="72"/>
      <c r="AO391" s="72"/>
    </row>
    <row r="392" spans="6:41" x14ac:dyDescent="0.25">
      <c r="F392" s="51" t="str">
        <f>IFERROR(VLOOKUP(D392,'Tabelas auxiliares'!$A$3:$B$61,2,FALSE),"")</f>
        <v/>
      </c>
      <c r="G392" s="51" t="str">
        <f>IFERROR(VLOOKUP($B392,'Tabelas auxiliares'!$A$65:$C$102,2,FALSE),"")</f>
        <v/>
      </c>
      <c r="H392" s="51" t="str">
        <f>IFERROR(VLOOKUP($B392,'Tabelas auxiliares'!$A$65:$C$102,3,FALSE),"")</f>
        <v/>
      </c>
      <c r="X392" s="51" t="str">
        <f t="shared" si="10"/>
        <v/>
      </c>
      <c r="Y392" s="51" t="str">
        <f>IF(T392="","",IF(AND(T392&lt;&gt;'Tabelas auxiliares'!$B$236,T392&lt;&gt;'Tabelas auxiliares'!$B$237,T392&lt;&gt;'Tabelas auxiliares'!$C$236,T392&lt;&gt;'Tabelas auxiliares'!$C$237,T392&lt;&gt;'Tabelas auxiliares'!$D$236),"FOLHA DE PESSOAL",IF(X392='Tabelas auxiliares'!$A$237,"CUSTEIO",IF(X392='Tabelas auxiliares'!$A$236,"INVESTIMENTO","ERRO - VERIFICAR"))))</f>
        <v/>
      </c>
      <c r="Z392" s="64" t="str">
        <f t="shared" si="11"/>
        <v/>
      </c>
      <c r="AC392" s="44"/>
      <c r="AD392" s="72"/>
      <c r="AE392" s="72"/>
      <c r="AF392" s="72"/>
      <c r="AG392" s="72"/>
      <c r="AH392" s="72"/>
      <c r="AI392" s="72"/>
      <c r="AJ392" s="72"/>
      <c r="AK392" s="72"/>
      <c r="AL392" s="72"/>
      <c r="AM392" s="72"/>
      <c r="AN392" s="72"/>
      <c r="AO392" s="72"/>
    </row>
    <row r="393" spans="6:41" x14ac:dyDescent="0.25">
      <c r="F393" s="51" t="str">
        <f>IFERROR(VLOOKUP(D393,'Tabelas auxiliares'!$A$3:$B$61,2,FALSE),"")</f>
        <v/>
      </c>
      <c r="G393" s="51" t="str">
        <f>IFERROR(VLOOKUP($B393,'Tabelas auxiliares'!$A$65:$C$102,2,FALSE),"")</f>
        <v/>
      </c>
      <c r="H393" s="51" t="str">
        <f>IFERROR(VLOOKUP($B393,'Tabelas auxiliares'!$A$65:$C$102,3,FALSE),"")</f>
        <v/>
      </c>
      <c r="X393" s="51" t="str">
        <f t="shared" si="10"/>
        <v/>
      </c>
      <c r="Y393" s="51" t="str">
        <f>IF(T393="","",IF(AND(T393&lt;&gt;'Tabelas auxiliares'!$B$236,T393&lt;&gt;'Tabelas auxiliares'!$B$237,T393&lt;&gt;'Tabelas auxiliares'!$C$236,T393&lt;&gt;'Tabelas auxiliares'!$C$237,T393&lt;&gt;'Tabelas auxiliares'!$D$236),"FOLHA DE PESSOAL",IF(X393='Tabelas auxiliares'!$A$237,"CUSTEIO",IF(X393='Tabelas auxiliares'!$A$236,"INVESTIMENTO","ERRO - VERIFICAR"))))</f>
        <v/>
      </c>
      <c r="Z393" s="64" t="str">
        <f t="shared" si="11"/>
        <v/>
      </c>
      <c r="AC393" s="44"/>
      <c r="AD393" s="72"/>
      <c r="AE393" s="72"/>
      <c r="AF393" s="72"/>
      <c r="AG393" s="72"/>
      <c r="AH393" s="72"/>
      <c r="AI393" s="72"/>
      <c r="AJ393" s="72"/>
      <c r="AK393" s="72"/>
      <c r="AL393" s="72"/>
      <c r="AM393" s="72"/>
      <c r="AN393" s="72"/>
      <c r="AO393" s="72"/>
    </row>
    <row r="394" spans="6:41" x14ac:dyDescent="0.25">
      <c r="F394" s="51" t="str">
        <f>IFERROR(VLOOKUP(D394,'Tabelas auxiliares'!$A$3:$B$61,2,FALSE),"")</f>
        <v/>
      </c>
      <c r="G394" s="51" t="str">
        <f>IFERROR(VLOOKUP($B394,'Tabelas auxiliares'!$A$65:$C$102,2,FALSE),"")</f>
        <v/>
      </c>
      <c r="H394" s="51" t="str">
        <f>IFERROR(VLOOKUP($B394,'Tabelas auxiliares'!$A$65:$C$102,3,FALSE),"")</f>
        <v/>
      </c>
      <c r="X394" s="51" t="str">
        <f t="shared" si="10"/>
        <v/>
      </c>
      <c r="Y394" s="51" t="str">
        <f>IF(T394="","",IF(AND(T394&lt;&gt;'Tabelas auxiliares'!$B$236,T394&lt;&gt;'Tabelas auxiliares'!$B$237,T394&lt;&gt;'Tabelas auxiliares'!$C$236,T394&lt;&gt;'Tabelas auxiliares'!$C$237,T394&lt;&gt;'Tabelas auxiliares'!$D$236),"FOLHA DE PESSOAL",IF(X394='Tabelas auxiliares'!$A$237,"CUSTEIO",IF(X394='Tabelas auxiliares'!$A$236,"INVESTIMENTO","ERRO - VERIFICAR"))))</f>
        <v/>
      </c>
      <c r="Z394" s="64" t="str">
        <f t="shared" si="11"/>
        <v/>
      </c>
      <c r="AB394" s="44"/>
      <c r="AD394" s="72"/>
      <c r="AE394" s="72"/>
      <c r="AF394" s="72"/>
      <c r="AG394" s="72"/>
      <c r="AH394" s="72"/>
      <c r="AI394" s="72"/>
      <c r="AJ394" s="72"/>
      <c r="AK394" s="72"/>
      <c r="AL394" s="72"/>
      <c r="AM394" s="72"/>
      <c r="AN394" s="72"/>
      <c r="AO394" s="72"/>
    </row>
    <row r="395" spans="6:41" x14ac:dyDescent="0.25">
      <c r="F395" s="51" t="str">
        <f>IFERROR(VLOOKUP(D395,'Tabelas auxiliares'!$A$3:$B$61,2,FALSE),"")</f>
        <v/>
      </c>
      <c r="G395" s="51" t="str">
        <f>IFERROR(VLOOKUP($B395,'Tabelas auxiliares'!$A$65:$C$102,2,FALSE),"")</f>
        <v/>
      </c>
      <c r="H395" s="51" t="str">
        <f>IFERROR(VLOOKUP($B395,'Tabelas auxiliares'!$A$65:$C$102,3,FALSE),"")</f>
        <v/>
      </c>
      <c r="X395" s="51" t="str">
        <f t="shared" si="10"/>
        <v/>
      </c>
      <c r="Y395" s="51" t="str">
        <f>IF(T395="","",IF(AND(T395&lt;&gt;'Tabelas auxiliares'!$B$236,T395&lt;&gt;'Tabelas auxiliares'!$B$237,T395&lt;&gt;'Tabelas auxiliares'!$C$236,T395&lt;&gt;'Tabelas auxiliares'!$C$237,T395&lt;&gt;'Tabelas auxiliares'!$D$236),"FOLHA DE PESSOAL",IF(X395='Tabelas auxiliares'!$A$237,"CUSTEIO",IF(X395='Tabelas auxiliares'!$A$236,"INVESTIMENTO","ERRO - VERIFICAR"))))</f>
        <v/>
      </c>
      <c r="Z395" s="64" t="str">
        <f t="shared" si="11"/>
        <v/>
      </c>
      <c r="AC395" s="44"/>
      <c r="AD395" s="72"/>
      <c r="AE395" s="72"/>
      <c r="AF395" s="72"/>
      <c r="AG395" s="72"/>
      <c r="AH395" s="72"/>
      <c r="AI395" s="72"/>
      <c r="AJ395" s="72"/>
      <c r="AK395" s="72"/>
      <c r="AL395" s="72"/>
      <c r="AM395" s="72"/>
      <c r="AN395" s="72"/>
      <c r="AO395" s="72"/>
    </row>
    <row r="396" spans="6:41" x14ac:dyDescent="0.25">
      <c r="F396" s="51" t="str">
        <f>IFERROR(VLOOKUP(D396,'Tabelas auxiliares'!$A$3:$B$61,2,FALSE),"")</f>
        <v/>
      </c>
      <c r="G396" s="51" t="str">
        <f>IFERROR(VLOOKUP($B396,'Tabelas auxiliares'!$A$65:$C$102,2,FALSE),"")</f>
        <v/>
      </c>
      <c r="H396" s="51" t="str">
        <f>IFERROR(VLOOKUP($B396,'Tabelas auxiliares'!$A$65:$C$102,3,FALSE),"")</f>
        <v/>
      </c>
      <c r="X396" s="51" t="str">
        <f t="shared" si="10"/>
        <v/>
      </c>
      <c r="Y396" s="51" t="str">
        <f>IF(T396="","",IF(AND(T396&lt;&gt;'Tabelas auxiliares'!$B$236,T396&lt;&gt;'Tabelas auxiliares'!$B$237,T396&lt;&gt;'Tabelas auxiliares'!$C$236,T396&lt;&gt;'Tabelas auxiliares'!$C$237,T396&lt;&gt;'Tabelas auxiliares'!$D$236),"FOLHA DE PESSOAL",IF(X396='Tabelas auxiliares'!$A$237,"CUSTEIO",IF(X396='Tabelas auxiliares'!$A$236,"INVESTIMENTO","ERRO - VERIFICAR"))))</f>
        <v/>
      </c>
      <c r="Z396" s="64" t="str">
        <f t="shared" si="11"/>
        <v/>
      </c>
      <c r="AB396" s="44"/>
      <c r="AD396" s="72"/>
      <c r="AE396" s="72"/>
      <c r="AF396" s="72"/>
      <c r="AG396" s="72"/>
      <c r="AH396" s="72"/>
      <c r="AI396" s="72"/>
      <c r="AJ396" s="72"/>
      <c r="AK396" s="72"/>
      <c r="AL396" s="72"/>
      <c r="AM396" s="72"/>
      <c r="AN396" s="72"/>
      <c r="AO396" s="72"/>
    </row>
    <row r="397" spans="6:41" x14ac:dyDescent="0.25">
      <c r="F397" s="51" t="str">
        <f>IFERROR(VLOOKUP(D397,'Tabelas auxiliares'!$A$3:$B$61,2,FALSE),"")</f>
        <v/>
      </c>
      <c r="G397" s="51" t="str">
        <f>IFERROR(VLOOKUP($B397,'Tabelas auxiliares'!$A$65:$C$102,2,FALSE),"")</f>
        <v/>
      </c>
      <c r="H397" s="51" t="str">
        <f>IFERROR(VLOOKUP($B397,'Tabelas auxiliares'!$A$65:$C$102,3,FALSE),"")</f>
        <v/>
      </c>
      <c r="X397" s="51" t="str">
        <f t="shared" si="10"/>
        <v/>
      </c>
      <c r="Y397" s="51" t="str">
        <f>IF(T397="","",IF(AND(T397&lt;&gt;'Tabelas auxiliares'!$B$236,T397&lt;&gt;'Tabelas auxiliares'!$B$237,T397&lt;&gt;'Tabelas auxiliares'!$C$236,T397&lt;&gt;'Tabelas auxiliares'!$C$237,T397&lt;&gt;'Tabelas auxiliares'!$D$236),"FOLHA DE PESSOAL",IF(X397='Tabelas auxiliares'!$A$237,"CUSTEIO",IF(X397='Tabelas auxiliares'!$A$236,"INVESTIMENTO","ERRO - VERIFICAR"))))</f>
        <v/>
      </c>
      <c r="Z397" s="64" t="str">
        <f t="shared" si="11"/>
        <v/>
      </c>
      <c r="AB397" s="44"/>
      <c r="AD397" s="72"/>
      <c r="AE397" s="72"/>
      <c r="AF397" s="72"/>
      <c r="AG397" s="72"/>
      <c r="AH397" s="72"/>
      <c r="AI397" s="72"/>
      <c r="AJ397" s="72"/>
      <c r="AK397" s="72"/>
      <c r="AL397" s="72"/>
      <c r="AM397" s="72"/>
      <c r="AN397" s="72"/>
      <c r="AO397" s="72"/>
    </row>
    <row r="398" spans="6:41" x14ac:dyDescent="0.25">
      <c r="F398" s="51" t="str">
        <f>IFERROR(VLOOKUP(D398,'Tabelas auxiliares'!$A$3:$B$61,2,FALSE),"")</f>
        <v/>
      </c>
      <c r="G398" s="51" t="str">
        <f>IFERROR(VLOOKUP($B398,'Tabelas auxiliares'!$A$65:$C$102,2,FALSE),"")</f>
        <v/>
      </c>
      <c r="H398" s="51" t="str">
        <f>IFERROR(VLOOKUP($B398,'Tabelas auxiliares'!$A$65:$C$102,3,FALSE),"")</f>
        <v/>
      </c>
      <c r="X398" s="51" t="str">
        <f t="shared" si="10"/>
        <v/>
      </c>
      <c r="Y398" s="51" t="str">
        <f>IF(T398="","",IF(AND(T398&lt;&gt;'Tabelas auxiliares'!$B$236,T398&lt;&gt;'Tabelas auxiliares'!$B$237,T398&lt;&gt;'Tabelas auxiliares'!$C$236,T398&lt;&gt;'Tabelas auxiliares'!$C$237,T398&lt;&gt;'Tabelas auxiliares'!$D$236),"FOLHA DE PESSOAL",IF(X398='Tabelas auxiliares'!$A$237,"CUSTEIO",IF(X398='Tabelas auxiliares'!$A$236,"INVESTIMENTO","ERRO - VERIFICAR"))))</f>
        <v/>
      </c>
      <c r="Z398" s="64" t="str">
        <f t="shared" si="11"/>
        <v/>
      </c>
      <c r="AB398" s="44"/>
      <c r="AD398" s="72"/>
      <c r="AE398" s="72"/>
      <c r="AF398" s="72"/>
      <c r="AG398" s="72"/>
      <c r="AH398" s="72"/>
      <c r="AI398" s="72"/>
      <c r="AJ398" s="72"/>
      <c r="AK398" s="72"/>
      <c r="AL398" s="72"/>
      <c r="AM398" s="72"/>
      <c r="AN398" s="72"/>
      <c r="AO398" s="72"/>
    </row>
    <row r="399" spans="6:41" x14ac:dyDescent="0.25">
      <c r="F399" s="51" t="str">
        <f>IFERROR(VLOOKUP(D399,'Tabelas auxiliares'!$A$3:$B$61,2,FALSE),"")</f>
        <v/>
      </c>
      <c r="G399" s="51" t="str">
        <f>IFERROR(VLOOKUP($B399,'Tabelas auxiliares'!$A$65:$C$102,2,FALSE),"")</f>
        <v/>
      </c>
      <c r="H399" s="51" t="str">
        <f>IFERROR(VLOOKUP($B399,'Tabelas auxiliares'!$A$65:$C$102,3,FALSE),"")</f>
        <v/>
      </c>
      <c r="X399" s="51" t="str">
        <f t="shared" si="10"/>
        <v/>
      </c>
      <c r="Y399" s="51" t="str">
        <f>IF(T399="","",IF(AND(T399&lt;&gt;'Tabelas auxiliares'!$B$236,T399&lt;&gt;'Tabelas auxiliares'!$B$237,T399&lt;&gt;'Tabelas auxiliares'!$C$236,T399&lt;&gt;'Tabelas auxiliares'!$C$237,T399&lt;&gt;'Tabelas auxiliares'!$D$236),"FOLHA DE PESSOAL",IF(X399='Tabelas auxiliares'!$A$237,"CUSTEIO",IF(X399='Tabelas auxiliares'!$A$236,"INVESTIMENTO","ERRO - VERIFICAR"))))</f>
        <v/>
      </c>
      <c r="Z399" s="64" t="str">
        <f t="shared" si="11"/>
        <v/>
      </c>
      <c r="AB399" s="44"/>
      <c r="AD399" s="72"/>
      <c r="AE399" s="72"/>
      <c r="AF399" s="72"/>
      <c r="AG399" s="72"/>
      <c r="AH399" s="72"/>
      <c r="AI399" s="72"/>
      <c r="AJ399" s="72"/>
      <c r="AK399" s="72"/>
      <c r="AL399" s="72"/>
      <c r="AM399" s="72"/>
      <c r="AN399" s="72"/>
      <c r="AO399" s="72"/>
    </row>
    <row r="400" spans="6:41" x14ac:dyDescent="0.25">
      <c r="F400" s="51" t="str">
        <f>IFERROR(VLOOKUP(D400,'Tabelas auxiliares'!$A$3:$B$61,2,FALSE),"")</f>
        <v/>
      </c>
      <c r="G400" s="51" t="str">
        <f>IFERROR(VLOOKUP($B400,'Tabelas auxiliares'!$A$65:$C$102,2,FALSE),"")</f>
        <v/>
      </c>
      <c r="H400" s="51" t="str">
        <f>IFERROR(VLOOKUP($B400,'Tabelas auxiliares'!$A$65:$C$102,3,FALSE),"")</f>
        <v/>
      </c>
      <c r="X400" s="51" t="str">
        <f t="shared" si="10"/>
        <v/>
      </c>
      <c r="Y400" s="51" t="str">
        <f>IF(T400="","",IF(AND(T400&lt;&gt;'Tabelas auxiliares'!$B$236,T400&lt;&gt;'Tabelas auxiliares'!$B$237,T400&lt;&gt;'Tabelas auxiliares'!$C$236,T400&lt;&gt;'Tabelas auxiliares'!$C$237,T400&lt;&gt;'Tabelas auxiliares'!$D$236),"FOLHA DE PESSOAL",IF(X400='Tabelas auxiliares'!$A$237,"CUSTEIO",IF(X400='Tabelas auxiliares'!$A$236,"INVESTIMENTO","ERRO - VERIFICAR"))))</f>
        <v/>
      </c>
      <c r="Z400" s="64" t="str">
        <f t="shared" si="11"/>
        <v/>
      </c>
      <c r="AB400" s="44"/>
      <c r="AD400" s="72"/>
      <c r="AE400" s="72"/>
      <c r="AF400" s="72"/>
      <c r="AG400" s="72"/>
      <c r="AH400" s="72"/>
      <c r="AI400" s="72"/>
      <c r="AJ400" s="72"/>
      <c r="AK400" s="72"/>
      <c r="AL400" s="72"/>
      <c r="AM400" s="72"/>
      <c r="AN400" s="72"/>
      <c r="AO400" s="72"/>
    </row>
    <row r="401" spans="6:41" x14ac:dyDescent="0.25">
      <c r="F401" s="51" t="str">
        <f>IFERROR(VLOOKUP(D401,'Tabelas auxiliares'!$A$3:$B$61,2,FALSE),"")</f>
        <v/>
      </c>
      <c r="G401" s="51" t="str">
        <f>IFERROR(VLOOKUP($B401,'Tabelas auxiliares'!$A$65:$C$102,2,FALSE),"")</f>
        <v/>
      </c>
      <c r="H401" s="51" t="str">
        <f>IFERROR(VLOOKUP($B401,'Tabelas auxiliares'!$A$65:$C$102,3,FALSE),"")</f>
        <v/>
      </c>
      <c r="X401" s="51" t="str">
        <f t="shared" si="10"/>
        <v/>
      </c>
      <c r="Y401" s="51" t="str">
        <f>IF(T401="","",IF(AND(T401&lt;&gt;'Tabelas auxiliares'!$B$236,T401&lt;&gt;'Tabelas auxiliares'!$B$237,T401&lt;&gt;'Tabelas auxiliares'!$C$236,T401&lt;&gt;'Tabelas auxiliares'!$C$237,T401&lt;&gt;'Tabelas auxiliares'!$D$236),"FOLHA DE PESSOAL",IF(X401='Tabelas auxiliares'!$A$237,"CUSTEIO",IF(X401='Tabelas auxiliares'!$A$236,"INVESTIMENTO","ERRO - VERIFICAR"))))</f>
        <v/>
      </c>
      <c r="Z401" s="64" t="str">
        <f t="shared" si="11"/>
        <v/>
      </c>
      <c r="AB401" s="44"/>
      <c r="AD401" s="72"/>
      <c r="AE401" s="72"/>
      <c r="AF401" s="72"/>
      <c r="AG401" s="72"/>
      <c r="AH401" s="72"/>
      <c r="AI401" s="72"/>
      <c r="AJ401" s="72"/>
      <c r="AK401" s="72"/>
      <c r="AL401" s="72"/>
      <c r="AM401" s="72"/>
      <c r="AN401" s="72"/>
      <c r="AO401" s="72"/>
    </row>
    <row r="402" spans="6:41" x14ac:dyDescent="0.25">
      <c r="F402" s="51" t="str">
        <f>IFERROR(VLOOKUP(D402,'Tabelas auxiliares'!$A$3:$B$61,2,FALSE),"")</f>
        <v/>
      </c>
      <c r="G402" s="51" t="str">
        <f>IFERROR(VLOOKUP($B402,'Tabelas auxiliares'!$A$65:$C$102,2,FALSE),"")</f>
        <v/>
      </c>
      <c r="H402" s="51" t="str">
        <f>IFERROR(VLOOKUP($B402,'Tabelas auxiliares'!$A$65:$C$102,3,FALSE),"")</f>
        <v/>
      </c>
      <c r="X402" s="51" t="str">
        <f t="shared" si="10"/>
        <v/>
      </c>
      <c r="Y402" s="51" t="str">
        <f>IF(T402="","",IF(AND(T402&lt;&gt;'Tabelas auxiliares'!$B$236,T402&lt;&gt;'Tabelas auxiliares'!$B$237,T402&lt;&gt;'Tabelas auxiliares'!$C$236,T402&lt;&gt;'Tabelas auxiliares'!$C$237,T402&lt;&gt;'Tabelas auxiliares'!$D$236),"FOLHA DE PESSOAL",IF(X402='Tabelas auxiliares'!$A$237,"CUSTEIO",IF(X402='Tabelas auxiliares'!$A$236,"INVESTIMENTO","ERRO - VERIFICAR"))))</f>
        <v/>
      </c>
      <c r="Z402" s="64" t="str">
        <f t="shared" si="11"/>
        <v/>
      </c>
      <c r="AB402" s="44"/>
      <c r="AD402" s="72"/>
      <c r="AE402" s="72"/>
      <c r="AF402" s="72"/>
      <c r="AG402" s="72"/>
      <c r="AH402" s="72"/>
      <c r="AI402" s="72"/>
      <c r="AJ402" s="72"/>
      <c r="AK402" s="72"/>
      <c r="AL402" s="72"/>
      <c r="AM402" s="72"/>
      <c r="AN402" s="72"/>
      <c r="AO402" s="72"/>
    </row>
    <row r="403" spans="6:41" x14ac:dyDescent="0.25">
      <c r="F403" s="51" t="str">
        <f>IFERROR(VLOOKUP(D403,'Tabelas auxiliares'!$A$3:$B$61,2,FALSE),"")</f>
        <v/>
      </c>
      <c r="G403" s="51" t="str">
        <f>IFERROR(VLOOKUP($B403,'Tabelas auxiliares'!$A$65:$C$102,2,FALSE),"")</f>
        <v/>
      </c>
      <c r="H403" s="51" t="str">
        <f>IFERROR(VLOOKUP($B403,'Tabelas auxiliares'!$A$65:$C$102,3,FALSE),"")</f>
        <v/>
      </c>
      <c r="X403" s="51" t="str">
        <f t="shared" si="10"/>
        <v/>
      </c>
      <c r="Y403" s="51" t="str">
        <f>IF(T403="","",IF(AND(T403&lt;&gt;'Tabelas auxiliares'!$B$236,T403&lt;&gt;'Tabelas auxiliares'!$B$237,T403&lt;&gt;'Tabelas auxiliares'!$C$236,T403&lt;&gt;'Tabelas auxiliares'!$C$237,T403&lt;&gt;'Tabelas auxiliares'!$D$236),"FOLHA DE PESSOAL",IF(X403='Tabelas auxiliares'!$A$237,"CUSTEIO",IF(X403='Tabelas auxiliares'!$A$236,"INVESTIMENTO","ERRO - VERIFICAR"))))</f>
        <v/>
      </c>
      <c r="Z403" s="64" t="str">
        <f t="shared" si="11"/>
        <v/>
      </c>
      <c r="AB403" s="44"/>
      <c r="AD403" s="72"/>
      <c r="AE403" s="72"/>
      <c r="AF403" s="72"/>
      <c r="AG403" s="72"/>
      <c r="AH403" s="72"/>
      <c r="AI403" s="72"/>
      <c r="AJ403" s="72"/>
      <c r="AK403" s="72"/>
      <c r="AL403" s="72"/>
      <c r="AM403" s="72"/>
      <c r="AN403" s="72"/>
      <c r="AO403" s="72"/>
    </row>
    <row r="404" spans="6:41" x14ac:dyDescent="0.25">
      <c r="F404" s="51" t="str">
        <f>IFERROR(VLOOKUP(D404,'Tabelas auxiliares'!$A$3:$B$61,2,FALSE),"")</f>
        <v/>
      </c>
      <c r="G404" s="51" t="str">
        <f>IFERROR(VLOOKUP($B404,'Tabelas auxiliares'!$A$65:$C$102,2,FALSE),"")</f>
        <v/>
      </c>
      <c r="H404" s="51" t="str">
        <f>IFERROR(VLOOKUP($B404,'Tabelas auxiliares'!$A$65:$C$102,3,FALSE),"")</f>
        <v/>
      </c>
      <c r="X404" s="51" t="str">
        <f t="shared" si="10"/>
        <v/>
      </c>
      <c r="Y404" s="51" t="str">
        <f>IF(T404="","",IF(AND(T404&lt;&gt;'Tabelas auxiliares'!$B$236,T404&lt;&gt;'Tabelas auxiliares'!$B$237,T404&lt;&gt;'Tabelas auxiliares'!$C$236,T404&lt;&gt;'Tabelas auxiliares'!$C$237,T404&lt;&gt;'Tabelas auxiliares'!$D$236),"FOLHA DE PESSOAL",IF(X404='Tabelas auxiliares'!$A$237,"CUSTEIO",IF(X404='Tabelas auxiliares'!$A$236,"INVESTIMENTO","ERRO - VERIFICAR"))))</f>
        <v/>
      </c>
      <c r="Z404" s="64" t="str">
        <f t="shared" si="11"/>
        <v/>
      </c>
      <c r="AB404" s="44"/>
      <c r="AD404" s="72"/>
      <c r="AE404" s="72"/>
      <c r="AF404" s="72"/>
      <c r="AG404" s="72"/>
      <c r="AH404" s="72"/>
      <c r="AI404" s="72"/>
      <c r="AJ404" s="72"/>
      <c r="AK404" s="72"/>
      <c r="AL404" s="72"/>
      <c r="AM404" s="72"/>
      <c r="AN404" s="72"/>
      <c r="AO404" s="72"/>
    </row>
    <row r="405" spans="6:41" x14ac:dyDescent="0.25">
      <c r="F405" s="51" t="str">
        <f>IFERROR(VLOOKUP(D405,'Tabelas auxiliares'!$A$3:$B$61,2,FALSE),"")</f>
        <v/>
      </c>
      <c r="G405" s="51" t="str">
        <f>IFERROR(VLOOKUP($B405,'Tabelas auxiliares'!$A$65:$C$102,2,FALSE),"")</f>
        <v/>
      </c>
      <c r="H405" s="51" t="str">
        <f>IFERROR(VLOOKUP($B405,'Tabelas auxiliares'!$A$65:$C$102,3,FALSE),"")</f>
        <v/>
      </c>
      <c r="X405" s="51" t="str">
        <f t="shared" si="10"/>
        <v/>
      </c>
      <c r="Y405" s="51" t="str">
        <f>IF(T405="","",IF(AND(T405&lt;&gt;'Tabelas auxiliares'!$B$236,T405&lt;&gt;'Tabelas auxiliares'!$B$237,T405&lt;&gt;'Tabelas auxiliares'!$C$236,T405&lt;&gt;'Tabelas auxiliares'!$C$237,T405&lt;&gt;'Tabelas auxiliares'!$D$236),"FOLHA DE PESSOAL",IF(X405='Tabelas auxiliares'!$A$237,"CUSTEIO",IF(X405='Tabelas auxiliares'!$A$236,"INVESTIMENTO","ERRO - VERIFICAR"))))</f>
        <v/>
      </c>
      <c r="Z405" s="64" t="str">
        <f t="shared" si="11"/>
        <v/>
      </c>
      <c r="AB405" s="44"/>
      <c r="AD405" s="72"/>
      <c r="AE405" s="72"/>
      <c r="AF405" s="72"/>
      <c r="AG405" s="72"/>
      <c r="AH405" s="72"/>
      <c r="AI405" s="72"/>
      <c r="AJ405" s="72"/>
      <c r="AK405" s="72"/>
      <c r="AL405" s="72"/>
      <c r="AM405" s="72"/>
      <c r="AN405" s="72"/>
      <c r="AO405" s="72"/>
    </row>
    <row r="406" spans="6:41" x14ac:dyDescent="0.25">
      <c r="F406" s="51" t="str">
        <f>IFERROR(VLOOKUP(D406,'Tabelas auxiliares'!$A$3:$B$61,2,FALSE),"")</f>
        <v/>
      </c>
      <c r="G406" s="51" t="str">
        <f>IFERROR(VLOOKUP($B406,'Tabelas auxiliares'!$A$65:$C$102,2,FALSE),"")</f>
        <v/>
      </c>
      <c r="H406" s="51" t="str">
        <f>IFERROR(VLOOKUP($B406,'Tabelas auxiliares'!$A$65:$C$102,3,FALSE),"")</f>
        <v/>
      </c>
      <c r="X406" s="51" t="str">
        <f t="shared" si="10"/>
        <v/>
      </c>
      <c r="Y406" s="51" t="str">
        <f>IF(T406="","",IF(AND(T406&lt;&gt;'Tabelas auxiliares'!$B$236,T406&lt;&gt;'Tabelas auxiliares'!$B$237,T406&lt;&gt;'Tabelas auxiliares'!$C$236,T406&lt;&gt;'Tabelas auxiliares'!$C$237,T406&lt;&gt;'Tabelas auxiliares'!$D$236),"FOLHA DE PESSOAL",IF(X406='Tabelas auxiliares'!$A$237,"CUSTEIO",IF(X406='Tabelas auxiliares'!$A$236,"INVESTIMENTO","ERRO - VERIFICAR"))))</f>
        <v/>
      </c>
      <c r="Z406" s="64" t="str">
        <f t="shared" si="11"/>
        <v/>
      </c>
      <c r="AB406" s="44"/>
      <c r="AD406" s="72"/>
      <c r="AE406" s="72"/>
      <c r="AF406" s="72"/>
      <c r="AG406" s="72"/>
      <c r="AH406" s="72"/>
      <c r="AI406" s="72"/>
      <c r="AJ406" s="72"/>
      <c r="AK406" s="72"/>
      <c r="AL406" s="72"/>
      <c r="AM406" s="72"/>
      <c r="AN406" s="72"/>
      <c r="AO406" s="72"/>
    </row>
    <row r="407" spans="6:41" x14ac:dyDescent="0.25">
      <c r="F407" s="51" t="str">
        <f>IFERROR(VLOOKUP(D407,'Tabelas auxiliares'!$A$3:$B$61,2,FALSE),"")</f>
        <v/>
      </c>
      <c r="G407" s="51" t="str">
        <f>IFERROR(VLOOKUP($B407,'Tabelas auxiliares'!$A$65:$C$102,2,FALSE),"")</f>
        <v/>
      </c>
      <c r="H407" s="51" t="str">
        <f>IFERROR(VLOOKUP($B407,'Tabelas auxiliares'!$A$65:$C$102,3,FALSE),"")</f>
        <v/>
      </c>
      <c r="X407" s="51" t="str">
        <f t="shared" si="10"/>
        <v/>
      </c>
      <c r="Y407" s="51" t="str">
        <f>IF(T407="","",IF(AND(T407&lt;&gt;'Tabelas auxiliares'!$B$236,T407&lt;&gt;'Tabelas auxiliares'!$B$237,T407&lt;&gt;'Tabelas auxiliares'!$C$236,T407&lt;&gt;'Tabelas auxiliares'!$C$237,T407&lt;&gt;'Tabelas auxiliares'!$D$236),"FOLHA DE PESSOAL",IF(X407='Tabelas auxiliares'!$A$237,"CUSTEIO",IF(X407='Tabelas auxiliares'!$A$236,"INVESTIMENTO","ERRO - VERIFICAR"))))</f>
        <v/>
      </c>
      <c r="Z407" s="64" t="str">
        <f t="shared" si="11"/>
        <v/>
      </c>
      <c r="AA407" s="44"/>
      <c r="AD407" s="72"/>
      <c r="AE407" s="72"/>
      <c r="AF407" s="72"/>
      <c r="AG407" s="72"/>
      <c r="AH407" s="72"/>
      <c r="AI407" s="72"/>
      <c r="AJ407" s="72"/>
      <c r="AK407" s="72"/>
      <c r="AL407" s="72"/>
      <c r="AM407" s="72"/>
      <c r="AN407" s="72"/>
      <c r="AO407" s="72"/>
    </row>
    <row r="408" spans="6:41" x14ac:dyDescent="0.25">
      <c r="F408" s="51" t="str">
        <f>IFERROR(VLOOKUP(D408,'Tabelas auxiliares'!$A$3:$B$61,2,FALSE),"")</f>
        <v/>
      </c>
      <c r="G408" s="51" t="str">
        <f>IFERROR(VLOOKUP($B408,'Tabelas auxiliares'!$A$65:$C$102,2,FALSE),"")</f>
        <v/>
      </c>
      <c r="H408" s="51" t="str">
        <f>IFERROR(VLOOKUP($B408,'Tabelas auxiliares'!$A$65:$C$102,3,FALSE),"")</f>
        <v/>
      </c>
      <c r="X408" s="51" t="str">
        <f t="shared" si="10"/>
        <v/>
      </c>
      <c r="Y408" s="51" t="str">
        <f>IF(T408="","",IF(AND(T408&lt;&gt;'Tabelas auxiliares'!$B$236,T408&lt;&gt;'Tabelas auxiliares'!$B$237,T408&lt;&gt;'Tabelas auxiliares'!$C$236,T408&lt;&gt;'Tabelas auxiliares'!$C$237,T408&lt;&gt;'Tabelas auxiliares'!$D$236),"FOLHA DE PESSOAL",IF(X408='Tabelas auxiliares'!$A$237,"CUSTEIO",IF(X408='Tabelas auxiliares'!$A$236,"INVESTIMENTO","ERRO - VERIFICAR"))))</f>
        <v/>
      </c>
      <c r="Z408" s="64" t="str">
        <f t="shared" si="11"/>
        <v/>
      </c>
      <c r="AA408" s="44"/>
      <c r="AD408" s="72"/>
      <c r="AE408" s="72"/>
      <c r="AF408" s="72"/>
      <c r="AG408" s="72"/>
      <c r="AH408" s="72"/>
      <c r="AI408" s="72"/>
      <c r="AJ408" s="72"/>
      <c r="AK408" s="72"/>
      <c r="AL408" s="72"/>
      <c r="AM408" s="72"/>
      <c r="AN408" s="72"/>
      <c r="AO408" s="72"/>
    </row>
    <row r="409" spans="6:41" x14ac:dyDescent="0.25">
      <c r="F409" s="51" t="str">
        <f>IFERROR(VLOOKUP(D409,'Tabelas auxiliares'!$A$3:$B$61,2,FALSE),"")</f>
        <v/>
      </c>
      <c r="G409" s="51" t="str">
        <f>IFERROR(VLOOKUP($B409,'Tabelas auxiliares'!$A$65:$C$102,2,FALSE),"")</f>
        <v/>
      </c>
      <c r="H409" s="51" t="str">
        <f>IFERROR(VLOOKUP($B409,'Tabelas auxiliares'!$A$65:$C$102,3,FALSE),"")</f>
        <v/>
      </c>
      <c r="X409" s="51" t="str">
        <f t="shared" si="10"/>
        <v/>
      </c>
      <c r="Y409" s="51" t="str">
        <f>IF(T409="","",IF(AND(T409&lt;&gt;'Tabelas auxiliares'!$B$236,T409&lt;&gt;'Tabelas auxiliares'!$B$237,T409&lt;&gt;'Tabelas auxiliares'!$C$236,T409&lt;&gt;'Tabelas auxiliares'!$C$237,T409&lt;&gt;'Tabelas auxiliares'!$D$236),"FOLHA DE PESSOAL",IF(X409='Tabelas auxiliares'!$A$237,"CUSTEIO",IF(X409='Tabelas auxiliares'!$A$236,"INVESTIMENTO","ERRO - VERIFICAR"))))</f>
        <v/>
      </c>
      <c r="Z409" s="64" t="str">
        <f t="shared" si="11"/>
        <v/>
      </c>
      <c r="AA409" s="44"/>
      <c r="AD409" s="72"/>
      <c r="AE409" s="72"/>
      <c r="AF409" s="72"/>
      <c r="AG409" s="72"/>
      <c r="AH409" s="72"/>
      <c r="AI409" s="72"/>
      <c r="AJ409" s="72"/>
      <c r="AK409" s="72"/>
      <c r="AL409" s="72"/>
      <c r="AM409" s="72"/>
      <c r="AN409" s="72"/>
      <c r="AO409" s="72"/>
    </row>
    <row r="410" spans="6:41" x14ac:dyDescent="0.25">
      <c r="F410" s="51" t="str">
        <f>IFERROR(VLOOKUP(D410,'Tabelas auxiliares'!$A$3:$B$61,2,FALSE),"")</f>
        <v/>
      </c>
      <c r="G410" s="51" t="str">
        <f>IFERROR(VLOOKUP($B410,'Tabelas auxiliares'!$A$65:$C$102,2,FALSE),"")</f>
        <v/>
      </c>
      <c r="H410" s="51" t="str">
        <f>IFERROR(VLOOKUP($B410,'Tabelas auxiliares'!$A$65:$C$102,3,FALSE),"")</f>
        <v/>
      </c>
      <c r="X410" s="51" t="str">
        <f t="shared" si="10"/>
        <v/>
      </c>
      <c r="Y410" s="51" t="str">
        <f>IF(T410="","",IF(AND(T410&lt;&gt;'Tabelas auxiliares'!$B$236,T410&lt;&gt;'Tabelas auxiliares'!$B$237,T410&lt;&gt;'Tabelas auxiliares'!$C$236,T410&lt;&gt;'Tabelas auxiliares'!$C$237,T410&lt;&gt;'Tabelas auxiliares'!$D$236),"FOLHA DE PESSOAL",IF(X410='Tabelas auxiliares'!$A$237,"CUSTEIO",IF(X410='Tabelas auxiliares'!$A$236,"INVESTIMENTO","ERRO - VERIFICAR"))))</f>
        <v/>
      </c>
      <c r="Z410" s="64" t="str">
        <f t="shared" si="11"/>
        <v/>
      </c>
      <c r="AA410" s="44"/>
      <c r="AD410" s="72"/>
      <c r="AE410" s="72"/>
      <c r="AF410" s="72"/>
      <c r="AG410" s="72"/>
      <c r="AH410" s="72"/>
      <c r="AI410" s="72"/>
      <c r="AJ410" s="72"/>
      <c r="AK410" s="72"/>
      <c r="AL410" s="72"/>
      <c r="AM410" s="72"/>
      <c r="AN410" s="72"/>
      <c r="AO410" s="72"/>
    </row>
    <row r="411" spans="6:41" x14ac:dyDescent="0.25">
      <c r="F411" s="51" t="str">
        <f>IFERROR(VLOOKUP(D411,'Tabelas auxiliares'!$A$3:$B$61,2,FALSE),"")</f>
        <v/>
      </c>
      <c r="G411" s="51" t="str">
        <f>IFERROR(VLOOKUP($B411,'Tabelas auxiliares'!$A$65:$C$102,2,FALSE),"")</f>
        <v/>
      </c>
      <c r="H411" s="51" t="str">
        <f>IFERROR(VLOOKUP($B411,'Tabelas auxiliares'!$A$65:$C$102,3,FALSE),"")</f>
        <v/>
      </c>
      <c r="X411" s="51" t="str">
        <f t="shared" si="10"/>
        <v/>
      </c>
      <c r="Y411" s="51" t="str">
        <f>IF(T411="","",IF(AND(T411&lt;&gt;'Tabelas auxiliares'!$B$236,T411&lt;&gt;'Tabelas auxiliares'!$B$237,T411&lt;&gt;'Tabelas auxiliares'!$C$236,T411&lt;&gt;'Tabelas auxiliares'!$C$237,T411&lt;&gt;'Tabelas auxiliares'!$D$236),"FOLHA DE PESSOAL",IF(X411='Tabelas auxiliares'!$A$237,"CUSTEIO",IF(X411='Tabelas auxiliares'!$A$236,"INVESTIMENTO","ERRO - VERIFICAR"))))</f>
        <v/>
      </c>
      <c r="Z411" s="64" t="str">
        <f t="shared" si="11"/>
        <v/>
      </c>
      <c r="AB411" s="44"/>
      <c r="AD411" s="72"/>
      <c r="AE411" s="72"/>
      <c r="AF411" s="72"/>
      <c r="AG411" s="72"/>
      <c r="AH411" s="72"/>
      <c r="AI411" s="72"/>
      <c r="AJ411" s="72"/>
      <c r="AK411" s="72"/>
      <c r="AL411" s="72"/>
      <c r="AM411" s="72"/>
      <c r="AN411" s="72"/>
      <c r="AO411" s="72"/>
    </row>
    <row r="412" spans="6:41" x14ac:dyDescent="0.25">
      <c r="F412" s="51" t="str">
        <f>IFERROR(VLOOKUP(D412,'Tabelas auxiliares'!$A$3:$B$61,2,FALSE),"")</f>
        <v/>
      </c>
      <c r="G412" s="51" t="str">
        <f>IFERROR(VLOOKUP($B412,'Tabelas auxiliares'!$A$65:$C$102,2,FALSE),"")</f>
        <v/>
      </c>
      <c r="H412" s="51" t="str">
        <f>IFERROR(VLOOKUP($B412,'Tabelas auxiliares'!$A$65:$C$102,3,FALSE),"")</f>
        <v/>
      </c>
      <c r="X412" s="51" t="str">
        <f t="shared" si="10"/>
        <v/>
      </c>
      <c r="Y412" s="51" t="str">
        <f>IF(T412="","",IF(AND(T412&lt;&gt;'Tabelas auxiliares'!$B$236,T412&lt;&gt;'Tabelas auxiliares'!$B$237,T412&lt;&gt;'Tabelas auxiliares'!$C$236,T412&lt;&gt;'Tabelas auxiliares'!$C$237,T412&lt;&gt;'Tabelas auxiliares'!$D$236),"FOLHA DE PESSOAL",IF(X412='Tabelas auxiliares'!$A$237,"CUSTEIO",IF(X412='Tabelas auxiliares'!$A$236,"INVESTIMENTO","ERRO - VERIFICAR"))))</f>
        <v/>
      </c>
      <c r="Z412" s="64" t="str">
        <f t="shared" si="11"/>
        <v/>
      </c>
      <c r="AB412" s="44"/>
      <c r="AD412" s="72"/>
      <c r="AE412" s="72"/>
      <c r="AF412" s="72"/>
      <c r="AG412" s="72"/>
      <c r="AH412" s="72"/>
      <c r="AI412" s="72"/>
      <c r="AJ412" s="72"/>
      <c r="AK412" s="72"/>
      <c r="AL412" s="72"/>
      <c r="AM412" s="72"/>
      <c r="AN412" s="72"/>
      <c r="AO412" s="72"/>
    </row>
    <row r="413" spans="6:41" x14ac:dyDescent="0.25">
      <c r="F413" s="51" t="str">
        <f>IFERROR(VLOOKUP(D413,'Tabelas auxiliares'!$A$3:$B$61,2,FALSE),"")</f>
        <v/>
      </c>
      <c r="G413" s="51" t="str">
        <f>IFERROR(VLOOKUP($B413,'Tabelas auxiliares'!$A$65:$C$102,2,FALSE),"")</f>
        <v/>
      </c>
      <c r="H413" s="51" t="str">
        <f>IFERROR(VLOOKUP($B413,'Tabelas auxiliares'!$A$65:$C$102,3,FALSE),"")</f>
        <v/>
      </c>
      <c r="X413" s="51" t="str">
        <f t="shared" si="10"/>
        <v/>
      </c>
      <c r="Y413" s="51" t="str">
        <f>IF(T413="","",IF(AND(T413&lt;&gt;'Tabelas auxiliares'!$B$236,T413&lt;&gt;'Tabelas auxiliares'!$B$237,T413&lt;&gt;'Tabelas auxiliares'!$C$236,T413&lt;&gt;'Tabelas auxiliares'!$C$237,T413&lt;&gt;'Tabelas auxiliares'!$D$236),"FOLHA DE PESSOAL",IF(X413='Tabelas auxiliares'!$A$237,"CUSTEIO",IF(X413='Tabelas auxiliares'!$A$236,"INVESTIMENTO","ERRO - VERIFICAR"))))</f>
        <v/>
      </c>
      <c r="Z413" s="64" t="str">
        <f t="shared" si="11"/>
        <v/>
      </c>
      <c r="AB413" s="44"/>
      <c r="AD413" s="72"/>
      <c r="AE413" s="72"/>
      <c r="AF413" s="72"/>
      <c r="AG413" s="72"/>
      <c r="AH413" s="72"/>
      <c r="AI413" s="72"/>
      <c r="AJ413" s="72"/>
      <c r="AK413" s="72"/>
      <c r="AL413" s="72"/>
      <c r="AM413" s="72"/>
      <c r="AN413" s="72"/>
      <c r="AO413" s="72"/>
    </row>
    <row r="414" spans="6:41" x14ac:dyDescent="0.25">
      <c r="F414" s="51" t="str">
        <f>IFERROR(VLOOKUP(D414,'Tabelas auxiliares'!$A$3:$B$61,2,FALSE),"")</f>
        <v/>
      </c>
      <c r="G414" s="51" t="str">
        <f>IFERROR(VLOOKUP($B414,'Tabelas auxiliares'!$A$65:$C$102,2,FALSE),"")</f>
        <v/>
      </c>
      <c r="H414" s="51" t="str">
        <f>IFERROR(VLOOKUP($B414,'Tabelas auxiliares'!$A$65:$C$102,3,FALSE),"")</f>
        <v/>
      </c>
      <c r="X414" s="51" t="str">
        <f t="shared" si="10"/>
        <v/>
      </c>
      <c r="Y414" s="51" t="str">
        <f>IF(T414="","",IF(AND(T414&lt;&gt;'Tabelas auxiliares'!$B$236,T414&lt;&gt;'Tabelas auxiliares'!$B$237,T414&lt;&gt;'Tabelas auxiliares'!$C$236,T414&lt;&gt;'Tabelas auxiliares'!$C$237,T414&lt;&gt;'Tabelas auxiliares'!$D$236),"FOLHA DE PESSOAL",IF(X414='Tabelas auxiliares'!$A$237,"CUSTEIO",IF(X414='Tabelas auxiliares'!$A$236,"INVESTIMENTO","ERRO - VERIFICAR"))))</f>
        <v/>
      </c>
      <c r="Z414" s="64" t="str">
        <f t="shared" si="11"/>
        <v/>
      </c>
      <c r="AB414" s="44"/>
      <c r="AD414" s="72"/>
      <c r="AE414" s="72"/>
      <c r="AF414" s="72"/>
      <c r="AG414" s="72"/>
      <c r="AH414" s="72"/>
      <c r="AI414" s="72"/>
      <c r="AJ414" s="72"/>
      <c r="AK414" s="72"/>
      <c r="AL414" s="72"/>
      <c r="AM414" s="72"/>
      <c r="AN414" s="72"/>
      <c r="AO414" s="72"/>
    </row>
    <row r="415" spans="6:41" x14ac:dyDescent="0.25">
      <c r="F415" s="51" t="str">
        <f>IFERROR(VLOOKUP(D415,'Tabelas auxiliares'!$A$3:$B$61,2,FALSE),"")</f>
        <v/>
      </c>
      <c r="G415" s="51" t="str">
        <f>IFERROR(VLOOKUP($B415,'Tabelas auxiliares'!$A$65:$C$102,2,FALSE),"")</f>
        <v/>
      </c>
      <c r="H415" s="51" t="str">
        <f>IFERROR(VLOOKUP($B415,'Tabelas auxiliares'!$A$65:$C$102,3,FALSE),"")</f>
        <v/>
      </c>
      <c r="X415" s="51" t="str">
        <f t="shared" si="10"/>
        <v/>
      </c>
      <c r="Y415" s="51" t="str">
        <f>IF(T415="","",IF(AND(T415&lt;&gt;'Tabelas auxiliares'!$B$236,T415&lt;&gt;'Tabelas auxiliares'!$B$237,T415&lt;&gt;'Tabelas auxiliares'!$C$236,T415&lt;&gt;'Tabelas auxiliares'!$C$237,T415&lt;&gt;'Tabelas auxiliares'!$D$236),"FOLHA DE PESSOAL",IF(X415='Tabelas auxiliares'!$A$237,"CUSTEIO",IF(X415='Tabelas auxiliares'!$A$236,"INVESTIMENTO","ERRO - VERIFICAR"))))</f>
        <v/>
      </c>
      <c r="Z415" s="64" t="str">
        <f t="shared" si="11"/>
        <v/>
      </c>
      <c r="AA415" s="44"/>
      <c r="AD415" s="72"/>
      <c r="AE415" s="72"/>
      <c r="AF415" s="72"/>
      <c r="AG415" s="72"/>
      <c r="AH415" s="72"/>
      <c r="AI415" s="72"/>
      <c r="AJ415" s="72"/>
      <c r="AK415" s="72"/>
      <c r="AL415" s="72"/>
      <c r="AM415" s="72"/>
      <c r="AN415" s="72"/>
      <c r="AO415" s="72"/>
    </row>
    <row r="416" spans="6:41" x14ac:dyDescent="0.25">
      <c r="F416" s="51" t="str">
        <f>IFERROR(VLOOKUP(D416,'Tabelas auxiliares'!$A$3:$B$61,2,FALSE),"")</f>
        <v/>
      </c>
      <c r="G416" s="51" t="str">
        <f>IFERROR(VLOOKUP($B416,'Tabelas auxiliares'!$A$65:$C$102,2,FALSE),"")</f>
        <v/>
      </c>
      <c r="H416" s="51" t="str">
        <f>IFERROR(VLOOKUP($B416,'Tabelas auxiliares'!$A$65:$C$102,3,FALSE),"")</f>
        <v/>
      </c>
      <c r="X416" s="51" t="str">
        <f t="shared" si="10"/>
        <v/>
      </c>
      <c r="Y416" s="51" t="str">
        <f>IF(T416="","",IF(AND(T416&lt;&gt;'Tabelas auxiliares'!$B$236,T416&lt;&gt;'Tabelas auxiliares'!$B$237,T416&lt;&gt;'Tabelas auxiliares'!$C$236,T416&lt;&gt;'Tabelas auxiliares'!$C$237,T416&lt;&gt;'Tabelas auxiliares'!$D$236),"FOLHA DE PESSOAL",IF(X416='Tabelas auxiliares'!$A$237,"CUSTEIO",IF(X416='Tabelas auxiliares'!$A$236,"INVESTIMENTO","ERRO - VERIFICAR"))))</f>
        <v/>
      </c>
      <c r="Z416" s="64" t="str">
        <f t="shared" si="11"/>
        <v/>
      </c>
      <c r="AA416" s="44"/>
      <c r="AD416" s="72"/>
      <c r="AE416" s="72"/>
      <c r="AF416" s="72"/>
      <c r="AG416" s="72"/>
      <c r="AH416" s="72"/>
      <c r="AI416" s="72"/>
      <c r="AJ416" s="72"/>
      <c r="AK416" s="72"/>
      <c r="AL416" s="72"/>
      <c r="AM416" s="72"/>
      <c r="AN416" s="72"/>
      <c r="AO416" s="72"/>
    </row>
    <row r="417" spans="6:41" x14ac:dyDescent="0.25">
      <c r="F417" s="51" t="str">
        <f>IFERROR(VLOOKUP(D417,'Tabelas auxiliares'!$A$3:$B$61,2,FALSE),"")</f>
        <v/>
      </c>
      <c r="G417" s="51" t="str">
        <f>IFERROR(VLOOKUP($B417,'Tabelas auxiliares'!$A$65:$C$102,2,FALSE),"")</f>
        <v/>
      </c>
      <c r="H417" s="51" t="str">
        <f>IFERROR(VLOOKUP($B417,'Tabelas auxiliares'!$A$65:$C$102,3,FALSE),"")</f>
        <v/>
      </c>
      <c r="X417" s="51" t="str">
        <f t="shared" si="10"/>
        <v/>
      </c>
      <c r="Y417" s="51" t="str">
        <f>IF(T417="","",IF(AND(T417&lt;&gt;'Tabelas auxiliares'!$B$236,T417&lt;&gt;'Tabelas auxiliares'!$B$237,T417&lt;&gt;'Tabelas auxiliares'!$C$236,T417&lt;&gt;'Tabelas auxiliares'!$C$237,T417&lt;&gt;'Tabelas auxiliares'!$D$236),"FOLHA DE PESSOAL",IF(X417='Tabelas auxiliares'!$A$237,"CUSTEIO",IF(X417='Tabelas auxiliares'!$A$236,"INVESTIMENTO","ERRO - VERIFICAR"))))</f>
        <v/>
      </c>
      <c r="Z417" s="64" t="str">
        <f t="shared" si="11"/>
        <v/>
      </c>
      <c r="AA417" s="44"/>
      <c r="AD417" s="72"/>
      <c r="AE417" s="72"/>
      <c r="AF417" s="72"/>
      <c r="AG417" s="72"/>
      <c r="AH417" s="72"/>
      <c r="AI417" s="72"/>
      <c r="AJ417" s="72"/>
      <c r="AK417" s="72"/>
      <c r="AL417" s="72"/>
      <c r="AM417" s="72"/>
      <c r="AN417" s="72"/>
      <c r="AO417" s="72"/>
    </row>
    <row r="418" spans="6:41" x14ac:dyDescent="0.25">
      <c r="F418" s="51" t="str">
        <f>IFERROR(VLOOKUP(D418,'Tabelas auxiliares'!$A$3:$B$61,2,FALSE),"")</f>
        <v/>
      </c>
      <c r="G418" s="51" t="str">
        <f>IFERROR(VLOOKUP($B418,'Tabelas auxiliares'!$A$65:$C$102,2,FALSE),"")</f>
        <v/>
      </c>
      <c r="H418" s="51" t="str">
        <f>IFERROR(VLOOKUP($B418,'Tabelas auxiliares'!$A$65:$C$102,3,FALSE),"")</f>
        <v/>
      </c>
      <c r="X418" s="51" t="str">
        <f t="shared" si="10"/>
        <v/>
      </c>
      <c r="Y418" s="51" t="str">
        <f>IF(T418="","",IF(AND(T418&lt;&gt;'Tabelas auxiliares'!$B$236,T418&lt;&gt;'Tabelas auxiliares'!$B$237,T418&lt;&gt;'Tabelas auxiliares'!$C$236,T418&lt;&gt;'Tabelas auxiliares'!$C$237,T418&lt;&gt;'Tabelas auxiliares'!$D$236),"FOLHA DE PESSOAL",IF(X418='Tabelas auxiliares'!$A$237,"CUSTEIO",IF(X418='Tabelas auxiliares'!$A$236,"INVESTIMENTO","ERRO - VERIFICAR"))))</f>
        <v/>
      </c>
      <c r="Z418" s="64" t="str">
        <f t="shared" si="11"/>
        <v/>
      </c>
      <c r="AA418" s="44"/>
      <c r="AD418" s="72"/>
      <c r="AE418" s="72"/>
      <c r="AF418" s="72"/>
      <c r="AG418" s="72"/>
      <c r="AH418" s="72"/>
      <c r="AI418" s="72"/>
      <c r="AJ418" s="72"/>
      <c r="AK418" s="72"/>
      <c r="AL418" s="72"/>
      <c r="AM418" s="72"/>
      <c r="AN418" s="72"/>
      <c r="AO418" s="72"/>
    </row>
    <row r="419" spans="6:41" x14ac:dyDescent="0.25">
      <c r="F419" s="51" t="str">
        <f>IFERROR(VLOOKUP(D419,'Tabelas auxiliares'!$A$3:$B$61,2,FALSE),"")</f>
        <v/>
      </c>
      <c r="G419" s="51" t="str">
        <f>IFERROR(VLOOKUP($B419,'Tabelas auxiliares'!$A$65:$C$102,2,FALSE),"")</f>
        <v/>
      </c>
      <c r="H419" s="51" t="str">
        <f>IFERROR(VLOOKUP($B419,'Tabelas auxiliares'!$A$65:$C$102,3,FALSE),"")</f>
        <v/>
      </c>
      <c r="X419" s="51" t="str">
        <f t="shared" si="10"/>
        <v/>
      </c>
      <c r="Y419" s="51" t="str">
        <f>IF(T419="","",IF(AND(T419&lt;&gt;'Tabelas auxiliares'!$B$236,T419&lt;&gt;'Tabelas auxiliares'!$B$237,T419&lt;&gt;'Tabelas auxiliares'!$C$236,T419&lt;&gt;'Tabelas auxiliares'!$C$237,T419&lt;&gt;'Tabelas auxiliares'!$D$236),"FOLHA DE PESSOAL",IF(X419='Tabelas auxiliares'!$A$237,"CUSTEIO",IF(X419='Tabelas auxiliares'!$A$236,"INVESTIMENTO","ERRO - VERIFICAR"))))</f>
        <v/>
      </c>
      <c r="Z419" s="64" t="str">
        <f t="shared" si="11"/>
        <v/>
      </c>
      <c r="AA419" s="44"/>
      <c r="AD419" s="72"/>
      <c r="AE419" s="72"/>
      <c r="AF419" s="72"/>
      <c r="AG419" s="72"/>
      <c r="AH419" s="72"/>
      <c r="AI419" s="72"/>
      <c r="AJ419" s="72"/>
      <c r="AK419" s="72"/>
      <c r="AL419" s="72"/>
      <c r="AM419" s="72"/>
      <c r="AN419" s="72"/>
      <c r="AO419" s="72"/>
    </row>
    <row r="420" spans="6:41" x14ac:dyDescent="0.25">
      <c r="F420" s="51" t="str">
        <f>IFERROR(VLOOKUP(D420,'Tabelas auxiliares'!$A$3:$B$61,2,FALSE),"")</f>
        <v/>
      </c>
      <c r="G420" s="51" t="str">
        <f>IFERROR(VLOOKUP($B420,'Tabelas auxiliares'!$A$65:$C$102,2,FALSE),"")</f>
        <v/>
      </c>
      <c r="H420" s="51" t="str">
        <f>IFERROR(VLOOKUP($B420,'Tabelas auxiliares'!$A$65:$C$102,3,FALSE),"")</f>
        <v/>
      </c>
      <c r="X420" s="51" t="str">
        <f t="shared" si="10"/>
        <v/>
      </c>
      <c r="Y420" s="51" t="str">
        <f>IF(T420="","",IF(AND(T420&lt;&gt;'Tabelas auxiliares'!$B$236,T420&lt;&gt;'Tabelas auxiliares'!$B$237,T420&lt;&gt;'Tabelas auxiliares'!$C$236,T420&lt;&gt;'Tabelas auxiliares'!$C$237,T420&lt;&gt;'Tabelas auxiliares'!$D$236),"FOLHA DE PESSOAL",IF(X420='Tabelas auxiliares'!$A$237,"CUSTEIO",IF(X420='Tabelas auxiliares'!$A$236,"INVESTIMENTO","ERRO - VERIFICAR"))))</f>
        <v/>
      </c>
      <c r="Z420" s="64" t="str">
        <f t="shared" si="11"/>
        <v/>
      </c>
      <c r="AA420" s="44"/>
      <c r="AD420" s="72"/>
      <c r="AE420" s="72"/>
      <c r="AF420" s="72"/>
      <c r="AG420" s="72"/>
      <c r="AH420" s="72"/>
      <c r="AI420" s="72"/>
      <c r="AJ420" s="72"/>
      <c r="AK420" s="72"/>
      <c r="AL420" s="72"/>
      <c r="AM420" s="72"/>
      <c r="AN420" s="72"/>
      <c r="AO420" s="72"/>
    </row>
    <row r="421" spans="6:41" x14ac:dyDescent="0.25">
      <c r="F421" s="51" t="str">
        <f>IFERROR(VLOOKUP(D421,'Tabelas auxiliares'!$A$3:$B$61,2,FALSE),"")</f>
        <v/>
      </c>
      <c r="G421" s="51" t="str">
        <f>IFERROR(VLOOKUP($B421,'Tabelas auxiliares'!$A$65:$C$102,2,FALSE),"")</f>
        <v/>
      </c>
      <c r="H421" s="51" t="str">
        <f>IFERROR(VLOOKUP($B421,'Tabelas auxiliares'!$A$65:$C$102,3,FALSE),"")</f>
        <v/>
      </c>
      <c r="X421" s="51" t="str">
        <f t="shared" si="10"/>
        <v/>
      </c>
      <c r="Y421" s="51" t="str">
        <f>IF(T421="","",IF(AND(T421&lt;&gt;'Tabelas auxiliares'!$B$236,T421&lt;&gt;'Tabelas auxiliares'!$B$237,T421&lt;&gt;'Tabelas auxiliares'!$C$236,T421&lt;&gt;'Tabelas auxiliares'!$C$237,T421&lt;&gt;'Tabelas auxiliares'!$D$236),"FOLHA DE PESSOAL",IF(X421='Tabelas auxiliares'!$A$237,"CUSTEIO",IF(X421='Tabelas auxiliares'!$A$236,"INVESTIMENTO","ERRO - VERIFICAR"))))</f>
        <v/>
      </c>
      <c r="Z421" s="64" t="str">
        <f t="shared" si="11"/>
        <v/>
      </c>
      <c r="AA421" s="44"/>
      <c r="AD421" s="72"/>
      <c r="AE421" s="72"/>
      <c r="AF421" s="72"/>
      <c r="AG421" s="72"/>
      <c r="AH421" s="72"/>
      <c r="AI421" s="72"/>
      <c r="AJ421" s="72"/>
      <c r="AK421" s="72"/>
      <c r="AL421" s="72"/>
      <c r="AM421" s="72"/>
      <c r="AN421" s="72"/>
      <c r="AO421" s="72"/>
    </row>
    <row r="422" spans="6:41" x14ac:dyDescent="0.25">
      <c r="F422" s="51" t="str">
        <f>IFERROR(VLOOKUP(D422,'Tabelas auxiliares'!$A$3:$B$61,2,FALSE),"")</f>
        <v/>
      </c>
      <c r="G422" s="51" t="str">
        <f>IFERROR(VLOOKUP($B422,'Tabelas auxiliares'!$A$65:$C$102,2,FALSE),"")</f>
        <v/>
      </c>
      <c r="H422" s="51" t="str">
        <f>IFERROR(VLOOKUP($B422,'Tabelas auxiliares'!$A$65:$C$102,3,FALSE),"")</f>
        <v/>
      </c>
      <c r="X422" s="51" t="str">
        <f t="shared" si="10"/>
        <v/>
      </c>
      <c r="Y422" s="51" t="str">
        <f>IF(T422="","",IF(AND(T422&lt;&gt;'Tabelas auxiliares'!$B$236,T422&lt;&gt;'Tabelas auxiliares'!$B$237,T422&lt;&gt;'Tabelas auxiliares'!$C$236,T422&lt;&gt;'Tabelas auxiliares'!$C$237,T422&lt;&gt;'Tabelas auxiliares'!$D$236),"FOLHA DE PESSOAL",IF(X422='Tabelas auxiliares'!$A$237,"CUSTEIO",IF(X422='Tabelas auxiliares'!$A$236,"INVESTIMENTO","ERRO - VERIFICAR"))))</f>
        <v/>
      </c>
      <c r="Z422" s="64" t="str">
        <f t="shared" si="11"/>
        <v/>
      </c>
      <c r="AC422" s="44"/>
      <c r="AD422" s="72"/>
      <c r="AE422" s="72"/>
      <c r="AF422" s="72"/>
      <c r="AG422" s="72"/>
      <c r="AH422" s="72"/>
      <c r="AI422" s="72"/>
      <c r="AJ422" s="72"/>
      <c r="AK422" s="72"/>
      <c r="AL422" s="72"/>
      <c r="AM422" s="72"/>
      <c r="AN422" s="72"/>
      <c r="AO422" s="72"/>
    </row>
    <row r="423" spans="6:41" x14ac:dyDescent="0.25">
      <c r="F423" s="51" t="str">
        <f>IFERROR(VLOOKUP(D423,'Tabelas auxiliares'!$A$3:$B$61,2,FALSE),"")</f>
        <v/>
      </c>
      <c r="G423" s="51" t="str">
        <f>IFERROR(VLOOKUP($B423,'Tabelas auxiliares'!$A$65:$C$102,2,FALSE),"")</f>
        <v/>
      </c>
      <c r="H423" s="51" t="str">
        <f>IFERROR(VLOOKUP($B423,'Tabelas auxiliares'!$A$65:$C$102,3,FALSE),"")</f>
        <v/>
      </c>
      <c r="X423" s="51" t="str">
        <f t="shared" si="10"/>
        <v/>
      </c>
      <c r="Y423" s="51" t="str">
        <f>IF(T423="","",IF(AND(T423&lt;&gt;'Tabelas auxiliares'!$B$236,T423&lt;&gt;'Tabelas auxiliares'!$B$237,T423&lt;&gt;'Tabelas auxiliares'!$C$236,T423&lt;&gt;'Tabelas auxiliares'!$C$237,T423&lt;&gt;'Tabelas auxiliares'!$D$236),"FOLHA DE PESSOAL",IF(X423='Tabelas auxiliares'!$A$237,"CUSTEIO",IF(X423='Tabelas auxiliares'!$A$236,"INVESTIMENTO","ERRO - VERIFICAR"))))</f>
        <v/>
      </c>
      <c r="Z423" s="64" t="str">
        <f t="shared" si="11"/>
        <v/>
      </c>
      <c r="AC423" s="44"/>
      <c r="AD423" s="72"/>
      <c r="AE423" s="72"/>
      <c r="AF423" s="72"/>
      <c r="AG423" s="72"/>
      <c r="AH423" s="72"/>
      <c r="AI423" s="72"/>
      <c r="AJ423" s="72"/>
      <c r="AK423" s="72"/>
      <c r="AL423" s="72"/>
      <c r="AM423" s="72"/>
      <c r="AN423" s="72"/>
      <c r="AO423" s="72"/>
    </row>
    <row r="424" spans="6:41" x14ac:dyDescent="0.25">
      <c r="F424" s="51" t="str">
        <f>IFERROR(VLOOKUP(D424,'Tabelas auxiliares'!$A$3:$B$61,2,FALSE),"")</f>
        <v/>
      </c>
      <c r="G424" s="51" t="str">
        <f>IFERROR(VLOOKUP($B424,'Tabelas auxiliares'!$A$65:$C$102,2,FALSE),"")</f>
        <v/>
      </c>
      <c r="H424" s="51" t="str">
        <f>IFERROR(VLOOKUP($B424,'Tabelas auxiliares'!$A$65:$C$102,3,FALSE),"")</f>
        <v/>
      </c>
      <c r="X424" s="51" t="str">
        <f t="shared" si="10"/>
        <v/>
      </c>
      <c r="Y424" s="51" t="str">
        <f>IF(T424="","",IF(AND(T424&lt;&gt;'Tabelas auxiliares'!$B$236,T424&lt;&gt;'Tabelas auxiliares'!$B$237,T424&lt;&gt;'Tabelas auxiliares'!$C$236,T424&lt;&gt;'Tabelas auxiliares'!$C$237,T424&lt;&gt;'Tabelas auxiliares'!$D$236),"FOLHA DE PESSOAL",IF(X424='Tabelas auxiliares'!$A$237,"CUSTEIO",IF(X424='Tabelas auxiliares'!$A$236,"INVESTIMENTO","ERRO - VERIFICAR"))))</f>
        <v/>
      </c>
      <c r="Z424" s="64" t="str">
        <f t="shared" si="11"/>
        <v/>
      </c>
      <c r="AC424" s="44"/>
      <c r="AD424" s="72"/>
      <c r="AE424" s="72"/>
      <c r="AF424" s="72"/>
      <c r="AG424" s="72"/>
      <c r="AH424" s="72"/>
      <c r="AI424" s="72"/>
      <c r="AJ424" s="72"/>
      <c r="AK424" s="72"/>
      <c r="AL424" s="72"/>
      <c r="AM424" s="72"/>
      <c r="AN424" s="72"/>
      <c r="AO424" s="72"/>
    </row>
    <row r="425" spans="6:41" x14ac:dyDescent="0.25">
      <c r="F425" s="51" t="str">
        <f>IFERROR(VLOOKUP(D425,'Tabelas auxiliares'!$A$3:$B$61,2,FALSE),"")</f>
        <v/>
      </c>
      <c r="G425" s="51" t="str">
        <f>IFERROR(VLOOKUP($B425,'Tabelas auxiliares'!$A$65:$C$102,2,FALSE),"")</f>
        <v/>
      </c>
      <c r="H425" s="51" t="str">
        <f>IFERROR(VLOOKUP($B425,'Tabelas auxiliares'!$A$65:$C$102,3,FALSE),"")</f>
        <v/>
      </c>
      <c r="X425" s="51" t="str">
        <f t="shared" si="10"/>
        <v/>
      </c>
      <c r="Y425" s="51" t="str">
        <f>IF(T425="","",IF(AND(T425&lt;&gt;'Tabelas auxiliares'!$B$236,T425&lt;&gt;'Tabelas auxiliares'!$B$237,T425&lt;&gt;'Tabelas auxiliares'!$C$236,T425&lt;&gt;'Tabelas auxiliares'!$C$237,T425&lt;&gt;'Tabelas auxiliares'!$D$236),"FOLHA DE PESSOAL",IF(X425='Tabelas auxiliares'!$A$237,"CUSTEIO",IF(X425='Tabelas auxiliares'!$A$236,"INVESTIMENTO","ERRO - VERIFICAR"))))</f>
        <v/>
      </c>
      <c r="Z425" s="64" t="str">
        <f t="shared" si="11"/>
        <v/>
      </c>
      <c r="AC425" s="44"/>
      <c r="AD425" s="72"/>
      <c r="AE425" s="72"/>
      <c r="AF425" s="72"/>
      <c r="AG425" s="72"/>
      <c r="AH425" s="72"/>
      <c r="AI425" s="72"/>
      <c r="AJ425" s="72"/>
      <c r="AK425" s="72"/>
      <c r="AL425" s="72"/>
      <c r="AM425" s="72"/>
      <c r="AN425" s="72"/>
      <c r="AO425" s="72"/>
    </row>
    <row r="426" spans="6:41" x14ac:dyDescent="0.25">
      <c r="F426" s="51" t="str">
        <f>IFERROR(VLOOKUP(D426,'Tabelas auxiliares'!$A$3:$B$61,2,FALSE),"")</f>
        <v/>
      </c>
      <c r="G426" s="51" t="str">
        <f>IFERROR(VLOOKUP($B426,'Tabelas auxiliares'!$A$65:$C$102,2,FALSE),"")</f>
        <v/>
      </c>
      <c r="H426" s="51" t="str">
        <f>IFERROR(VLOOKUP($B426,'Tabelas auxiliares'!$A$65:$C$102,3,FALSE),"")</f>
        <v/>
      </c>
      <c r="X426" s="51" t="str">
        <f t="shared" si="10"/>
        <v/>
      </c>
      <c r="Y426" s="51" t="str">
        <f>IF(T426="","",IF(AND(T426&lt;&gt;'Tabelas auxiliares'!$B$236,T426&lt;&gt;'Tabelas auxiliares'!$B$237,T426&lt;&gt;'Tabelas auxiliares'!$C$236,T426&lt;&gt;'Tabelas auxiliares'!$C$237,T426&lt;&gt;'Tabelas auxiliares'!$D$236),"FOLHA DE PESSOAL",IF(X426='Tabelas auxiliares'!$A$237,"CUSTEIO",IF(X426='Tabelas auxiliares'!$A$236,"INVESTIMENTO","ERRO - VERIFICAR"))))</f>
        <v/>
      </c>
      <c r="Z426" s="64" t="str">
        <f t="shared" si="11"/>
        <v/>
      </c>
      <c r="AC426" s="44"/>
      <c r="AD426" s="72"/>
      <c r="AE426" s="72"/>
      <c r="AF426" s="72"/>
      <c r="AG426" s="72"/>
      <c r="AH426" s="72"/>
      <c r="AI426" s="72"/>
      <c r="AJ426" s="72"/>
      <c r="AK426" s="72"/>
      <c r="AL426" s="72"/>
      <c r="AM426" s="72"/>
      <c r="AN426" s="72"/>
      <c r="AO426" s="72"/>
    </row>
    <row r="427" spans="6:41" x14ac:dyDescent="0.25">
      <c r="F427" s="51" t="str">
        <f>IFERROR(VLOOKUP(D427,'Tabelas auxiliares'!$A$3:$B$61,2,FALSE),"")</f>
        <v/>
      </c>
      <c r="G427" s="51" t="str">
        <f>IFERROR(VLOOKUP($B427,'Tabelas auxiliares'!$A$65:$C$102,2,FALSE),"")</f>
        <v/>
      </c>
      <c r="H427" s="51" t="str">
        <f>IFERROR(VLOOKUP($B427,'Tabelas auxiliares'!$A$65:$C$102,3,FALSE),"")</f>
        <v/>
      </c>
      <c r="X427" s="51" t="str">
        <f t="shared" si="10"/>
        <v/>
      </c>
      <c r="Y427" s="51" t="str">
        <f>IF(T427="","",IF(AND(T427&lt;&gt;'Tabelas auxiliares'!$B$236,T427&lt;&gt;'Tabelas auxiliares'!$B$237,T427&lt;&gt;'Tabelas auxiliares'!$C$236,T427&lt;&gt;'Tabelas auxiliares'!$C$237,T427&lt;&gt;'Tabelas auxiliares'!$D$236),"FOLHA DE PESSOAL",IF(X427='Tabelas auxiliares'!$A$237,"CUSTEIO",IF(X427='Tabelas auxiliares'!$A$236,"INVESTIMENTO","ERRO - VERIFICAR"))))</f>
        <v/>
      </c>
      <c r="Z427" s="64" t="str">
        <f t="shared" si="11"/>
        <v/>
      </c>
      <c r="AC427" s="44"/>
      <c r="AD427" s="72"/>
      <c r="AE427" s="72"/>
      <c r="AF427" s="72"/>
      <c r="AG427" s="72"/>
      <c r="AH427" s="72"/>
      <c r="AI427" s="72"/>
      <c r="AJ427" s="72"/>
      <c r="AK427" s="72"/>
      <c r="AL427" s="72"/>
      <c r="AM427" s="72"/>
      <c r="AN427" s="72"/>
      <c r="AO427" s="72"/>
    </row>
    <row r="428" spans="6:41" x14ac:dyDescent="0.25">
      <c r="F428" s="51" t="str">
        <f>IFERROR(VLOOKUP(D428,'Tabelas auxiliares'!$A$3:$B$61,2,FALSE),"")</f>
        <v/>
      </c>
      <c r="G428" s="51" t="str">
        <f>IFERROR(VLOOKUP($B428,'Tabelas auxiliares'!$A$65:$C$102,2,FALSE),"")</f>
        <v/>
      </c>
      <c r="H428" s="51" t="str">
        <f>IFERROR(VLOOKUP($B428,'Tabelas auxiliares'!$A$65:$C$102,3,FALSE),"")</f>
        <v/>
      </c>
      <c r="X428" s="51" t="str">
        <f t="shared" ref="X428:X491" si="12">LEFT(V428,1)</f>
        <v/>
      </c>
      <c r="Y428" s="51" t="str">
        <f>IF(T428="","",IF(AND(T428&lt;&gt;'Tabelas auxiliares'!$B$236,T428&lt;&gt;'Tabelas auxiliares'!$B$237,T428&lt;&gt;'Tabelas auxiliares'!$C$236,T428&lt;&gt;'Tabelas auxiliares'!$C$237,T428&lt;&gt;'Tabelas auxiliares'!$D$236),"FOLHA DE PESSOAL",IF(X428='Tabelas auxiliares'!$A$237,"CUSTEIO",IF(X428='Tabelas auxiliares'!$A$236,"INVESTIMENTO","ERRO - VERIFICAR"))))</f>
        <v/>
      </c>
      <c r="Z428" s="64" t="str">
        <f t="shared" si="11"/>
        <v/>
      </c>
      <c r="AC428" s="44"/>
      <c r="AD428" s="72"/>
      <c r="AE428" s="72"/>
      <c r="AF428" s="72"/>
      <c r="AG428" s="72"/>
      <c r="AH428" s="72"/>
      <c r="AI428" s="72"/>
      <c r="AJ428" s="72"/>
      <c r="AK428" s="72"/>
      <c r="AL428" s="72"/>
      <c r="AM428" s="72"/>
      <c r="AN428" s="72"/>
      <c r="AO428" s="72"/>
    </row>
    <row r="429" spans="6:41" x14ac:dyDescent="0.25">
      <c r="F429" s="51" t="str">
        <f>IFERROR(VLOOKUP(D429,'Tabelas auxiliares'!$A$3:$B$61,2,FALSE),"")</f>
        <v/>
      </c>
      <c r="G429" s="51" t="str">
        <f>IFERROR(VLOOKUP($B429,'Tabelas auxiliares'!$A$65:$C$102,2,FALSE),"")</f>
        <v/>
      </c>
      <c r="H429" s="51" t="str">
        <f>IFERROR(VLOOKUP($B429,'Tabelas auxiliares'!$A$65:$C$102,3,FALSE),"")</f>
        <v/>
      </c>
      <c r="X429" s="51" t="str">
        <f t="shared" si="12"/>
        <v/>
      </c>
      <c r="Y429" s="51" t="str">
        <f>IF(T429="","",IF(AND(T429&lt;&gt;'Tabelas auxiliares'!$B$236,T429&lt;&gt;'Tabelas auxiliares'!$B$237,T429&lt;&gt;'Tabelas auxiliares'!$C$236,T429&lt;&gt;'Tabelas auxiliares'!$C$237,T429&lt;&gt;'Tabelas auxiliares'!$D$236),"FOLHA DE PESSOAL",IF(X429='Tabelas auxiliares'!$A$237,"CUSTEIO",IF(X429='Tabelas auxiliares'!$A$236,"INVESTIMENTO","ERRO - VERIFICAR"))))</f>
        <v/>
      </c>
      <c r="Z429" s="64" t="str">
        <f t="shared" ref="Z429:Z492" si="13">IF(AA429+AB429+AC429&lt;&gt;0,AA429+AB429+AC429,"")</f>
        <v/>
      </c>
      <c r="AC429" s="44"/>
      <c r="AD429" s="72"/>
      <c r="AE429" s="72"/>
      <c r="AF429" s="72"/>
      <c r="AG429" s="72"/>
      <c r="AH429" s="72"/>
      <c r="AI429" s="72"/>
      <c r="AJ429" s="72"/>
      <c r="AK429" s="72"/>
      <c r="AL429" s="72"/>
      <c r="AM429" s="72"/>
      <c r="AN429" s="72"/>
      <c r="AO429" s="72"/>
    </row>
    <row r="430" spans="6:41" x14ac:dyDescent="0.25">
      <c r="F430" s="51" t="str">
        <f>IFERROR(VLOOKUP(D430,'Tabelas auxiliares'!$A$3:$B$61,2,FALSE),"")</f>
        <v/>
      </c>
      <c r="G430" s="51" t="str">
        <f>IFERROR(VLOOKUP($B430,'Tabelas auxiliares'!$A$65:$C$102,2,FALSE),"")</f>
        <v/>
      </c>
      <c r="H430" s="51" t="str">
        <f>IFERROR(VLOOKUP($B430,'Tabelas auxiliares'!$A$65:$C$102,3,FALSE),"")</f>
        <v/>
      </c>
      <c r="X430" s="51" t="str">
        <f t="shared" si="12"/>
        <v/>
      </c>
      <c r="Y430" s="51" t="str">
        <f>IF(T430="","",IF(AND(T430&lt;&gt;'Tabelas auxiliares'!$B$236,T430&lt;&gt;'Tabelas auxiliares'!$B$237,T430&lt;&gt;'Tabelas auxiliares'!$C$236,T430&lt;&gt;'Tabelas auxiliares'!$C$237,T430&lt;&gt;'Tabelas auxiliares'!$D$236),"FOLHA DE PESSOAL",IF(X430='Tabelas auxiliares'!$A$237,"CUSTEIO",IF(X430='Tabelas auxiliares'!$A$236,"INVESTIMENTO","ERRO - VERIFICAR"))))</f>
        <v/>
      </c>
      <c r="Z430" s="64" t="str">
        <f t="shared" si="13"/>
        <v/>
      </c>
      <c r="AA430" s="44"/>
      <c r="AC430" s="44"/>
      <c r="AD430" s="72"/>
      <c r="AE430" s="72"/>
      <c r="AF430" s="72"/>
      <c r="AG430" s="72"/>
      <c r="AH430" s="72"/>
      <c r="AI430" s="72"/>
      <c r="AJ430" s="72"/>
      <c r="AK430" s="72"/>
      <c r="AL430" s="72"/>
      <c r="AM430" s="72"/>
      <c r="AN430" s="72"/>
      <c r="AO430" s="72"/>
    </row>
    <row r="431" spans="6:41" x14ac:dyDescent="0.25">
      <c r="F431" s="51" t="str">
        <f>IFERROR(VLOOKUP(D431,'Tabelas auxiliares'!$A$3:$B$61,2,FALSE),"")</f>
        <v/>
      </c>
      <c r="G431" s="51" t="str">
        <f>IFERROR(VLOOKUP($B431,'Tabelas auxiliares'!$A$65:$C$102,2,FALSE),"")</f>
        <v/>
      </c>
      <c r="H431" s="51" t="str">
        <f>IFERROR(VLOOKUP($B431,'Tabelas auxiliares'!$A$65:$C$102,3,FALSE),"")</f>
        <v/>
      </c>
      <c r="X431" s="51" t="str">
        <f t="shared" si="12"/>
        <v/>
      </c>
      <c r="Y431" s="51" t="str">
        <f>IF(T431="","",IF(AND(T431&lt;&gt;'Tabelas auxiliares'!$B$236,T431&lt;&gt;'Tabelas auxiliares'!$B$237,T431&lt;&gt;'Tabelas auxiliares'!$C$236,T431&lt;&gt;'Tabelas auxiliares'!$C$237,T431&lt;&gt;'Tabelas auxiliares'!$D$236),"FOLHA DE PESSOAL",IF(X431='Tabelas auxiliares'!$A$237,"CUSTEIO",IF(X431='Tabelas auxiliares'!$A$236,"INVESTIMENTO","ERRO - VERIFICAR"))))</f>
        <v/>
      </c>
      <c r="Z431" s="64" t="str">
        <f t="shared" si="13"/>
        <v/>
      </c>
      <c r="AA431" s="44"/>
      <c r="AC431" s="44"/>
      <c r="AD431" s="72"/>
      <c r="AE431" s="72"/>
      <c r="AF431" s="72"/>
      <c r="AG431" s="72"/>
      <c r="AH431" s="72"/>
      <c r="AI431" s="72"/>
      <c r="AJ431" s="72"/>
      <c r="AK431" s="72"/>
      <c r="AL431" s="72"/>
      <c r="AM431" s="72"/>
      <c r="AN431" s="72"/>
      <c r="AO431" s="72"/>
    </row>
    <row r="432" spans="6:41" x14ac:dyDescent="0.25">
      <c r="F432" s="51" t="str">
        <f>IFERROR(VLOOKUP(D432,'Tabelas auxiliares'!$A$3:$B$61,2,FALSE),"")</f>
        <v/>
      </c>
      <c r="G432" s="51" t="str">
        <f>IFERROR(VLOOKUP($B432,'Tabelas auxiliares'!$A$65:$C$102,2,FALSE),"")</f>
        <v/>
      </c>
      <c r="H432" s="51" t="str">
        <f>IFERROR(VLOOKUP($B432,'Tabelas auxiliares'!$A$65:$C$102,3,FALSE),"")</f>
        <v/>
      </c>
      <c r="X432" s="51" t="str">
        <f t="shared" si="12"/>
        <v/>
      </c>
      <c r="Y432" s="51" t="str">
        <f>IF(T432="","",IF(AND(T432&lt;&gt;'Tabelas auxiliares'!$B$236,T432&lt;&gt;'Tabelas auxiliares'!$B$237,T432&lt;&gt;'Tabelas auxiliares'!$C$236,T432&lt;&gt;'Tabelas auxiliares'!$C$237,T432&lt;&gt;'Tabelas auxiliares'!$D$236),"FOLHA DE PESSOAL",IF(X432='Tabelas auxiliares'!$A$237,"CUSTEIO",IF(X432='Tabelas auxiliares'!$A$236,"INVESTIMENTO","ERRO - VERIFICAR"))))</f>
        <v/>
      </c>
      <c r="Z432" s="64" t="str">
        <f t="shared" si="13"/>
        <v/>
      </c>
      <c r="AC432" s="44"/>
      <c r="AD432" s="72"/>
      <c r="AE432" s="72"/>
      <c r="AF432" s="72"/>
      <c r="AG432" s="72"/>
      <c r="AH432" s="72"/>
      <c r="AI432" s="72"/>
      <c r="AJ432" s="72"/>
      <c r="AK432" s="72"/>
      <c r="AL432" s="72"/>
      <c r="AM432" s="72"/>
      <c r="AN432" s="72"/>
      <c r="AO432" s="72"/>
    </row>
    <row r="433" spans="6:41" x14ac:dyDescent="0.25">
      <c r="F433" s="51" t="str">
        <f>IFERROR(VLOOKUP(D433,'Tabelas auxiliares'!$A$3:$B$61,2,FALSE),"")</f>
        <v/>
      </c>
      <c r="G433" s="51" t="str">
        <f>IFERROR(VLOOKUP($B433,'Tabelas auxiliares'!$A$65:$C$102,2,FALSE),"")</f>
        <v/>
      </c>
      <c r="H433" s="51" t="str">
        <f>IFERROR(VLOOKUP($B433,'Tabelas auxiliares'!$A$65:$C$102,3,FALSE),"")</f>
        <v/>
      </c>
      <c r="X433" s="51" t="str">
        <f t="shared" si="12"/>
        <v/>
      </c>
      <c r="Y433" s="51" t="str">
        <f>IF(T433="","",IF(AND(T433&lt;&gt;'Tabelas auxiliares'!$B$236,T433&lt;&gt;'Tabelas auxiliares'!$B$237,T433&lt;&gt;'Tabelas auxiliares'!$C$236,T433&lt;&gt;'Tabelas auxiliares'!$C$237,T433&lt;&gt;'Tabelas auxiliares'!$D$236),"FOLHA DE PESSOAL",IF(X433='Tabelas auxiliares'!$A$237,"CUSTEIO",IF(X433='Tabelas auxiliares'!$A$236,"INVESTIMENTO","ERRO - VERIFICAR"))))</f>
        <v/>
      </c>
      <c r="Z433" s="64" t="str">
        <f t="shared" si="13"/>
        <v/>
      </c>
      <c r="AA433" s="44"/>
      <c r="AC433" s="44"/>
      <c r="AD433" s="72"/>
      <c r="AE433" s="72"/>
      <c r="AF433" s="72"/>
      <c r="AG433" s="72"/>
      <c r="AH433" s="72"/>
      <c r="AI433" s="72"/>
      <c r="AJ433" s="72"/>
      <c r="AK433" s="72"/>
      <c r="AL433" s="72"/>
      <c r="AM433" s="72"/>
      <c r="AN433" s="72"/>
      <c r="AO433" s="72"/>
    </row>
    <row r="434" spans="6:41" x14ac:dyDescent="0.25">
      <c r="F434" s="51" t="str">
        <f>IFERROR(VLOOKUP(D434,'Tabelas auxiliares'!$A$3:$B$61,2,FALSE),"")</f>
        <v/>
      </c>
      <c r="G434" s="51" t="str">
        <f>IFERROR(VLOOKUP($B434,'Tabelas auxiliares'!$A$65:$C$102,2,FALSE),"")</f>
        <v/>
      </c>
      <c r="H434" s="51" t="str">
        <f>IFERROR(VLOOKUP($B434,'Tabelas auxiliares'!$A$65:$C$102,3,FALSE),"")</f>
        <v/>
      </c>
      <c r="X434" s="51" t="str">
        <f t="shared" si="12"/>
        <v/>
      </c>
      <c r="Y434" s="51" t="str">
        <f>IF(T434="","",IF(AND(T434&lt;&gt;'Tabelas auxiliares'!$B$236,T434&lt;&gt;'Tabelas auxiliares'!$B$237,T434&lt;&gt;'Tabelas auxiliares'!$C$236,T434&lt;&gt;'Tabelas auxiliares'!$C$237,T434&lt;&gt;'Tabelas auxiliares'!$D$236),"FOLHA DE PESSOAL",IF(X434='Tabelas auxiliares'!$A$237,"CUSTEIO",IF(X434='Tabelas auxiliares'!$A$236,"INVESTIMENTO","ERRO - VERIFICAR"))))</f>
        <v/>
      </c>
      <c r="Z434" s="64" t="str">
        <f t="shared" si="13"/>
        <v/>
      </c>
      <c r="AC434" s="44"/>
      <c r="AD434" s="72"/>
      <c r="AE434" s="72"/>
      <c r="AF434" s="72"/>
      <c r="AG434" s="72"/>
      <c r="AH434" s="72"/>
      <c r="AI434" s="72"/>
      <c r="AJ434" s="72"/>
      <c r="AK434" s="72"/>
      <c r="AL434" s="72"/>
      <c r="AM434" s="72"/>
      <c r="AN434" s="72"/>
      <c r="AO434" s="72"/>
    </row>
    <row r="435" spans="6:41" x14ac:dyDescent="0.25">
      <c r="F435" s="51" t="str">
        <f>IFERROR(VLOOKUP(D435,'Tabelas auxiliares'!$A$3:$B$61,2,FALSE),"")</f>
        <v/>
      </c>
      <c r="G435" s="51" t="str">
        <f>IFERROR(VLOOKUP($B435,'Tabelas auxiliares'!$A$65:$C$102,2,FALSE),"")</f>
        <v/>
      </c>
      <c r="H435" s="51" t="str">
        <f>IFERROR(VLOOKUP($B435,'Tabelas auxiliares'!$A$65:$C$102,3,FALSE),"")</f>
        <v/>
      </c>
      <c r="X435" s="51" t="str">
        <f t="shared" si="12"/>
        <v/>
      </c>
      <c r="Y435" s="51" t="str">
        <f>IF(T435="","",IF(AND(T435&lt;&gt;'Tabelas auxiliares'!$B$236,T435&lt;&gt;'Tabelas auxiliares'!$B$237,T435&lt;&gt;'Tabelas auxiliares'!$C$236,T435&lt;&gt;'Tabelas auxiliares'!$C$237,T435&lt;&gt;'Tabelas auxiliares'!$D$236),"FOLHA DE PESSOAL",IF(X435='Tabelas auxiliares'!$A$237,"CUSTEIO",IF(X435='Tabelas auxiliares'!$A$236,"INVESTIMENTO","ERRO - VERIFICAR"))))</f>
        <v/>
      </c>
      <c r="Z435" s="64" t="str">
        <f t="shared" si="13"/>
        <v/>
      </c>
      <c r="AC435" s="44"/>
      <c r="AD435" s="72"/>
      <c r="AE435" s="72"/>
      <c r="AF435" s="72"/>
      <c r="AG435" s="72"/>
      <c r="AH435" s="72"/>
      <c r="AI435" s="72"/>
      <c r="AJ435" s="72"/>
      <c r="AK435" s="72"/>
      <c r="AL435" s="72"/>
      <c r="AM435" s="72"/>
      <c r="AN435" s="72"/>
      <c r="AO435" s="72"/>
    </row>
    <row r="436" spans="6:41" x14ac:dyDescent="0.25">
      <c r="F436" s="51" t="str">
        <f>IFERROR(VLOOKUP(D436,'Tabelas auxiliares'!$A$3:$B$61,2,FALSE),"")</f>
        <v/>
      </c>
      <c r="G436" s="51" t="str">
        <f>IFERROR(VLOOKUP($B436,'Tabelas auxiliares'!$A$65:$C$102,2,FALSE),"")</f>
        <v/>
      </c>
      <c r="H436" s="51" t="str">
        <f>IFERROR(VLOOKUP($B436,'Tabelas auxiliares'!$A$65:$C$102,3,FALSE),"")</f>
        <v/>
      </c>
      <c r="X436" s="51" t="str">
        <f t="shared" si="12"/>
        <v/>
      </c>
      <c r="Y436" s="51" t="str">
        <f>IF(T436="","",IF(AND(T436&lt;&gt;'Tabelas auxiliares'!$B$236,T436&lt;&gt;'Tabelas auxiliares'!$B$237,T436&lt;&gt;'Tabelas auxiliares'!$C$236,T436&lt;&gt;'Tabelas auxiliares'!$C$237,T436&lt;&gt;'Tabelas auxiliares'!$D$236),"FOLHA DE PESSOAL",IF(X436='Tabelas auxiliares'!$A$237,"CUSTEIO",IF(X436='Tabelas auxiliares'!$A$236,"INVESTIMENTO","ERRO - VERIFICAR"))))</f>
        <v/>
      </c>
      <c r="Z436" s="64" t="str">
        <f t="shared" si="13"/>
        <v/>
      </c>
      <c r="AC436" s="44"/>
      <c r="AD436" s="72"/>
      <c r="AE436" s="72"/>
      <c r="AF436" s="72"/>
      <c r="AG436" s="72"/>
      <c r="AH436" s="72"/>
      <c r="AI436" s="72"/>
      <c r="AJ436" s="72"/>
      <c r="AK436" s="72"/>
      <c r="AL436" s="72"/>
      <c r="AM436" s="72"/>
      <c r="AN436" s="72"/>
      <c r="AO436" s="72"/>
    </row>
    <row r="437" spans="6:41" x14ac:dyDescent="0.25">
      <c r="F437" s="51" t="str">
        <f>IFERROR(VLOOKUP(D437,'Tabelas auxiliares'!$A$3:$B$61,2,FALSE),"")</f>
        <v/>
      </c>
      <c r="G437" s="51" t="str">
        <f>IFERROR(VLOOKUP($B437,'Tabelas auxiliares'!$A$65:$C$102,2,FALSE),"")</f>
        <v/>
      </c>
      <c r="H437" s="51" t="str">
        <f>IFERROR(VLOOKUP($B437,'Tabelas auxiliares'!$A$65:$C$102,3,FALSE),"")</f>
        <v/>
      </c>
      <c r="X437" s="51" t="str">
        <f t="shared" si="12"/>
        <v/>
      </c>
      <c r="Y437" s="51" t="str">
        <f>IF(T437="","",IF(AND(T437&lt;&gt;'Tabelas auxiliares'!$B$236,T437&lt;&gt;'Tabelas auxiliares'!$B$237,T437&lt;&gt;'Tabelas auxiliares'!$C$236,T437&lt;&gt;'Tabelas auxiliares'!$C$237,T437&lt;&gt;'Tabelas auxiliares'!$D$236),"FOLHA DE PESSOAL",IF(X437='Tabelas auxiliares'!$A$237,"CUSTEIO",IF(X437='Tabelas auxiliares'!$A$236,"INVESTIMENTO","ERRO - VERIFICAR"))))</f>
        <v/>
      </c>
      <c r="Z437" s="64" t="str">
        <f t="shared" si="13"/>
        <v/>
      </c>
      <c r="AC437" s="44"/>
      <c r="AD437" s="72"/>
      <c r="AE437" s="72"/>
      <c r="AF437" s="72"/>
      <c r="AG437" s="72"/>
      <c r="AH437" s="72"/>
      <c r="AI437" s="72"/>
      <c r="AJ437" s="72"/>
      <c r="AK437" s="72"/>
      <c r="AL437" s="72"/>
      <c r="AM437" s="72"/>
      <c r="AN437" s="72"/>
      <c r="AO437" s="72"/>
    </row>
    <row r="438" spans="6:41" x14ac:dyDescent="0.25">
      <c r="F438" s="51" t="str">
        <f>IFERROR(VLOOKUP(D438,'Tabelas auxiliares'!$A$3:$B$61,2,FALSE),"")</f>
        <v/>
      </c>
      <c r="G438" s="51" t="str">
        <f>IFERROR(VLOOKUP($B438,'Tabelas auxiliares'!$A$65:$C$102,2,FALSE),"")</f>
        <v/>
      </c>
      <c r="H438" s="51" t="str">
        <f>IFERROR(VLOOKUP($B438,'Tabelas auxiliares'!$A$65:$C$102,3,FALSE),"")</f>
        <v/>
      </c>
      <c r="X438" s="51" t="str">
        <f t="shared" si="12"/>
        <v/>
      </c>
      <c r="Y438" s="51" t="str">
        <f>IF(T438="","",IF(AND(T438&lt;&gt;'Tabelas auxiliares'!$B$236,T438&lt;&gt;'Tabelas auxiliares'!$B$237,T438&lt;&gt;'Tabelas auxiliares'!$C$236,T438&lt;&gt;'Tabelas auxiliares'!$C$237,T438&lt;&gt;'Tabelas auxiliares'!$D$236),"FOLHA DE PESSOAL",IF(X438='Tabelas auxiliares'!$A$237,"CUSTEIO",IF(X438='Tabelas auxiliares'!$A$236,"INVESTIMENTO","ERRO - VERIFICAR"))))</f>
        <v/>
      </c>
      <c r="Z438" s="64" t="str">
        <f t="shared" si="13"/>
        <v/>
      </c>
      <c r="AA438" s="44"/>
      <c r="AC438" s="44"/>
      <c r="AD438" s="72"/>
      <c r="AE438" s="72"/>
      <c r="AF438" s="72"/>
      <c r="AG438" s="72"/>
      <c r="AH438" s="72"/>
      <c r="AI438" s="72"/>
      <c r="AJ438" s="72"/>
      <c r="AK438" s="72"/>
      <c r="AL438" s="72"/>
      <c r="AM438" s="72"/>
      <c r="AN438" s="72"/>
      <c r="AO438" s="72"/>
    </row>
    <row r="439" spans="6:41" x14ac:dyDescent="0.25">
      <c r="F439" s="51" t="str">
        <f>IFERROR(VLOOKUP(D439,'Tabelas auxiliares'!$A$3:$B$61,2,FALSE),"")</f>
        <v/>
      </c>
      <c r="G439" s="51" t="str">
        <f>IFERROR(VLOOKUP($B439,'Tabelas auxiliares'!$A$65:$C$102,2,FALSE),"")</f>
        <v/>
      </c>
      <c r="H439" s="51" t="str">
        <f>IFERROR(VLOOKUP($B439,'Tabelas auxiliares'!$A$65:$C$102,3,FALSE),"")</f>
        <v/>
      </c>
      <c r="X439" s="51" t="str">
        <f t="shared" si="12"/>
        <v/>
      </c>
      <c r="Y439" s="51" t="str">
        <f>IF(T439="","",IF(AND(T439&lt;&gt;'Tabelas auxiliares'!$B$236,T439&lt;&gt;'Tabelas auxiliares'!$B$237,T439&lt;&gt;'Tabelas auxiliares'!$C$236,T439&lt;&gt;'Tabelas auxiliares'!$C$237,T439&lt;&gt;'Tabelas auxiliares'!$D$236),"FOLHA DE PESSOAL",IF(X439='Tabelas auxiliares'!$A$237,"CUSTEIO",IF(X439='Tabelas auxiliares'!$A$236,"INVESTIMENTO","ERRO - VERIFICAR"))))</f>
        <v/>
      </c>
      <c r="Z439" s="64" t="str">
        <f t="shared" si="13"/>
        <v/>
      </c>
      <c r="AA439" s="44"/>
      <c r="AC439" s="44"/>
      <c r="AD439" s="72"/>
      <c r="AE439" s="72"/>
      <c r="AF439" s="72"/>
      <c r="AG439" s="72"/>
      <c r="AH439" s="72"/>
      <c r="AI439" s="72"/>
      <c r="AJ439" s="72"/>
      <c r="AK439" s="72"/>
      <c r="AL439" s="72"/>
      <c r="AM439" s="72"/>
      <c r="AN439" s="72"/>
      <c r="AO439" s="72"/>
    </row>
    <row r="440" spans="6:41" x14ac:dyDescent="0.25">
      <c r="F440" s="51" t="str">
        <f>IFERROR(VLOOKUP(D440,'Tabelas auxiliares'!$A$3:$B$61,2,FALSE),"")</f>
        <v/>
      </c>
      <c r="G440" s="51" t="str">
        <f>IFERROR(VLOOKUP($B440,'Tabelas auxiliares'!$A$65:$C$102,2,FALSE),"")</f>
        <v/>
      </c>
      <c r="H440" s="51" t="str">
        <f>IFERROR(VLOOKUP($B440,'Tabelas auxiliares'!$A$65:$C$102,3,FALSE),"")</f>
        <v/>
      </c>
      <c r="X440" s="51" t="str">
        <f t="shared" si="12"/>
        <v/>
      </c>
      <c r="Y440" s="51" t="str">
        <f>IF(T440="","",IF(AND(T440&lt;&gt;'Tabelas auxiliares'!$B$236,T440&lt;&gt;'Tabelas auxiliares'!$B$237,T440&lt;&gt;'Tabelas auxiliares'!$C$236,T440&lt;&gt;'Tabelas auxiliares'!$C$237,T440&lt;&gt;'Tabelas auxiliares'!$D$236),"FOLHA DE PESSOAL",IF(X440='Tabelas auxiliares'!$A$237,"CUSTEIO",IF(X440='Tabelas auxiliares'!$A$236,"INVESTIMENTO","ERRO - VERIFICAR"))))</f>
        <v/>
      </c>
      <c r="Z440" s="64" t="str">
        <f t="shared" si="13"/>
        <v/>
      </c>
      <c r="AA440" s="44"/>
      <c r="AC440" s="44"/>
      <c r="AD440" s="72"/>
      <c r="AE440" s="72"/>
      <c r="AF440" s="72"/>
      <c r="AG440" s="72"/>
      <c r="AH440" s="72"/>
      <c r="AI440" s="72"/>
      <c r="AJ440" s="72"/>
      <c r="AK440" s="72"/>
      <c r="AL440" s="72"/>
      <c r="AM440" s="72"/>
      <c r="AN440" s="72"/>
      <c r="AO440" s="72"/>
    </row>
    <row r="441" spans="6:41" x14ac:dyDescent="0.25">
      <c r="F441" s="51" t="str">
        <f>IFERROR(VLOOKUP(D441,'Tabelas auxiliares'!$A$3:$B$61,2,FALSE),"")</f>
        <v/>
      </c>
      <c r="G441" s="51" t="str">
        <f>IFERROR(VLOOKUP($B441,'Tabelas auxiliares'!$A$65:$C$102,2,FALSE),"")</f>
        <v/>
      </c>
      <c r="H441" s="51" t="str">
        <f>IFERROR(VLOOKUP($B441,'Tabelas auxiliares'!$A$65:$C$102,3,FALSE),"")</f>
        <v/>
      </c>
      <c r="X441" s="51" t="str">
        <f t="shared" si="12"/>
        <v/>
      </c>
      <c r="Y441" s="51" t="str">
        <f>IF(T441="","",IF(AND(T441&lt;&gt;'Tabelas auxiliares'!$B$236,T441&lt;&gt;'Tabelas auxiliares'!$B$237,T441&lt;&gt;'Tabelas auxiliares'!$C$236,T441&lt;&gt;'Tabelas auxiliares'!$C$237,T441&lt;&gt;'Tabelas auxiliares'!$D$236),"FOLHA DE PESSOAL",IF(X441='Tabelas auxiliares'!$A$237,"CUSTEIO",IF(X441='Tabelas auxiliares'!$A$236,"INVESTIMENTO","ERRO - VERIFICAR"))))</f>
        <v/>
      </c>
      <c r="Z441" s="64" t="str">
        <f t="shared" si="13"/>
        <v/>
      </c>
      <c r="AC441" s="44"/>
      <c r="AD441" s="72"/>
      <c r="AE441" s="72"/>
      <c r="AF441" s="72"/>
      <c r="AG441" s="72"/>
      <c r="AH441" s="72"/>
      <c r="AI441" s="72"/>
      <c r="AJ441" s="72"/>
      <c r="AK441" s="72"/>
      <c r="AL441" s="72"/>
      <c r="AM441" s="72"/>
      <c r="AN441" s="72"/>
      <c r="AO441" s="72"/>
    </row>
    <row r="442" spans="6:41" x14ac:dyDescent="0.25">
      <c r="F442" s="51" t="str">
        <f>IFERROR(VLOOKUP(D442,'Tabelas auxiliares'!$A$3:$B$61,2,FALSE),"")</f>
        <v/>
      </c>
      <c r="G442" s="51" t="str">
        <f>IFERROR(VLOOKUP($B442,'Tabelas auxiliares'!$A$65:$C$102,2,FALSE),"")</f>
        <v/>
      </c>
      <c r="H442" s="51" t="str">
        <f>IFERROR(VLOOKUP($B442,'Tabelas auxiliares'!$A$65:$C$102,3,FALSE),"")</f>
        <v/>
      </c>
      <c r="X442" s="51" t="str">
        <f t="shared" si="12"/>
        <v/>
      </c>
      <c r="Y442" s="51" t="str">
        <f>IF(T442="","",IF(AND(T442&lt;&gt;'Tabelas auxiliares'!$B$236,T442&lt;&gt;'Tabelas auxiliares'!$B$237,T442&lt;&gt;'Tabelas auxiliares'!$C$236,T442&lt;&gt;'Tabelas auxiliares'!$C$237,T442&lt;&gt;'Tabelas auxiliares'!$D$236),"FOLHA DE PESSOAL",IF(X442='Tabelas auxiliares'!$A$237,"CUSTEIO",IF(X442='Tabelas auxiliares'!$A$236,"INVESTIMENTO","ERRO - VERIFICAR"))))</f>
        <v/>
      </c>
      <c r="Z442" s="64" t="str">
        <f t="shared" si="13"/>
        <v/>
      </c>
      <c r="AC442" s="44"/>
      <c r="AD442" s="72"/>
      <c r="AE442" s="72"/>
      <c r="AF442" s="72"/>
      <c r="AG442" s="72"/>
      <c r="AH442" s="72"/>
      <c r="AI442" s="72"/>
      <c r="AJ442" s="72"/>
      <c r="AK442" s="72"/>
      <c r="AL442" s="72"/>
      <c r="AM442" s="72"/>
      <c r="AN442" s="72"/>
      <c r="AO442" s="72"/>
    </row>
    <row r="443" spans="6:41" x14ac:dyDescent="0.25">
      <c r="F443" s="51" t="str">
        <f>IFERROR(VLOOKUP(D443,'Tabelas auxiliares'!$A$3:$B$61,2,FALSE),"")</f>
        <v/>
      </c>
      <c r="G443" s="51" t="str">
        <f>IFERROR(VLOOKUP($B443,'Tabelas auxiliares'!$A$65:$C$102,2,FALSE),"")</f>
        <v/>
      </c>
      <c r="H443" s="51" t="str">
        <f>IFERROR(VLOOKUP($B443,'Tabelas auxiliares'!$A$65:$C$102,3,FALSE),"")</f>
        <v/>
      </c>
      <c r="X443" s="51" t="str">
        <f t="shared" si="12"/>
        <v/>
      </c>
      <c r="Y443" s="51" t="str">
        <f>IF(T443="","",IF(AND(T443&lt;&gt;'Tabelas auxiliares'!$B$236,T443&lt;&gt;'Tabelas auxiliares'!$B$237,T443&lt;&gt;'Tabelas auxiliares'!$C$236,T443&lt;&gt;'Tabelas auxiliares'!$C$237,T443&lt;&gt;'Tabelas auxiliares'!$D$236),"FOLHA DE PESSOAL",IF(X443='Tabelas auxiliares'!$A$237,"CUSTEIO",IF(X443='Tabelas auxiliares'!$A$236,"INVESTIMENTO","ERRO - VERIFICAR"))))</f>
        <v/>
      </c>
      <c r="Z443" s="64" t="str">
        <f t="shared" si="13"/>
        <v/>
      </c>
      <c r="AA443" s="44"/>
      <c r="AC443" s="44"/>
      <c r="AD443" s="72"/>
      <c r="AE443" s="72"/>
      <c r="AF443" s="72"/>
      <c r="AG443" s="72"/>
      <c r="AH443" s="72"/>
      <c r="AI443" s="72"/>
      <c r="AJ443" s="72"/>
      <c r="AK443" s="72"/>
      <c r="AL443" s="72"/>
      <c r="AM443" s="72"/>
      <c r="AN443" s="72"/>
      <c r="AO443" s="72"/>
    </row>
    <row r="444" spans="6:41" x14ac:dyDescent="0.25">
      <c r="F444" s="51" t="str">
        <f>IFERROR(VLOOKUP(D444,'Tabelas auxiliares'!$A$3:$B$61,2,FALSE),"")</f>
        <v/>
      </c>
      <c r="G444" s="51" t="str">
        <f>IFERROR(VLOOKUP($B444,'Tabelas auxiliares'!$A$65:$C$102,2,FALSE),"")</f>
        <v/>
      </c>
      <c r="H444" s="51" t="str">
        <f>IFERROR(VLOOKUP($B444,'Tabelas auxiliares'!$A$65:$C$102,3,FALSE),"")</f>
        <v/>
      </c>
      <c r="X444" s="51" t="str">
        <f t="shared" si="12"/>
        <v/>
      </c>
      <c r="Y444" s="51" t="str">
        <f>IF(T444="","",IF(AND(T444&lt;&gt;'Tabelas auxiliares'!$B$236,T444&lt;&gt;'Tabelas auxiliares'!$B$237,T444&lt;&gt;'Tabelas auxiliares'!$C$236,T444&lt;&gt;'Tabelas auxiliares'!$C$237,T444&lt;&gt;'Tabelas auxiliares'!$D$236),"FOLHA DE PESSOAL",IF(X444='Tabelas auxiliares'!$A$237,"CUSTEIO",IF(X444='Tabelas auxiliares'!$A$236,"INVESTIMENTO","ERRO - VERIFICAR"))))</f>
        <v/>
      </c>
      <c r="Z444" s="64" t="str">
        <f t="shared" si="13"/>
        <v/>
      </c>
      <c r="AC444" s="44"/>
      <c r="AD444" s="72"/>
      <c r="AE444" s="72"/>
      <c r="AF444" s="72"/>
      <c r="AG444" s="72"/>
      <c r="AH444" s="72"/>
      <c r="AI444" s="72"/>
      <c r="AJ444" s="72"/>
      <c r="AK444" s="72"/>
      <c r="AL444" s="72"/>
      <c r="AM444" s="72"/>
      <c r="AN444" s="72"/>
      <c r="AO444" s="72"/>
    </row>
    <row r="445" spans="6:41" x14ac:dyDescent="0.25">
      <c r="F445" s="51" t="str">
        <f>IFERROR(VLOOKUP(D445,'Tabelas auxiliares'!$A$3:$B$61,2,FALSE),"")</f>
        <v/>
      </c>
      <c r="G445" s="51" t="str">
        <f>IFERROR(VLOOKUP($B445,'Tabelas auxiliares'!$A$65:$C$102,2,FALSE),"")</f>
        <v/>
      </c>
      <c r="H445" s="51" t="str">
        <f>IFERROR(VLOOKUP($B445,'Tabelas auxiliares'!$A$65:$C$102,3,FALSE),"")</f>
        <v/>
      </c>
      <c r="X445" s="51" t="str">
        <f t="shared" si="12"/>
        <v/>
      </c>
      <c r="Y445" s="51" t="str">
        <f>IF(T445="","",IF(AND(T445&lt;&gt;'Tabelas auxiliares'!$B$236,T445&lt;&gt;'Tabelas auxiliares'!$B$237,T445&lt;&gt;'Tabelas auxiliares'!$C$236,T445&lt;&gt;'Tabelas auxiliares'!$C$237,T445&lt;&gt;'Tabelas auxiliares'!$D$236),"FOLHA DE PESSOAL",IF(X445='Tabelas auxiliares'!$A$237,"CUSTEIO",IF(X445='Tabelas auxiliares'!$A$236,"INVESTIMENTO","ERRO - VERIFICAR"))))</f>
        <v/>
      </c>
      <c r="Z445" s="64" t="str">
        <f t="shared" si="13"/>
        <v/>
      </c>
      <c r="AA445" s="44"/>
      <c r="AC445" s="44"/>
      <c r="AD445" s="72"/>
      <c r="AE445" s="72"/>
      <c r="AF445" s="72"/>
      <c r="AG445" s="72"/>
      <c r="AH445" s="72"/>
      <c r="AI445" s="72"/>
      <c r="AJ445" s="72"/>
      <c r="AK445" s="72"/>
      <c r="AL445" s="72"/>
      <c r="AM445" s="72"/>
      <c r="AN445" s="72"/>
      <c r="AO445" s="72"/>
    </row>
    <row r="446" spans="6:41" x14ac:dyDescent="0.25">
      <c r="F446" s="51" t="str">
        <f>IFERROR(VLOOKUP(D446,'Tabelas auxiliares'!$A$3:$B$61,2,FALSE),"")</f>
        <v/>
      </c>
      <c r="G446" s="51" t="str">
        <f>IFERROR(VLOOKUP($B446,'Tabelas auxiliares'!$A$65:$C$102,2,FALSE),"")</f>
        <v/>
      </c>
      <c r="H446" s="51" t="str">
        <f>IFERROR(VLOOKUP($B446,'Tabelas auxiliares'!$A$65:$C$102,3,FALSE),"")</f>
        <v/>
      </c>
      <c r="X446" s="51" t="str">
        <f t="shared" si="12"/>
        <v/>
      </c>
      <c r="Y446" s="51" t="str">
        <f>IF(T446="","",IF(AND(T446&lt;&gt;'Tabelas auxiliares'!$B$236,T446&lt;&gt;'Tabelas auxiliares'!$B$237,T446&lt;&gt;'Tabelas auxiliares'!$C$236,T446&lt;&gt;'Tabelas auxiliares'!$C$237,T446&lt;&gt;'Tabelas auxiliares'!$D$236),"FOLHA DE PESSOAL",IF(X446='Tabelas auxiliares'!$A$237,"CUSTEIO",IF(X446='Tabelas auxiliares'!$A$236,"INVESTIMENTO","ERRO - VERIFICAR"))))</f>
        <v/>
      </c>
      <c r="Z446" s="64" t="str">
        <f t="shared" si="13"/>
        <v/>
      </c>
      <c r="AA446" s="44"/>
      <c r="AC446" s="44"/>
      <c r="AD446" s="72"/>
      <c r="AE446" s="72"/>
      <c r="AF446" s="72"/>
      <c r="AG446" s="72"/>
      <c r="AH446" s="72"/>
      <c r="AI446" s="72"/>
      <c r="AJ446" s="72"/>
      <c r="AK446" s="72"/>
      <c r="AL446" s="72"/>
      <c r="AM446" s="72"/>
      <c r="AN446" s="72"/>
      <c r="AO446" s="72"/>
    </row>
    <row r="447" spans="6:41" x14ac:dyDescent="0.25">
      <c r="F447" s="51" t="str">
        <f>IFERROR(VLOOKUP(D447,'Tabelas auxiliares'!$A$3:$B$61,2,FALSE),"")</f>
        <v/>
      </c>
      <c r="G447" s="51" t="str">
        <f>IFERROR(VLOOKUP($B447,'Tabelas auxiliares'!$A$65:$C$102,2,FALSE),"")</f>
        <v/>
      </c>
      <c r="H447" s="51" t="str">
        <f>IFERROR(VLOOKUP($B447,'Tabelas auxiliares'!$A$65:$C$102,3,FALSE),"")</f>
        <v/>
      </c>
      <c r="X447" s="51" t="str">
        <f t="shared" si="12"/>
        <v/>
      </c>
      <c r="Y447" s="51" t="str">
        <f>IF(T447="","",IF(AND(T447&lt;&gt;'Tabelas auxiliares'!$B$236,T447&lt;&gt;'Tabelas auxiliares'!$B$237,T447&lt;&gt;'Tabelas auxiliares'!$C$236,T447&lt;&gt;'Tabelas auxiliares'!$C$237,T447&lt;&gt;'Tabelas auxiliares'!$D$236),"FOLHA DE PESSOAL",IF(X447='Tabelas auxiliares'!$A$237,"CUSTEIO",IF(X447='Tabelas auxiliares'!$A$236,"INVESTIMENTO","ERRO - VERIFICAR"))))</f>
        <v/>
      </c>
      <c r="Z447" s="64" t="str">
        <f t="shared" si="13"/>
        <v/>
      </c>
      <c r="AC447" s="44"/>
      <c r="AD447" s="72"/>
      <c r="AE447" s="72"/>
      <c r="AF447" s="72"/>
      <c r="AG447" s="72"/>
      <c r="AH447" s="72"/>
      <c r="AI447" s="72"/>
      <c r="AJ447" s="72"/>
      <c r="AK447" s="72"/>
      <c r="AL447" s="72"/>
      <c r="AM447" s="72"/>
      <c r="AN447" s="72"/>
      <c r="AO447" s="72"/>
    </row>
    <row r="448" spans="6:41" x14ac:dyDescent="0.25">
      <c r="F448" s="51" t="str">
        <f>IFERROR(VLOOKUP(D448,'Tabelas auxiliares'!$A$3:$B$61,2,FALSE),"")</f>
        <v/>
      </c>
      <c r="G448" s="51" t="str">
        <f>IFERROR(VLOOKUP($B448,'Tabelas auxiliares'!$A$65:$C$102,2,FALSE),"")</f>
        <v/>
      </c>
      <c r="H448" s="51" t="str">
        <f>IFERROR(VLOOKUP($B448,'Tabelas auxiliares'!$A$65:$C$102,3,FALSE),"")</f>
        <v/>
      </c>
      <c r="X448" s="51" t="str">
        <f t="shared" si="12"/>
        <v/>
      </c>
      <c r="Y448" s="51" t="str">
        <f>IF(T448="","",IF(AND(T448&lt;&gt;'Tabelas auxiliares'!$B$236,T448&lt;&gt;'Tabelas auxiliares'!$B$237,T448&lt;&gt;'Tabelas auxiliares'!$C$236,T448&lt;&gt;'Tabelas auxiliares'!$C$237,T448&lt;&gt;'Tabelas auxiliares'!$D$236),"FOLHA DE PESSOAL",IF(X448='Tabelas auxiliares'!$A$237,"CUSTEIO",IF(X448='Tabelas auxiliares'!$A$236,"INVESTIMENTO","ERRO - VERIFICAR"))))</f>
        <v/>
      </c>
      <c r="Z448" s="64" t="str">
        <f t="shared" si="13"/>
        <v/>
      </c>
      <c r="AA448" s="44"/>
      <c r="AC448" s="44"/>
      <c r="AD448" s="72"/>
      <c r="AE448" s="72"/>
      <c r="AF448" s="72"/>
      <c r="AG448" s="72"/>
      <c r="AH448" s="72"/>
      <c r="AI448" s="72"/>
      <c r="AJ448" s="72"/>
      <c r="AK448" s="72"/>
      <c r="AL448" s="72"/>
      <c r="AM448" s="72"/>
      <c r="AN448" s="72"/>
      <c r="AO448" s="72"/>
    </row>
    <row r="449" spans="6:41" x14ac:dyDescent="0.25">
      <c r="F449" s="51" t="str">
        <f>IFERROR(VLOOKUP(D449,'Tabelas auxiliares'!$A$3:$B$61,2,FALSE),"")</f>
        <v/>
      </c>
      <c r="G449" s="51" t="str">
        <f>IFERROR(VLOOKUP($B449,'Tabelas auxiliares'!$A$65:$C$102,2,FALSE),"")</f>
        <v/>
      </c>
      <c r="H449" s="51" t="str">
        <f>IFERROR(VLOOKUP($B449,'Tabelas auxiliares'!$A$65:$C$102,3,FALSE),"")</f>
        <v/>
      </c>
      <c r="X449" s="51" t="str">
        <f t="shared" si="12"/>
        <v/>
      </c>
      <c r="Y449" s="51" t="str">
        <f>IF(T449="","",IF(AND(T449&lt;&gt;'Tabelas auxiliares'!$B$236,T449&lt;&gt;'Tabelas auxiliares'!$B$237,T449&lt;&gt;'Tabelas auxiliares'!$C$236,T449&lt;&gt;'Tabelas auxiliares'!$C$237,T449&lt;&gt;'Tabelas auxiliares'!$D$236),"FOLHA DE PESSOAL",IF(X449='Tabelas auxiliares'!$A$237,"CUSTEIO",IF(X449='Tabelas auxiliares'!$A$236,"INVESTIMENTO","ERRO - VERIFICAR"))))</f>
        <v/>
      </c>
      <c r="Z449" s="64" t="str">
        <f t="shared" si="13"/>
        <v/>
      </c>
      <c r="AC449" s="44"/>
      <c r="AD449" s="72"/>
      <c r="AE449" s="72"/>
      <c r="AF449" s="72"/>
      <c r="AG449" s="72"/>
      <c r="AH449" s="72"/>
      <c r="AI449" s="72"/>
      <c r="AJ449" s="72"/>
      <c r="AK449" s="72"/>
      <c r="AL449" s="72"/>
      <c r="AM449" s="72"/>
      <c r="AN449" s="72"/>
      <c r="AO449" s="72"/>
    </row>
    <row r="450" spans="6:41" x14ac:dyDescent="0.25">
      <c r="F450" s="51" t="str">
        <f>IFERROR(VLOOKUP(D450,'Tabelas auxiliares'!$A$3:$B$61,2,FALSE),"")</f>
        <v/>
      </c>
      <c r="G450" s="51" t="str">
        <f>IFERROR(VLOOKUP($B450,'Tabelas auxiliares'!$A$65:$C$102,2,FALSE),"")</f>
        <v/>
      </c>
      <c r="H450" s="51" t="str">
        <f>IFERROR(VLOOKUP($B450,'Tabelas auxiliares'!$A$65:$C$102,3,FALSE),"")</f>
        <v/>
      </c>
      <c r="X450" s="51" t="str">
        <f t="shared" si="12"/>
        <v/>
      </c>
      <c r="Y450" s="51" t="str">
        <f>IF(T450="","",IF(AND(T450&lt;&gt;'Tabelas auxiliares'!$B$236,T450&lt;&gt;'Tabelas auxiliares'!$B$237,T450&lt;&gt;'Tabelas auxiliares'!$C$236,T450&lt;&gt;'Tabelas auxiliares'!$C$237,T450&lt;&gt;'Tabelas auxiliares'!$D$236),"FOLHA DE PESSOAL",IF(X450='Tabelas auxiliares'!$A$237,"CUSTEIO",IF(X450='Tabelas auxiliares'!$A$236,"INVESTIMENTO","ERRO - VERIFICAR"))))</f>
        <v/>
      </c>
      <c r="Z450" s="64" t="str">
        <f t="shared" si="13"/>
        <v/>
      </c>
      <c r="AC450" s="44"/>
      <c r="AD450" s="72"/>
      <c r="AE450" s="72"/>
      <c r="AF450" s="72"/>
      <c r="AG450" s="72"/>
      <c r="AH450" s="72"/>
      <c r="AI450" s="72"/>
      <c r="AJ450" s="72"/>
      <c r="AK450" s="72"/>
      <c r="AL450" s="72"/>
      <c r="AM450" s="72"/>
      <c r="AN450" s="72"/>
      <c r="AO450" s="72"/>
    </row>
    <row r="451" spans="6:41" x14ac:dyDescent="0.25">
      <c r="F451" s="51" t="str">
        <f>IFERROR(VLOOKUP(D451,'Tabelas auxiliares'!$A$3:$B$61,2,FALSE),"")</f>
        <v/>
      </c>
      <c r="G451" s="51" t="str">
        <f>IFERROR(VLOOKUP($B451,'Tabelas auxiliares'!$A$65:$C$102,2,FALSE),"")</f>
        <v/>
      </c>
      <c r="H451" s="51" t="str">
        <f>IFERROR(VLOOKUP($B451,'Tabelas auxiliares'!$A$65:$C$102,3,FALSE),"")</f>
        <v/>
      </c>
      <c r="X451" s="51" t="str">
        <f t="shared" si="12"/>
        <v/>
      </c>
      <c r="Y451" s="51" t="str">
        <f>IF(T451="","",IF(AND(T451&lt;&gt;'Tabelas auxiliares'!$B$236,T451&lt;&gt;'Tabelas auxiliares'!$B$237,T451&lt;&gt;'Tabelas auxiliares'!$C$236,T451&lt;&gt;'Tabelas auxiliares'!$C$237,T451&lt;&gt;'Tabelas auxiliares'!$D$236),"FOLHA DE PESSOAL",IF(X451='Tabelas auxiliares'!$A$237,"CUSTEIO",IF(X451='Tabelas auxiliares'!$A$236,"INVESTIMENTO","ERRO - VERIFICAR"))))</f>
        <v/>
      </c>
      <c r="Z451" s="64" t="str">
        <f t="shared" si="13"/>
        <v/>
      </c>
      <c r="AC451" s="44"/>
      <c r="AD451" s="72"/>
      <c r="AE451" s="72"/>
      <c r="AF451" s="72"/>
      <c r="AG451" s="72"/>
      <c r="AH451" s="72"/>
      <c r="AI451" s="72"/>
      <c r="AJ451" s="72"/>
      <c r="AK451" s="72"/>
      <c r="AL451" s="72"/>
      <c r="AM451" s="72"/>
      <c r="AN451" s="72"/>
      <c r="AO451" s="72"/>
    </row>
    <row r="452" spans="6:41" x14ac:dyDescent="0.25">
      <c r="F452" s="51" t="str">
        <f>IFERROR(VLOOKUP(D452,'Tabelas auxiliares'!$A$3:$B$61,2,FALSE),"")</f>
        <v/>
      </c>
      <c r="G452" s="51" t="str">
        <f>IFERROR(VLOOKUP($B452,'Tabelas auxiliares'!$A$65:$C$102,2,FALSE),"")</f>
        <v/>
      </c>
      <c r="H452" s="51" t="str">
        <f>IFERROR(VLOOKUP($B452,'Tabelas auxiliares'!$A$65:$C$102,3,FALSE),"")</f>
        <v/>
      </c>
      <c r="X452" s="51" t="str">
        <f t="shared" si="12"/>
        <v/>
      </c>
      <c r="Y452" s="51" t="str">
        <f>IF(T452="","",IF(AND(T452&lt;&gt;'Tabelas auxiliares'!$B$236,T452&lt;&gt;'Tabelas auxiliares'!$B$237,T452&lt;&gt;'Tabelas auxiliares'!$C$236,T452&lt;&gt;'Tabelas auxiliares'!$C$237,T452&lt;&gt;'Tabelas auxiliares'!$D$236),"FOLHA DE PESSOAL",IF(X452='Tabelas auxiliares'!$A$237,"CUSTEIO",IF(X452='Tabelas auxiliares'!$A$236,"INVESTIMENTO","ERRO - VERIFICAR"))))</f>
        <v/>
      </c>
      <c r="Z452" s="64" t="str">
        <f t="shared" si="13"/>
        <v/>
      </c>
      <c r="AC452" s="44"/>
      <c r="AD452" s="72"/>
      <c r="AE452" s="72"/>
      <c r="AF452" s="72"/>
      <c r="AG452" s="72"/>
      <c r="AH452" s="72"/>
      <c r="AI452" s="72"/>
      <c r="AJ452" s="72"/>
      <c r="AK452" s="72"/>
      <c r="AL452" s="72"/>
      <c r="AM452" s="72"/>
      <c r="AN452" s="72"/>
      <c r="AO452" s="72"/>
    </row>
    <row r="453" spans="6:41" x14ac:dyDescent="0.25">
      <c r="F453" s="51" t="str">
        <f>IFERROR(VLOOKUP(D453,'Tabelas auxiliares'!$A$3:$B$61,2,FALSE),"")</f>
        <v/>
      </c>
      <c r="G453" s="51" t="str">
        <f>IFERROR(VLOOKUP($B453,'Tabelas auxiliares'!$A$65:$C$102,2,FALSE),"")</f>
        <v/>
      </c>
      <c r="H453" s="51" t="str">
        <f>IFERROR(VLOOKUP($B453,'Tabelas auxiliares'!$A$65:$C$102,3,FALSE),"")</f>
        <v/>
      </c>
      <c r="X453" s="51" t="str">
        <f t="shared" si="12"/>
        <v/>
      </c>
      <c r="Y453" s="51" t="str">
        <f>IF(T453="","",IF(AND(T453&lt;&gt;'Tabelas auxiliares'!$B$236,T453&lt;&gt;'Tabelas auxiliares'!$B$237,T453&lt;&gt;'Tabelas auxiliares'!$C$236,T453&lt;&gt;'Tabelas auxiliares'!$C$237,T453&lt;&gt;'Tabelas auxiliares'!$D$236),"FOLHA DE PESSOAL",IF(X453='Tabelas auxiliares'!$A$237,"CUSTEIO",IF(X453='Tabelas auxiliares'!$A$236,"INVESTIMENTO","ERRO - VERIFICAR"))))</f>
        <v/>
      </c>
      <c r="Z453" s="64" t="str">
        <f t="shared" si="13"/>
        <v/>
      </c>
      <c r="AA453" s="44"/>
      <c r="AD453" s="72"/>
      <c r="AE453" s="72"/>
      <c r="AF453" s="72"/>
      <c r="AG453" s="72"/>
      <c r="AH453" s="72"/>
      <c r="AI453" s="72"/>
      <c r="AJ453" s="72"/>
      <c r="AK453" s="72"/>
      <c r="AL453" s="72"/>
      <c r="AM453" s="72"/>
      <c r="AN453" s="72"/>
      <c r="AO453" s="72"/>
    </row>
    <row r="454" spans="6:41" x14ac:dyDescent="0.25">
      <c r="F454" s="51" t="str">
        <f>IFERROR(VLOOKUP(D454,'Tabelas auxiliares'!$A$3:$B$61,2,FALSE),"")</f>
        <v/>
      </c>
      <c r="G454" s="51" t="str">
        <f>IFERROR(VLOOKUP($B454,'Tabelas auxiliares'!$A$65:$C$102,2,FALSE),"")</f>
        <v/>
      </c>
      <c r="H454" s="51" t="str">
        <f>IFERROR(VLOOKUP($B454,'Tabelas auxiliares'!$A$65:$C$102,3,FALSE),"")</f>
        <v/>
      </c>
      <c r="X454" s="51" t="str">
        <f t="shared" si="12"/>
        <v/>
      </c>
      <c r="Y454" s="51" t="str">
        <f>IF(T454="","",IF(AND(T454&lt;&gt;'Tabelas auxiliares'!$B$236,T454&lt;&gt;'Tabelas auxiliares'!$B$237,T454&lt;&gt;'Tabelas auxiliares'!$C$236,T454&lt;&gt;'Tabelas auxiliares'!$C$237,T454&lt;&gt;'Tabelas auxiliares'!$D$236),"FOLHA DE PESSOAL",IF(X454='Tabelas auxiliares'!$A$237,"CUSTEIO",IF(X454='Tabelas auxiliares'!$A$236,"INVESTIMENTO","ERRO - VERIFICAR"))))</f>
        <v/>
      </c>
      <c r="Z454" s="64" t="str">
        <f t="shared" si="13"/>
        <v/>
      </c>
      <c r="AC454" s="44"/>
      <c r="AD454" s="72"/>
      <c r="AE454" s="72"/>
      <c r="AF454" s="72"/>
      <c r="AG454" s="72"/>
      <c r="AH454" s="72"/>
      <c r="AI454" s="72"/>
      <c r="AJ454" s="72"/>
      <c r="AK454" s="72"/>
      <c r="AL454" s="72"/>
      <c r="AM454" s="72"/>
      <c r="AN454" s="72"/>
      <c r="AO454" s="72"/>
    </row>
    <row r="455" spans="6:41" x14ac:dyDescent="0.25">
      <c r="F455" s="51" t="str">
        <f>IFERROR(VLOOKUP(D455,'Tabelas auxiliares'!$A$3:$B$61,2,FALSE),"")</f>
        <v/>
      </c>
      <c r="G455" s="51" t="str">
        <f>IFERROR(VLOOKUP($B455,'Tabelas auxiliares'!$A$65:$C$102,2,FALSE),"")</f>
        <v/>
      </c>
      <c r="H455" s="51" t="str">
        <f>IFERROR(VLOOKUP($B455,'Tabelas auxiliares'!$A$65:$C$102,3,FALSE),"")</f>
        <v/>
      </c>
      <c r="X455" s="51" t="str">
        <f t="shared" si="12"/>
        <v/>
      </c>
      <c r="Y455" s="51" t="str">
        <f>IF(T455="","",IF(AND(T455&lt;&gt;'Tabelas auxiliares'!$B$236,T455&lt;&gt;'Tabelas auxiliares'!$B$237,T455&lt;&gt;'Tabelas auxiliares'!$C$236,T455&lt;&gt;'Tabelas auxiliares'!$C$237,T455&lt;&gt;'Tabelas auxiliares'!$D$236),"FOLHA DE PESSOAL",IF(X455='Tabelas auxiliares'!$A$237,"CUSTEIO",IF(X455='Tabelas auxiliares'!$A$236,"INVESTIMENTO","ERRO - VERIFICAR"))))</f>
        <v/>
      </c>
      <c r="Z455" s="64" t="str">
        <f t="shared" si="13"/>
        <v/>
      </c>
      <c r="AC455" s="44"/>
      <c r="AD455" s="72"/>
      <c r="AE455" s="72"/>
      <c r="AF455" s="72"/>
      <c r="AG455" s="72"/>
      <c r="AH455" s="72"/>
      <c r="AI455" s="72"/>
      <c r="AJ455" s="72"/>
      <c r="AK455" s="72"/>
      <c r="AL455" s="72"/>
      <c r="AM455" s="72"/>
      <c r="AN455" s="72"/>
      <c r="AO455" s="72"/>
    </row>
    <row r="456" spans="6:41" x14ac:dyDescent="0.25">
      <c r="F456" s="51" t="str">
        <f>IFERROR(VLOOKUP(D456,'Tabelas auxiliares'!$A$3:$B$61,2,FALSE),"")</f>
        <v/>
      </c>
      <c r="G456" s="51" t="str">
        <f>IFERROR(VLOOKUP($B456,'Tabelas auxiliares'!$A$65:$C$102,2,FALSE),"")</f>
        <v/>
      </c>
      <c r="H456" s="51" t="str">
        <f>IFERROR(VLOOKUP($B456,'Tabelas auxiliares'!$A$65:$C$102,3,FALSE),"")</f>
        <v/>
      </c>
      <c r="X456" s="51" t="str">
        <f t="shared" si="12"/>
        <v/>
      </c>
      <c r="Y456" s="51" t="str">
        <f>IF(T456="","",IF(AND(T456&lt;&gt;'Tabelas auxiliares'!$B$236,T456&lt;&gt;'Tabelas auxiliares'!$B$237,T456&lt;&gt;'Tabelas auxiliares'!$C$236,T456&lt;&gt;'Tabelas auxiliares'!$C$237,T456&lt;&gt;'Tabelas auxiliares'!$D$236),"FOLHA DE PESSOAL",IF(X456='Tabelas auxiliares'!$A$237,"CUSTEIO",IF(X456='Tabelas auxiliares'!$A$236,"INVESTIMENTO","ERRO - VERIFICAR"))))</f>
        <v/>
      </c>
      <c r="Z456" s="64" t="str">
        <f t="shared" si="13"/>
        <v/>
      </c>
      <c r="AC456" s="44"/>
      <c r="AD456" s="72"/>
      <c r="AE456" s="72"/>
      <c r="AF456" s="72"/>
      <c r="AG456" s="72"/>
      <c r="AH456" s="72"/>
      <c r="AI456" s="72"/>
      <c r="AJ456" s="72"/>
      <c r="AK456" s="72"/>
      <c r="AL456" s="72"/>
      <c r="AM456" s="72"/>
      <c r="AN456" s="72"/>
      <c r="AO456" s="72"/>
    </row>
    <row r="457" spans="6:41" x14ac:dyDescent="0.25">
      <c r="F457" s="51" t="str">
        <f>IFERROR(VLOOKUP(D457,'Tabelas auxiliares'!$A$3:$B$61,2,FALSE),"")</f>
        <v/>
      </c>
      <c r="G457" s="51" t="str">
        <f>IFERROR(VLOOKUP($B457,'Tabelas auxiliares'!$A$65:$C$102,2,FALSE),"")</f>
        <v/>
      </c>
      <c r="H457" s="51" t="str">
        <f>IFERROR(VLOOKUP($B457,'Tabelas auxiliares'!$A$65:$C$102,3,FALSE),"")</f>
        <v/>
      </c>
      <c r="X457" s="51" t="str">
        <f t="shared" si="12"/>
        <v/>
      </c>
      <c r="Y457" s="51" t="str">
        <f>IF(T457="","",IF(AND(T457&lt;&gt;'Tabelas auxiliares'!$B$236,T457&lt;&gt;'Tabelas auxiliares'!$B$237,T457&lt;&gt;'Tabelas auxiliares'!$C$236,T457&lt;&gt;'Tabelas auxiliares'!$C$237,T457&lt;&gt;'Tabelas auxiliares'!$D$236),"FOLHA DE PESSOAL",IF(X457='Tabelas auxiliares'!$A$237,"CUSTEIO",IF(X457='Tabelas auxiliares'!$A$236,"INVESTIMENTO","ERRO - VERIFICAR"))))</f>
        <v/>
      </c>
      <c r="Z457" s="64" t="str">
        <f t="shared" si="13"/>
        <v/>
      </c>
      <c r="AC457" s="44"/>
      <c r="AD457" s="72"/>
      <c r="AE457" s="72"/>
      <c r="AF457" s="72"/>
      <c r="AG457" s="72"/>
      <c r="AH457" s="72"/>
      <c r="AI457" s="72"/>
      <c r="AJ457" s="72"/>
      <c r="AK457" s="72"/>
      <c r="AL457" s="72"/>
      <c r="AM457" s="72"/>
      <c r="AN457" s="72"/>
      <c r="AO457" s="72"/>
    </row>
    <row r="458" spans="6:41" x14ac:dyDescent="0.25">
      <c r="F458" s="51" t="str">
        <f>IFERROR(VLOOKUP(D458,'Tabelas auxiliares'!$A$3:$B$61,2,FALSE),"")</f>
        <v/>
      </c>
      <c r="G458" s="51" t="str">
        <f>IFERROR(VLOOKUP($B458,'Tabelas auxiliares'!$A$65:$C$102,2,FALSE),"")</f>
        <v/>
      </c>
      <c r="H458" s="51" t="str">
        <f>IFERROR(VLOOKUP($B458,'Tabelas auxiliares'!$A$65:$C$102,3,FALSE),"")</f>
        <v/>
      </c>
      <c r="X458" s="51" t="str">
        <f t="shared" si="12"/>
        <v/>
      </c>
      <c r="Y458" s="51" t="str">
        <f>IF(T458="","",IF(AND(T458&lt;&gt;'Tabelas auxiliares'!$B$236,T458&lt;&gt;'Tabelas auxiliares'!$B$237,T458&lt;&gt;'Tabelas auxiliares'!$C$236,T458&lt;&gt;'Tabelas auxiliares'!$C$237,T458&lt;&gt;'Tabelas auxiliares'!$D$236),"FOLHA DE PESSOAL",IF(X458='Tabelas auxiliares'!$A$237,"CUSTEIO",IF(X458='Tabelas auxiliares'!$A$236,"INVESTIMENTO","ERRO - VERIFICAR"))))</f>
        <v/>
      </c>
      <c r="Z458" s="64" t="str">
        <f t="shared" si="13"/>
        <v/>
      </c>
      <c r="AC458" s="44"/>
      <c r="AD458" s="72"/>
      <c r="AE458" s="72"/>
      <c r="AF458" s="72"/>
      <c r="AG458" s="72"/>
      <c r="AH458" s="72"/>
      <c r="AI458" s="72"/>
      <c r="AJ458" s="72"/>
      <c r="AK458" s="72"/>
      <c r="AL458" s="72"/>
      <c r="AM458" s="72"/>
      <c r="AN458" s="72"/>
      <c r="AO458" s="72"/>
    </row>
    <row r="459" spans="6:41" x14ac:dyDescent="0.25">
      <c r="F459" s="51" t="str">
        <f>IFERROR(VLOOKUP(D459,'Tabelas auxiliares'!$A$3:$B$61,2,FALSE),"")</f>
        <v/>
      </c>
      <c r="G459" s="51" t="str">
        <f>IFERROR(VLOOKUP($B459,'Tabelas auxiliares'!$A$65:$C$102,2,FALSE),"")</f>
        <v/>
      </c>
      <c r="H459" s="51" t="str">
        <f>IFERROR(VLOOKUP($B459,'Tabelas auxiliares'!$A$65:$C$102,3,FALSE),"")</f>
        <v/>
      </c>
      <c r="X459" s="51" t="str">
        <f t="shared" si="12"/>
        <v/>
      </c>
      <c r="Y459" s="51" t="str">
        <f>IF(T459="","",IF(AND(T459&lt;&gt;'Tabelas auxiliares'!$B$236,T459&lt;&gt;'Tabelas auxiliares'!$B$237,T459&lt;&gt;'Tabelas auxiliares'!$C$236,T459&lt;&gt;'Tabelas auxiliares'!$C$237,T459&lt;&gt;'Tabelas auxiliares'!$D$236),"FOLHA DE PESSOAL",IF(X459='Tabelas auxiliares'!$A$237,"CUSTEIO",IF(X459='Tabelas auxiliares'!$A$236,"INVESTIMENTO","ERRO - VERIFICAR"))))</f>
        <v/>
      </c>
      <c r="Z459" s="64" t="str">
        <f t="shared" si="13"/>
        <v/>
      </c>
      <c r="AC459" s="44"/>
      <c r="AD459" s="72"/>
      <c r="AE459" s="72"/>
      <c r="AF459" s="72"/>
      <c r="AG459" s="72"/>
      <c r="AH459" s="72"/>
      <c r="AI459" s="72"/>
      <c r="AJ459" s="72"/>
      <c r="AK459" s="72"/>
      <c r="AL459" s="72"/>
      <c r="AM459" s="72"/>
      <c r="AN459" s="72"/>
      <c r="AO459" s="72"/>
    </row>
    <row r="460" spans="6:41" x14ac:dyDescent="0.25">
      <c r="F460" s="51" t="str">
        <f>IFERROR(VLOOKUP(D460,'Tabelas auxiliares'!$A$3:$B$61,2,FALSE),"")</f>
        <v/>
      </c>
      <c r="G460" s="51" t="str">
        <f>IFERROR(VLOOKUP($B460,'Tabelas auxiliares'!$A$65:$C$102,2,FALSE),"")</f>
        <v/>
      </c>
      <c r="H460" s="51" t="str">
        <f>IFERROR(VLOOKUP($B460,'Tabelas auxiliares'!$A$65:$C$102,3,FALSE),"")</f>
        <v/>
      </c>
      <c r="X460" s="51" t="str">
        <f t="shared" si="12"/>
        <v/>
      </c>
      <c r="Y460" s="51" t="str">
        <f>IF(T460="","",IF(AND(T460&lt;&gt;'Tabelas auxiliares'!$B$236,T460&lt;&gt;'Tabelas auxiliares'!$B$237,T460&lt;&gt;'Tabelas auxiliares'!$C$236,T460&lt;&gt;'Tabelas auxiliares'!$C$237,T460&lt;&gt;'Tabelas auxiliares'!$D$236),"FOLHA DE PESSOAL",IF(X460='Tabelas auxiliares'!$A$237,"CUSTEIO",IF(X460='Tabelas auxiliares'!$A$236,"INVESTIMENTO","ERRO - VERIFICAR"))))</f>
        <v/>
      </c>
      <c r="Z460" s="64" t="str">
        <f t="shared" si="13"/>
        <v/>
      </c>
      <c r="AC460" s="44"/>
      <c r="AD460" s="72"/>
      <c r="AE460" s="72"/>
      <c r="AF460" s="72"/>
      <c r="AG460" s="72"/>
      <c r="AH460" s="72"/>
      <c r="AI460" s="72"/>
      <c r="AJ460" s="72"/>
      <c r="AK460" s="72"/>
      <c r="AL460" s="72"/>
      <c r="AM460" s="72"/>
      <c r="AN460" s="72"/>
      <c r="AO460" s="72"/>
    </row>
    <row r="461" spans="6:41" x14ac:dyDescent="0.25">
      <c r="F461" s="51" t="str">
        <f>IFERROR(VLOOKUP(D461,'Tabelas auxiliares'!$A$3:$B$61,2,FALSE),"")</f>
        <v/>
      </c>
      <c r="G461" s="51" t="str">
        <f>IFERROR(VLOOKUP($B461,'Tabelas auxiliares'!$A$65:$C$102,2,FALSE),"")</f>
        <v/>
      </c>
      <c r="H461" s="51" t="str">
        <f>IFERROR(VLOOKUP($B461,'Tabelas auxiliares'!$A$65:$C$102,3,FALSE),"")</f>
        <v/>
      </c>
      <c r="X461" s="51" t="str">
        <f t="shared" si="12"/>
        <v/>
      </c>
      <c r="Y461" s="51" t="str">
        <f>IF(T461="","",IF(AND(T461&lt;&gt;'Tabelas auxiliares'!$B$236,T461&lt;&gt;'Tabelas auxiliares'!$B$237,T461&lt;&gt;'Tabelas auxiliares'!$C$236,T461&lt;&gt;'Tabelas auxiliares'!$C$237,T461&lt;&gt;'Tabelas auxiliares'!$D$236),"FOLHA DE PESSOAL",IF(X461='Tabelas auxiliares'!$A$237,"CUSTEIO",IF(X461='Tabelas auxiliares'!$A$236,"INVESTIMENTO","ERRO - VERIFICAR"))))</f>
        <v/>
      </c>
      <c r="Z461" s="64" t="str">
        <f t="shared" si="13"/>
        <v/>
      </c>
      <c r="AC461" s="44"/>
      <c r="AD461" s="72"/>
      <c r="AE461" s="72"/>
      <c r="AF461" s="72"/>
      <c r="AG461" s="72"/>
      <c r="AH461" s="72"/>
      <c r="AI461" s="72"/>
      <c r="AJ461" s="72"/>
      <c r="AK461" s="72"/>
      <c r="AL461" s="72"/>
      <c r="AM461" s="72"/>
      <c r="AN461" s="72"/>
      <c r="AO461" s="72"/>
    </row>
    <row r="462" spans="6:41" x14ac:dyDescent="0.25">
      <c r="F462" s="51" t="str">
        <f>IFERROR(VLOOKUP(D462,'Tabelas auxiliares'!$A$3:$B$61,2,FALSE),"")</f>
        <v/>
      </c>
      <c r="G462" s="51" t="str">
        <f>IFERROR(VLOOKUP($B462,'Tabelas auxiliares'!$A$65:$C$102,2,FALSE),"")</f>
        <v/>
      </c>
      <c r="H462" s="51" t="str">
        <f>IFERROR(VLOOKUP($B462,'Tabelas auxiliares'!$A$65:$C$102,3,FALSE),"")</f>
        <v/>
      </c>
      <c r="X462" s="51" t="str">
        <f t="shared" si="12"/>
        <v/>
      </c>
      <c r="Y462" s="51" t="str">
        <f>IF(T462="","",IF(AND(T462&lt;&gt;'Tabelas auxiliares'!$B$236,T462&lt;&gt;'Tabelas auxiliares'!$B$237,T462&lt;&gt;'Tabelas auxiliares'!$C$236,T462&lt;&gt;'Tabelas auxiliares'!$C$237,T462&lt;&gt;'Tabelas auxiliares'!$D$236),"FOLHA DE PESSOAL",IF(X462='Tabelas auxiliares'!$A$237,"CUSTEIO",IF(X462='Tabelas auxiliares'!$A$236,"INVESTIMENTO","ERRO - VERIFICAR"))))</f>
        <v/>
      </c>
      <c r="Z462" s="64" t="str">
        <f t="shared" si="13"/>
        <v/>
      </c>
      <c r="AC462" s="44"/>
      <c r="AD462" s="72"/>
      <c r="AE462" s="72"/>
      <c r="AF462" s="72"/>
      <c r="AG462" s="72"/>
      <c r="AH462" s="72"/>
      <c r="AI462" s="72"/>
      <c r="AJ462" s="72"/>
      <c r="AK462" s="72"/>
      <c r="AL462" s="72"/>
      <c r="AM462" s="72"/>
      <c r="AN462" s="72"/>
      <c r="AO462" s="72"/>
    </row>
    <row r="463" spans="6:41" x14ac:dyDescent="0.25">
      <c r="F463" s="51" t="str">
        <f>IFERROR(VLOOKUP(D463,'Tabelas auxiliares'!$A$3:$B$61,2,FALSE),"")</f>
        <v/>
      </c>
      <c r="G463" s="51" t="str">
        <f>IFERROR(VLOOKUP($B463,'Tabelas auxiliares'!$A$65:$C$102,2,FALSE),"")</f>
        <v/>
      </c>
      <c r="H463" s="51" t="str">
        <f>IFERROR(VLOOKUP($B463,'Tabelas auxiliares'!$A$65:$C$102,3,FALSE),"")</f>
        <v/>
      </c>
      <c r="X463" s="51" t="str">
        <f t="shared" si="12"/>
        <v/>
      </c>
      <c r="Y463" s="51" t="str">
        <f>IF(T463="","",IF(AND(T463&lt;&gt;'Tabelas auxiliares'!$B$236,T463&lt;&gt;'Tabelas auxiliares'!$B$237,T463&lt;&gt;'Tabelas auxiliares'!$C$236,T463&lt;&gt;'Tabelas auxiliares'!$C$237,T463&lt;&gt;'Tabelas auxiliares'!$D$236),"FOLHA DE PESSOAL",IF(X463='Tabelas auxiliares'!$A$237,"CUSTEIO",IF(X463='Tabelas auxiliares'!$A$236,"INVESTIMENTO","ERRO - VERIFICAR"))))</f>
        <v/>
      </c>
      <c r="Z463" s="64" t="str">
        <f t="shared" si="13"/>
        <v/>
      </c>
      <c r="AC463" s="44"/>
      <c r="AD463" s="72"/>
      <c r="AE463" s="72"/>
      <c r="AF463" s="72"/>
      <c r="AG463" s="72"/>
      <c r="AH463" s="72"/>
      <c r="AI463" s="72"/>
      <c r="AJ463" s="72"/>
      <c r="AK463" s="72"/>
      <c r="AL463" s="72"/>
      <c r="AM463" s="72"/>
      <c r="AN463" s="72"/>
      <c r="AO463" s="72"/>
    </row>
    <row r="464" spans="6:41" x14ac:dyDescent="0.25">
      <c r="F464" s="51" t="str">
        <f>IFERROR(VLOOKUP(D464,'Tabelas auxiliares'!$A$3:$B$61,2,FALSE),"")</f>
        <v/>
      </c>
      <c r="G464" s="51" t="str">
        <f>IFERROR(VLOOKUP($B464,'Tabelas auxiliares'!$A$65:$C$102,2,FALSE),"")</f>
        <v/>
      </c>
      <c r="H464" s="51" t="str">
        <f>IFERROR(VLOOKUP($B464,'Tabelas auxiliares'!$A$65:$C$102,3,FALSE),"")</f>
        <v/>
      </c>
      <c r="X464" s="51" t="str">
        <f t="shared" si="12"/>
        <v/>
      </c>
      <c r="Y464" s="51" t="str">
        <f>IF(T464="","",IF(AND(T464&lt;&gt;'Tabelas auxiliares'!$B$236,T464&lt;&gt;'Tabelas auxiliares'!$B$237,T464&lt;&gt;'Tabelas auxiliares'!$C$236,T464&lt;&gt;'Tabelas auxiliares'!$C$237,T464&lt;&gt;'Tabelas auxiliares'!$D$236),"FOLHA DE PESSOAL",IF(X464='Tabelas auxiliares'!$A$237,"CUSTEIO",IF(X464='Tabelas auxiliares'!$A$236,"INVESTIMENTO","ERRO - VERIFICAR"))))</f>
        <v/>
      </c>
      <c r="Z464" s="64" t="str">
        <f t="shared" si="13"/>
        <v/>
      </c>
      <c r="AC464" s="44"/>
      <c r="AD464" s="72"/>
      <c r="AE464" s="72"/>
      <c r="AF464" s="72"/>
      <c r="AG464" s="72"/>
      <c r="AH464" s="72"/>
      <c r="AI464" s="72"/>
      <c r="AJ464" s="72"/>
      <c r="AK464" s="72"/>
      <c r="AL464" s="72"/>
      <c r="AM464" s="72"/>
      <c r="AN464" s="72"/>
      <c r="AO464" s="72"/>
    </row>
    <row r="465" spans="6:41" x14ac:dyDescent="0.25">
      <c r="F465" s="51" t="str">
        <f>IFERROR(VLOOKUP(D465,'Tabelas auxiliares'!$A$3:$B$61,2,FALSE),"")</f>
        <v/>
      </c>
      <c r="G465" s="51" t="str">
        <f>IFERROR(VLOOKUP($B465,'Tabelas auxiliares'!$A$65:$C$102,2,FALSE),"")</f>
        <v/>
      </c>
      <c r="H465" s="51" t="str">
        <f>IFERROR(VLOOKUP($B465,'Tabelas auxiliares'!$A$65:$C$102,3,FALSE),"")</f>
        <v/>
      </c>
      <c r="X465" s="51" t="str">
        <f t="shared" si="12"/>
        <v/>
      </c>
      <c r="Y465" s="51" t="str">
        <f>IF(T465="","",IF(AND(T465&lt;&gt;'Tabelas auxiliares'!$B$236,T465&lt;&gt;'Tabelas auxiliares'!$B$237,T465&lt;&gt;'Tabelas auxiliares'!$C$236,T465&lt;&gt;'Tabelas auxiliares'!$C$237,T465&lt;&gt;'Tabelas auxiliares'!$D$236),"FOLHA DE PESSOAL",IF(X465='Tabelas auxiliares'!$A$237,"CUSTEIO",IF(X465='Tabelas auxiliares'!$A$236,"INVESTIMENTO","ERRO - VERIFICAR"))))</f>
        <v/>
      </c>
      <c r="Z465" s="64" t="str">
        <f t="shared" si="13"/>
        <v/>
      </c>
      <c r="AA465" s="44"/>
      <c r="AC465" s="44"/>
      <c r="AD465" s="72"/>
      <c r="AE465" s="72"/>
      <c r="AF465" s="72"/>
      <c r="AG465" s="72"/>
      <c r="AH465" s="72"/>
      <c r="AI465" s="72"/>
      <c r="AJ465" s="72"/>
      <c r="AK465" s="72"/>
      <c r="AL465" s="72"/>
      <c r="AM465" s="72"/>
      <c r="AN465" s="72"/>
      <c r="AO465" s="72"/>
    </row>
    <row r="466" spans="6:41" x14ac:dyDescent="0.25">
      <c r="F466" s="51" t="str">
        <f>IFERROR(VLOOKUP(D466,'Tabelas auxiliares'!$A$3:$B$61,2,FALSE),"")</f>
        <v/>
      </c>
      <c r="G466" s="51" t="str">
        <f>IFERROR(VLOOKUP($B466,'Tabelas auxiliares'!$A$65:$C$102,2,FALSE),"")</f>
        <v/>
      </c>
      <c r="H466" s="51" t="str">
        <f>IFERROR(VLOOKUP($B466,'Tabelas auxiliares'!$A$65:$C$102,3,FALSE),"")</f>
        <v/>
      </c>
      <c r="X466" s="51" t="str">
        <f t="shared" si="12"/>
        <v/>
      </c>
      <c r="Y466" s="51" t="str">
        <f>IF(T466="","",IF(AND(T466&lt;&gt;'Tabelas auxiliares'!$B$236,T466&lt;&gt;'Tabelas auxiliares'!$B$237,T466&lt;&gt;'Tabelas auxiliares'!$C$236,T466&lt;&gt;'Tabelas auxiliares'!$C$237,T466&lt;&gt;'Tabelas auxiliares'!$D$236),"FOLHA DE PESSOAL",IF(X466='Tabelas auxiliares'!$A$237,"CUSTEIO",IF(X466='Tabelas auxiliares'!$A$236,"INVESTIMENTO","ERRO - VERIFICAR"))))</f>
        <v/>
      </c>
      <c r="Z466" s="64" t="str">
        <f t="shared" si="13"/>
        <v/>
      </c>
      <c r="AC466" s="44"/>
      <c r="AD466" s="72"/>
      <c r="AE466" s="72"/>
      <c r="AF466" s="72"/>
      <c r="AG466" s="72"/>
      <c r="AH466" s="72"/>
      <c r="AI466" s="72"/>
      <c r="AJ466" s="72"/>
      <c r="AK466" s="72"/>
      <c r="AL466" s="72"/>
      <c r="AM466" s="72"/>
      <c r="AN466" s="72"/>
      <c r="AO466" s="72"/>
    </row>
    <row r="467" spans="6:41" x14ac:dyDescent="0.25">
      <c r="F467" s="51" t="str">
        <f>IFERROR(VLOOKUP(D467,'Tabelas auxiliares'!$A$3:$B$61,2,FALSE),"")</f>
        <v/>
      </c>
      <c r="G467" s="51" t="str">
        <f>IFERROR(VLOOKUP($B467,'Tabelas auxiliares'!$A$65:$C$102,2,FALSE),"")</f>
        <v/>
      </c>
      <c r="H467" s="51" t="str">
        <f>IFERROR(VLOOKUP($B467,'Tabelas auxiliares'!$A$65:$C$102,3,FALSE),"")</f>
        <v/>
      </c>
      <c r="X467" s="51" t="str">
        <f t="shared" si="12"/>
        <v/>
      </c>
      <c r="Y467" s="51" t="str">
        <f>IF(T467="","",IF(AND(T467&lt;&gt;'Tabelas auxiliares'!$B$236,T467&lt;&gt;'Tabelas auxiliares'!$B$237,T467&lt;&gt;'Tabelas auxiliares'!$C$236,T467&lt;&gt;'Tabelas auxiliares'!$C$237,T467&lt;&gt;'Tabelas auxiliares'!$D$236),"FOLHA DE PESSOAL",IF(X467='Tabelas auxiliares'!$A$237,"CUSTEIO",IF(X467='Tabelas auxiliares'!$A$236,"INVESTIMENTO","ERRO - VERIFICAR"))))</f>
        <v/>
      </c>
      <c r="Z467" s="64" t="str">
        <f t="shared" si="13"/>
        <v/>
      </c>
      <c r="AC467" s="44"/>
      <c r="AD467" s="72"/>
      <c r="AE467" s="72"/>
      <c r="AF467" s="72"/>
      <c r="AG467" s="72"/>
      <c r="AH467" s="72"/>
      <c r="AI467" s="72"/>
      <c r="AJ467" s="72"/>
      <c r="AK467" s="72"/>
      <c r="AL467" s="72"/>
      <c r="AM467" s="72"/>
      <c r="AN467" s="72"/>
      <c r="AO467" s="72"/>
    </row>
    <row r="468" spans="6:41" x14ac:dyDescent="0.25">
      <c r="F468" s="51" t="str">
        <f>IFERROR(VLOOKUP(D468,'Tabelas auxiliares'!$A$3:$B$61,2,FALSE),"")</f>
        <v/>
      </c>
      <c r="G468" s="51" t="str">
        <f>IFERROR(VLOOKUP($B468,'Tabelas auxiliares'!$A$65:$C$102,2,FALSE),"")</f>
        <v/>
      </c>
      <c r="H468" s="51" t="str">
        <f>IFERROR(VLOOKUP($B468,'Tabelas auxiliares'!$A$65:$C$102,3,FALSE),"")</f>
        <v/>
      </c>
      <c r="X468" s="51" t="str">
        <f t="shared" si="12"/>
        <v/>
      </c>
      <c r="Y468" s="51" t="str">
        <f>IF(T468="","",IF(AND(T468&lt;&gt;'Tabelas auxiliares'!$B$236,T468&lt;&gt;'Tabelas auxiliares'!$B$237,T468&lt;&gt;'Tabelas auxiliares'!$C$236,T468&lt;&gt;'Tabelas auxiliares'!$C$237,T468&lt;&gt;'Tabelas auxiliares'!$D$236),"FOLHA DE PESSOAL",IF(X468='Tabelas auxiliares'!$A$237,"CUSTEIO",IF(X468='Tabelas auxiliares'!$A$236,"INVESTIMENTO","ERRO - VERIFICAR"))))</f>
        <v/>
      </c>
      <c r="Z468" s="64" t="str">
        <f t="shared" si="13"/>
        <v/>
      </c>
      <c r="AC468" s="44"/>
      <c r="AD468" s="72"/>
      <c r="AE468" s="72"/>
      <c r="AF468" s="72"/>
      <c r="AG468" s="72"/>
      <c r="AH468" s="72"/>
      <c r="AI468" s="72"/>
      <c r="AJ468" s="72"/>
      <c r="AK468" s="72"/>
      <c r="AL468" s="72"/>
      <c r="AM468" s="72"/>
      <c r="AN468" s="72"/>
      <c r="AO468" s="72"/>
    </row>
    <row r="469" spans="6:41" x14ac:dyDescent="0.25">
      <c r="F469" s="51" t="str">
        <f>IFERROR(VLOOKUP(D469,'Tabelas auxiliares'!$A$3:$B$61,2,FALSE),"")</f>
        <v/>
      </c>
      <c r="G469" s="51" t="str">
        <f>IFERROR(VLOOKUP($B469,'Tabelas auxiliares'!$A$65:$C$102,2,FALSE),"")</f>
        <v/>
      </c>
      <c r="H469" s="51" t="str">
        <f>IFERROR(VLOOKUP($B469,'Tabelas auxiliares'!$A$65:$C$102,3,FALSE),"")</f>
        <v/>
      </c>
      <c r="X469" s="51" t="str">
        <f t="shared" si="12"/>
        <v/>
      </c>
      <c r="Y469" s="51" t="str">
        <f>IF(T469="","",IF(AND(T469&lt;&gt;'Tabelas auxiliares'!$B$236,T469&lt;&gt;'Tabelas auxiliares'!$B$237,T469&lt;&gt;'Tabelas auxiliares'!$C$236,T469&lt;&gt;'Tabelas auxiliares'!$C$237,T469&lt;&gt;'Tabelas auxiliares'!$D$236),"FOLHA DE PESSOAL",IF(X469='Tabelas auxiliares'!$A$237,"CUSTEIO",IF(X469='Tabelas auxiliares'!$A$236,"INVESTIMENTO","ERRO - VERIFICAR"))))</f>
        <v/>
      </c>
      <c r="Z469" s="64" t="str">
        <f t="shared" si="13"/>
        <v/>
      </c>
      <c r="AA469" s="44"/>
      <c r="AC469" s="44"/>
      <c r="AD469" s="72"/>
      <c r="AE469" s="72"/>
      <c r="AF469" s="72"/>
      <c r="AG469" s="72"/>
      <c r="AH469" s="72"/>
      <c r="AI469" s="72"/>
      <c r="AJ469" s="72"/>
      <c r="AK469" s="72"/>
      <c r="AL469" s="72"/>
      <c r="AM469" s="72"/>
      <c r="AN469" s="72"/>
      <c r="AO469" s="72"/>
    </row>
    <row r="470" spans="6:41" x14ac:dyDescent="0.25">
      <c r="F470" s="51" t="str">
        <f>IFERROR(VLOOKUP(D470,'Tabelas auxiliares'!$A$3:$B$61,2,FALSE),"")</f>
        <v/>
      </c>
      <c r="G470" s="51" t="str">
        <f>IFERROR(VLOOKUP($B470,'Tabelas auxiliares'!$A$65:$C$102,2,FALSE),"")</f>
        <v/>
      </c>
      <c r="H470" s="51" t="str">
        <f>IFERROR(VLOOKUP($B470,'Tabelas auxiliares'!$A$65:$C$102,3,FALSE),"")</f>
        <v/>
      </c>
      <c r="X470" s="51" t="str">
        <f t="shared" si="12"/>
        <v/>
      </c>
      <c r="Y470" s="51" t="str">
        <f>IF(T470="","",IF(AND(T470&lt;&gt;'Tabelas auxiliares'!$B$236,T470&lt;&gt;'Tabelas auxiliares'!$B$237,T470&lt;&gt;'Tabelas auxiliares'!$C$236,T470&lt;&gt;'Tabelas auxiliares'!$C$237,T470&lt;&gt;'Tabelas auxiliares'!$D$236),"FOLHA DE PESSOAL",IF(X470='Tabelas auxiliares'!$A$237,"CUSTEIO",IF(X470='Tabelas auxiliares'!$A$236,"INVESTIMENTO","ERRO - VERIFICAR"))))</f>
        <v/>
      </c>
      <c r="Z470" s="64" t="str">
        <f t="shared" si="13"/>
        <v/>
      </c>
      <c r="AC470" s="44"/>
      <c r="AD470" s="72"/>
      <c r="AE470" s="72"/>
      <c r="AF470" s="72"/>
      <c r="AG470" s="72"/>
      <c r="AH470" s="72"/>
      <c r="AI470" s="72"/>
      <c r="AJ470" s="72"/>
      <c r="AK470" s="72"/>
      <c r="AL470" s="72"/>
      <c r="AM470" s="72"/>
      <c r="AN470" s="72"/>
      <c r="AO470" s="72"/>
    </row>
    <row r="471" spans="6:41" x14ac:dyDescent="0.25">
      <c r="F471" s="51" t="str">
        <f>IFERROR(VLOOKUP(D471,'Tabelas auxiliares'!$A$3:$B$61,2,FALSE),"")</f>
        <v/>
      </c>
      <c r="G471" s="51" t="str">
        <f>IFERROR(VLOOKUP($B471,'Tabelas auxiliares'!$A$65:$C$102,2,FALSE),"")</f>
        <v/>
      </c>
      <c r="H471" s="51" t="str">
        <f>IFERROR(VLOOKUP($B471,'Tabelas auxiliares'!$A$65:$C$102,3,FALSE),"")</f>
        <v/>
      </c>
      <c r="X471" s="51" t="str">
        <f t="shared" si="12"/>
        <v/>
      </c>
      <c r="Y471" s="51" t="str">
        <f>IF(T471="","",IF(AND(T471&lt;&gt;'Tabelas auxiliares'!$B$236,T471&lt;&gt;'Tabelas auxiliares'!$B$237,T471&lt;&gt;'Tabelas auxiliares'!$C$236,T471&lt;&gt;'Tabelas auxiliares'!$C$237,T471&lt;&gt;'Tabelas auxiliares'!$D$236),"FOLHA DE PESSOAL",IF(X471='Tabelas auxiliares'!$A$237,"CUSTEIO",IF(X471='Tabelas auxiliares'!$A$236,"INVESTIMENTO","ERRO - VERIFICAR"))))</f>
        <v/>
      </c>
      <c r="Z471" s="64" t="str">
        <f t="shared" si="13"/>
        <v/>
      </c>
      <c r="AC471" s="44"/>
      <c r="AD471" s="72"/>
      <c r="AE471" s="72"/>
      <c r="AF471" s="72"/>
      <c r="AG471" s="72"/>
      <c r="AH471" s="72"/>
      <c r="AI471" s="72"/>
      <c r="AJ471" s="72"/>
      <c r="AK471" s="72"/>
      <c r="AL471" s="72"/>
      <c r="AM471" s="72"/>
      <c r="AN471" s="72"/>
      <c r="AO471" s="72"/>
    </row>
    <row r="472" spans="6:41" x14ac:dyDescent="0.25">
      <c r="F472" s="51" t="str">
        <f>IFERROR(VLOOKUP(D472,'Tabelas auxiliares'!$A$3:$B$61,2,FALSE),"")</f>
        <v/>
      </c>
      <c r="G472" s="51" t="str">
        <f>IFERROR(VLOOKUP($B472,'Tabelas auxiliares'!$A$65:$C$102,2,FALSE),"")</f>
        <v/>
      </c>
      <c r="H472" s="51" t="str">
        <f>IFERROR(VLOOKUP($B472,'Tabelas auxiliares'!$A$65:$C$102,3,FALSE),"")</f>
        <v/>
      </c>
      <c r="X472" s="51" t="str">
        <f t="shared" si="12"/>
        <v/>
      </c>
      <c r="Y472" s="51" t="str">
        <f>IF(T472="","",IF(AND(T472&lt;&gt;'Tabelas auxiliares'!$B$236,T472&lt;&gt;'Tabelas auxiliares'!$B$237,T472&lt;&gt;'Tabelas auxiliares'!$C$236,T472&lt;&gt;'Tabelas auxiliares'!$C$237,T472&lt;&gt;'Tabelas auxiliares'!$D$236),"FOLHA DE PESSOAL",IF(X472='Tabelas auxiliares'!$A$237,"CUSTEIO",IF(X472='Tabelas auxiliares'!$A$236,"INVESTIMENTO","ERRO - VERIFICAR"))))</f>
        <v/>
      </c>
      <c r="Z472" s="64" t="str">
        <f t="shared" si="13"/>
        <v/>
      </c>
      <c r="AC472" s="44"/>
      <c r="AD472" s="72"/>
      <c r="AE472" s="72"/>
      <c r="AF472" s="72"/>
      <c r="AG472" s="72"/>
      <c r="AH472" s="72"/>
      <c r="AI472" s="72"/>
      <c r="AJ472" s="72"/>
      <c r="AK472" s="72"/>
      <c r="AL472" s="72"/>
      <c r="AM472" s="72"/>
      <c r="AN472" s="72"/>
      <c r="AO472" s="72"/>
    </row>
    <row r="473" spans="6:41" x14ac:dyDescent="0.25">
      <c r="F473" s="51" t="str">
        <f>IFERROR(VLOOKUP(D473,'Tabelas auxiliares'!$A$3:$B$61,2,FALSE),"")</f>
        <v/>
      </c>
      <c r="G473" s="51" t="str">
        <f>IFERROR(VLOOKUP($B473,'Tabelas auxiliares'!$A$65:$C$102,2,FALSE),"")</f>
        <v/>
      </c>
      <c r="H473" s="51" t="str">
        <f>IFERROR(VLOOKUP($B473,'Tabelas auxiliares'!$A$65:$C$102,3,FALSE),"")</f>
        <v/>
      </c>
      <c r="X473" s="51" t="str">
        <f t="shared" si="12"/>
        <v/>
      </c>
      <c r="Y473" s="51" t="str">
        <f>IF(T473="","",IF(AND(T473&lt;&gt;'Tabelas auxiliares'!$B$236,T473&lt;&gt;'Tabelas auxiliares'!$B$237,T473&lt;&gt;'Tabelas auxiliares'!$C$236,T473&lt;&gt;'Tabelas auxiliares'!$C$237,T473&lt;&gt;'Tabelas auxiliares'!$D$236),"FOLHA DE PESSOAL",IF(X473='Tabelas auxiliares'!$A$237,"CUSTEIO",IF(X473='Tabelas auxiliares'!$A$236,"INVESTIMENTO","ERRO - VERIFICAR"))))</f>
        <v/>
      </c>
      <c r="Z473" s="64" t="str">
        <f t="shared" si="13"/>
        <v/>
      </c>
      <c r="AC473" s="44"/>
      <c r="AD473" s="72"/>
      <c r="AE473" s="72"/>
      <c r="AF473" s="72"/>
      <c r="AG473" s="72"/>
      <c r="AH473" s="72"/>
      <c r="AI473" s="72"/>
      <c r="AJ473" s="72"/>
      <c r="AK473" s="72"/>
      <c r="AL473" s="72"/>
      <c r="AM473" s="72"/>
      <c r="AN473" s="72"/>
      <c r="AO473" s="72"/>
    </row>
    <row r="474" spans="6:41" x14ac:dyDescent="0.25">
      <c r="F474" s="51" t="str">
        <f>IFERROR(VLOOKUP(D474,'Tabelas auxiliares'!$A$3:$B$61,2,FALSE),"")</f>
        <v/>
      </c>
      <c r="G474" s="51" t="str">
        <f>IFERROR(VLOOKUP($B474,'Tabelas auxiliares'!$A$65:$C$102,2,FALSE),"")</f>
        <v/>
      </c>
      <c r="H474" s="51" t="str">
        <f>IFERROR(VLOOKUP($B474,'Tabelas auxiliares'!$A$65:$C$102,3,FALSE),"")</f>
        <v/>
      </c>
      <c r="X474" s="51" t="str">
        <f t="shared" si="12"/>
        <v/>
      </c>
      <c r="Y474" s="51" t="str">
        <f>IF(T474="","",IF(AND(T474&lt;&gt;'Tabelas auxiliares'!$B$236,T474&lt;&gt;'Tabelas auxiliares'!$B$237,T474&lt;&gt;'Tabelas auxiliares'!$C$236,T474&lt;&gt;'Tabelas auxiliares'!$C$237,T474&lt;&gt;'Tabelas auxiliares'!$D$236),"FOLHA DE PESSOAL",IF(X474='Tabelas auxiliares'!$A$237,"CUSTEIO",IF(X474='Tabelas auxiliares'!$A$236,"INVESTIMENTO","ERRO - VERIFICAR"))))</f>
        <v/>
      </c>
      <c r="Z474" s="64" t="str">
        <f t="shared" si="13"/>
        <v/>
      </c>
      <c r="AA474" s="44"/>
      <c r="AC474" s="44"/>
      <c r="AD474" s="72"/>
      <c r="AE474" s="72"/>
      <c r="AF474" s="72"/>
      <c r="AG474" s="72"/>
      <c r="AH474" s="72"/>
      <c r="AI474" s="72"/>
      <c r="AJ474" s="72"/>
      <c r="AK474" s="72"/>
      <c r="AL474" s="72"/>
      <c r="AM474" s="72"/>
      <c r="AN474" s="72"/>
      <c r="AO474" s="72"/>
    </row>
    <row r="475" spans="6:41" x14ac:dyDescent="0.25">
      <c r="F475" s="51" t="str">
        <f>IFERROR(VLOOKUP(D475,'Tabelas auxiliares'!$A$3:$B$61,2,FALSE),"")</f>
        <v/>
      </c>
      <c r="G475" s="51" t="str">
        <f>IFERROR(VLOOKUP($B475,'Tabelas auxiliares'!$A$65:$C$102,2,FALSE),"")</f>
        <v/>
      </c>
      <c r="H475" s="51" t="str">
        <f>IFERROR(VLOOKUP($B475,'Tabelas auxiliares'!$A$65:$C$102,3,FALSE),"")</f>
        <v/>
      </c>
      <c r="X475" s="51" t="str">
        <f t="shared" si="12"/>
        <v/>
      </c>
      <c r="Y475" s="51" t="str">
        <f>IF(T475="","",IF(AND(T475&lt;&gt;'Tabelas auxiliares'!$B$236,T475&lt;&gt;'Tabelas auxiliares'!$B$237,T475&lt;&gt;'Tabelas auxiliares'!$C$236,T475&lt;&gt;'Tabelas auxiliares'!$C$237,T475&lt;&gt;'Tabelas auxiliares'!$D$236),"FOLHA DE PESSOAL",IF(X475='Tabelas auxiliares'!$A$237,"CUSTEIO",IF(X475='Tabelas auxiliares'!$A$236,"INVESTIMENTO","ERRO - VERIFICAR"))))</f>
        <v/>
      </c>
      <c r="Z475" s="64" t="str">
        <f t="shared" si="13"/>
        <v/>
      </c>
      <c r="AA475" s="44"/>
      <c r="AC475" s="44"/>
      <c r="AD475" s="72"/>
      <c r="AE475" s="72"/>
      <c r="AF475" s="72"/>
      <c r="AG475" s="72"/>
      <c r="AH475" s="72"/>
      <c r="AI475" s="72"/>
      <c r="AJ475" s="72"/>
      <c r="AK475" s="72"/>
      <c r="AL475" s="72"/>
      <c r="AM475" s="72"/>
      <c r="AN475" s="72"/>
      <c r="AO475" s="72"/>
    </row>
    <row r="476" spans="6:41" x14ac:dyDescent="0.25">
      <c r="F476" s="51" t="str">
        <f>IFERROR(VLOOKUP(D476,'Tabelas auxiliares'!$A$3:$B$61,2,FALSE),"")</f>
        <v/>
      </c>
      <c r="G476" s="51" t="str">
        <f>IFERROR(VLOOKUP($B476,'Tabelas auxiliares'!$A$65:$C$102,2,FALSE),"")</f>
        <v/>
      </c>
      <c r="H476" s="51" t="str">
        <f>IFERROR(VLOOKUP($B476,'Tabelas auxiliares'!$A$65:$C$102,3,FALSE),"")</f>
        <v/>
      </c>
      <c r="X476" s="51" t="str">
        <f t="shared" si="12"/>
        <v/>
      </c>
      <c r="Y476" s="51" t="str">
        <f>IF(T476="","",IF(AND(T476&lt;&gt;'Tabelas auxiliares'!$B$236,T476&lt;&gt;'Tabelas auxiliares'!$B$237,T476&lt;&gt;'Tabelas auxiliares'!$C$236,T476&lt;&gt;'Tabelas auxiliares'!$C$237,T476&lt;&gt;'Tabelas auxiliares'!$D$236),"FOLHA DE PESSOAL",IF(X476='Tabelas auxiliares'!$A$237,"CUSTEIO",IF(X476='Tabelas auxiliares'!$A$236,"INVESTIMENTO","ERRO - VERIFICAR"))))</f>
        <v/>
      </c>
      <c r="Z476" s="64" t="str">
        <f t="shared" si="13"/>
        <v/>
      </c>
      <c r="AA476" s="44"/>
      <c r="AC476" s="44"/>
      <c r="AD476" s="72"/>
      <c r="AE476" s="72"/>
      <c r="AF476" s="72"/>
      <c r="AG476" s="72"/>
      <c r="AH476" s="72"/>
      <c r="AI476" s="72"/>
      <c r="AJ476" s="72"/>
      <c r="AK476" s="72"/>
      <c r="AL476" s="72"/>
      <c r="AM476" s="72"/>
      <c r="AN476" s="72"/>
      <c r="AO476" s="72"/>
    </row>
    <row r="477" spans="6:41" x14ac:dyDescent="0.25">
      <c r="F477" s="51" t="str">
        <f>IFERROR(VLOOKUP(D477,'Tabelas auxiliares'!$A$3:$B$61,2,FALSE),"")</f>
        <v/>
      </c>
      <c r="G477" s="51" t="str">
        <f>IFERROR(VLOOKUP($B477,'Tabelas auxiliares'!$A$65:$C$102,2,FALSE),"")</f>
        <v/>
      </c>
      <c r="H477" s="51" t="str">
        <f>IFERROR(VLOOKUP($B477,'Tabelas auxiliares'!$A$65:$C$102,3,FALSE),"")</f>
        <v/>
      </c>
      <c r="X477" s="51" t="str">
        <f t="shared" si="12"/>
        <v/>
      </c>
      <c r="Y477" s="51" t="str">
        <f>IF(T477="","",IF(AND(T477&lt;&gt;'Tabelas auxiliares'!$B$236,T477&lt;&gt;'Tabelas auxiliares'!$B$237,T477&lt;&gt;'Tabelas auxiliares'!$C$236,T477&lt;&gt;'Tabelas auxiliares'!$C$237,T477&lt;&gt;'Tabelas auxiliares'!$D$236),"FOLHA DE PESSOAL",IF(X477='Tabelas auxiliares'!$A$237,"CUSTEIO",IF(X477='Tabelas auxiliares'!$A$236,"INVESTIMENTO","ERRO - VERIFICAR"))))</f>
        <v/>
      </c>
      <c r="Z477" s="64" t="str">
        <f t="shared" si="13"/>
        <v/>
      </c>
      <c r="AA477" s="44"/>
      <c r="AC477" s="44"/>
      <c r="AD477" s="72"/>
      <c r="AE477" s="72"/>
      <c r="AF477" s="72"/>
      <c r="AG477" s="72"/>
      <c r="AH477" s="72"/>
      <c r="AI477" s="72"/>
      <c r="AJ477" s="72"/>
      <c r="AK477" s="72"/>
      <c r="AL477" s="72"/>
      <c r="AM477" s="72"/>
      <c r="AN477" s="72"/>
      <c r="AO477" s="72"/>
    </row>
    <row r="478" spans="6:41" x14ac:dyDescent="0.25">
      <c r="F478" s="51" t="str">
        <f>IFERROR(VLOOKUP(D478,'Tabelas auxiliares'!$A$3:$B$61,2,FALSE),"")</f>
        <v/>
      </c>
      <c r="G478" s="51" t="str">
        <f>IFERROR(VLOOKUP($B478,'Tabelas auxiliares'!$A$65:$C$102,2,FALSE),"")</f>
        <v/>
      </c>
      <c r="H478" s="51" t="str">
        <f>IFERROR(VLOOKUP($B478,'Tabelas auxiliares'!$A$65:$C$102,3,FALSE),"")</f>
        <v/>
      </c>
      <c r="X478" s="51" t="str">
        <f t="shared" si="12"/>
        <v/>
      </c>
      <c r="Y478" s="51" t="str">
        <f>IF(T478="","",IF(AND(T478&lt;&gt;'Tabelas auxiliares'!$B$236,T478&lt;&gt;'Tabelas auxiliares'!$B$237,T478&lt;&gt;'Tabelas auxiliares'!$C$236,T478&lt;&gt;'Tabelas auxiliares'!$C$237,T478&lt;&gt;'Tabelas auxiliares'!$D$236),"FOLHA DE PESSOAL",IF(X478='Tabelas auxiliares'!$A$237,"CUSTEIO",IF(X478='Tabelas auxiliares'!$A$236,"INVESTIMENTO","ERRO - VERIFICAR"))))</f>
        <v/>
      </c>
      <c r="Z478" s="64" t="str">
        <f t="shared" si="13"/>
        <v/>
      </c>
      <c r="AC478" s="44"/>
      <c r="AD478" s="72"/>
      <c r="AE478" s="72"/>
      <c r="AF478" s="72"/>
      <c r="AG478" s="72"/>
      <c r="AH478" s="72"/>
      <c r="AI478" s="72"/>
      <c r="AJ478" s="72"/>
      <c r="AK478" s="72"/>
      <c r="AL478" s="72"/>
      <c r="AM478" s="72"/>
      <c r="AN478" s="72"/>
      <c r="AO478" s="72"/>
    </row>
    <row r="479" spans="6:41" x14ac:dyDescent="0.25">
      <c r="F479" s="51" t="str">
        <f>IFERROR(VLOOKUP(D479,'Tabelas auxiliares'!$A$3:$B$61,2,FALSE),"")</f>
        <v/>
      </c>
      <c r="G479" s="51" t="str">
        <f>IFERROR(VLOOKUP($B479,'Tabelas auxiliares'!$A$65:$C$102,2,FALSE),"")</f>
        <v/>
      </c>
      <c r="H479" s="51" t="str">
        <f>IFERROR(VLOOKUP($B479,'Tabelas auxiliares'!$A$65:$C$102,3,FALSE),"")</f>
        <v/>
      </c>
      <c r="X479" s="51" t="str">
        <f t="shared" si="12"/>
        <v/>
      </c>
      <c r="Y479" s="51" t="str">
        <f>IF(T479="","",IF(AND(T479&lt;&gt;'Tabelas auxiliares'!$B$236,T479&lt;&gt;'Tabelas auxiliares'!$B$237,T479&lt;&gt;'Tabelas auxiliares'!$C$236,T479&lt;&gt;'Tabelas auxiliares'!$C$237,T479&lt;&gt;'Tabelas auxiliares'!$D$236),"FOLHA DE PESSOAL",IF(X479='Tabelas auxiliares'!$A$237,"CUSTEIO",IF(X479='Tabelas auxiliares'!$A$236,"INVESTIMENTO","ERRO - VERIFICAR"))))</f>
        <v/>
      </c>
      <c r="Z479" s="64" t="str">
        <f t="shared" si="13"/>
        <v/>
      </c>
      <c r="AA479" s="44"/>
      <c r="AC479" s="44"/>
      <c r="AD479" s="72"/>
      <c r="AE479" s="72"/>
      <c r="AF479" s="72"/>
      <c r="AG479" s="72"/>
      <c r="AH479" s="72"/>
      <c r="AI479" s="72"/>
      <c r="AJ479" s="72"/>
      <c r="AK479" s="72"/>
      <c r="AL479" s="72"/>
      <c r="AM479" s="72"/>
      <c r="AN479" s="72"/>
      <c r="AO479" s="72"/>
    </row>
    <row r="480" spans="6:41" x14ac:dyDescent="0.25">
      <c r="F480" s="51" t="str">
        <f>IFERROR(VLOOKUP(D480,'Tabelas auxiliares'!$A$3:$B$61,2,FALSE),"")</f>
        <v/>
      </c>
      <c r="G480" s="51" t="str">
        <f>IFERROR(VLOOKUP($B480,'Tabelas auxiliares'!$A$65:$C$102,2,FALSE),"")</f>
        <v/>
      </c>
      <c r="H480" s="51" t="str">
        <f>IFERROR(VLOOKUP($B480,'Tabelas auxiliares'!$A$65:$C$102,3,FALSE),"")</f>
        <v/>
      </c>
      <c r="X480" s="51" t="str">
        <f t="shared" si="12"/>
        <v/>
      </c>
      <c r="Y480" s="51" t="str">
        <f>IF(T480="","",IF(AND(T480&lt;&gt;'Tabelas auxiliares'!$B$236,T480&lt;&gt;'Tabelas auxiliares'!$B$237,T480&lt;&gt;'Tabelas auxiliares'!$C$236,T480&lt;&gt;'Tabelas auxiliares'!$C$237,T480&lt;&gt;'Tabelas auxiliares'!$D$236),"FOLHA DE PESSOAL",IF(X480='Tabelas auxiliares'!$A$237,"CUSTEIO",IF(X480='Tabelas auxiliares'!$A$236,"INVESTIMENTO","ERRO - VERIFICAR"))))</f>
        <v/>
      </c>
      <c r="Z480" s="64" t="str">
        <f t="shared" si="13"/>
        <v/>
      </c>
      <c r="AA480" s="44"/>
      <c r="AC480" s="44"/>
      <c r="AD480" s="72"/>
      <c r="AE480" s="72"/>
      <c r="AF480" s="72"/>
      <c r="AG480" s="72"/>
      <c r="AH480" s="72"/>
      <c r="AI480" s="72"/>
      <c r="AJ480" s="72"/>
      <c r="AK480" s="72"/>
      <c r="AL480" s="72"/>
      <c r="AM480" s="72"/>
      <c r="AN480" s="72"/>
      <c r="AO480" s="72"/>
    </row>
    <row r="481" spans="6:41" x14ac:dyDescent="0.25">
      <c r="F481" s="51" t="str">
        <f>IFERROR(VLOOKUP(D481,'Tabelas auxiliares'!$A$3:$B$61,2,FALSE),"")</f>
        <v/>
      </c>
      <c r="G481" s="51" t="str">
        <f>IFERROR(VLOOKUP($B481,'Tabelas auxiliares'!$A$65:$C$102,2,FALSE),"")</f>
        <v/>
      </c>
      <c r="H481" s="51" t="str">
        <f>IFERROR(VLOOKUP($B481,'Tabelas auxiliares'!$A$65:$C$102,3,FALSE),"")</f>
        <v/>
      </c>
      <c r="X481" s="51" t="str">
        <f t="shared" si="12"/>
        <v/>
      </c>
      <c r="Y481" s="51" t="str">
        <f>IF(T481="","",IF(AND(T481&lt;&gt;'Tabelas auxiliares'!$B$236,T481&lt;&gt;'Tabelas auxiliares'!$B$237,T481&lt;&gt;'Tabelas auxiliares'!$C$236,T481&lt;&gt;'Tabelas auxiliares'!$C$237,T481&lt;&gt;'Tabelas auxiliares'!$D$236),"FOLHA DE PESSOAL",IF(X481='Tabelas auxiliares'!$A$237,"CUSTEIO",IF(X481='Tabelas auxiliares'!$A$236,"INVESTIMENTO","ERRO - VERIFICAR"))))</f>
        <v/>
      </c>
      <c r="Z481" s="64" t="str">
        <f t="shared" si="13"/>
        <v/>
      </c>
      <c r="AA481" s="44"/>
      <c r="AD481" s="72"/>
      <c r="AE481" s="72"/>
      <c r="AF481" s="72"/>
      <c r="AG481" s="72"/>
      <c r="AH481" s="72"/>
      <c r="AI481" s="72"/>
      <c r="AJ481" s="72"/>
      <c r="AK481" s="72"/>
      <c r="AL481" s="72"/>
      <c r="AM481" s="72"/>
      <c r="AN481" s="72"/>
      <c r="AO481" s="72"/>
    </row>
    <row r="482" spans="6:41" x14ac:dyDescent="0.25">
      <c r="F482" s="51" t="str">
        <f>IFERROR(VLOOKUP(D482,'Tabelas auxiliares'!$A$3:$B$61,2,FALSE),"")</f>
        <v/>
      </c>
      <c r="G482" s="51" t="str">
        <f>IFERROR(VLOOKUP($B482,'Tabelas auxiliares'!$A$65:$C$102,2,FALSE),"")</f>
        <v/>
      </c>
      <c r="H482" s="51" t="str">
        <f>IFERROR(VLOOKUP($B482,'Tabelas auxiliares'!$A$65:$C$102,3,FALSE),"")</f>
        <v/>
      </c>
      <c r="X482" s="51" t="str">
        <f t="shared" si="12"/>
        <v/>
      </c>
      <c r="Y482" s="51" t="str">
        <f>IF(T482="","",IF(AND(T482&lt;&gt;'Tabelas auxiliares'!$B$236,T482&lt;&gt;'Tabelas auxiliares'!$B$237,T482&lt;&gt;'Tabelas auxiliares'!$C$236,T482&lt;&gt;'Tabelas auxiliares'!$C$237,T482&lt;&gt;'Tabelas auxiliares'!$D$236),"FOLHA DE PESSOAL",IF(X482='Tabelas auxiliares'!$A$237,"CUSTEIO",IF(X482='Tabelas auxiliares'!$A$236,"INVESTIMENTO","ERRO - VERIFICAR"))))</f>
        <v/>
      </c>
      <c r="Z482" s="64" t="str">
        <f t="shared" si="13"/>
        <v/>
      </c>
      <c r="AA482" s="44"/>
      <c r="AD482" s="72"/>
      <c r="AE482" s="72"/>
      <c r="AF482" s="72"/>
      <c r="AG482" s="72"/>
      <c r="AH482" s="72"/>
      <c r="AI482" s="72"/>
      <c r="AJ482" s="72"/>
      <c r="AK482" s="72"/>
      <c r="AL482" s="72"/>
      <c r="AM482" s="72"/>
      <c r="AN482" s="72"/>
      <c r="AO482" s="72"/>
    </row>
    <row r="483" spans="6:41" x14ac:dyDescent="0.25">
      <c r="F483" s="51" t="str">
        <f>IFERROR(VLOOKUP(D483,'Tabelas auxiliares'!$A$3:$B$61,2,FALSE),"")</f>
        <v/>
      </c>
      <c r="G483" s="51" t="str">
        <f>IFERROR(VLOOKUP($B483,'Tabelas auxiliares'!$A$65:$C$102,2,FALSE),"")</f>
        <v/>
      </c>
      <c r="H483" s="51" t="str">
        <f>IFERROR(VLOOKUP($B483,'Tabelas auxiliares'!$A$65:$C$102,3,FALSE),"")</f>
        <v/>
      </c>
      <c r="X483" s="51" t="str">
        <f t="shared" si="12"/>
        <v/>
      </c>
      <c r="Y483" s="51" t="str">
        <f>IF(T483="","",IF(AND(T483&lt;&gt;'Tabelas auxiliares'!$B$236,T483&lt;&gt;'Tabelas auxiliares'!$B$237,T483&lt;&gt;'Tabelas auxiliares'!$C$236,T483&lt;&gt;'Tabelas auxiliares'!$C$237,T483&lt;&gt;'Tabelas auxiliares'!$D$236),"FOLHA DE PESSOAL",IF(X483='Tabelas auxiliares'!$A$237,"CUSTEIO",IF(X483='Tabelas auxiliares'!$A$236,"INVESTIMENTO","ERRO - VERIFICAR"))))</f>
        <v/>
      </c>
      <c r="Z483" s="64" t="str">
        <f t="shared" si="13"/>
        <v/>
      </c>
      <c r="AC483" s="44"/>
      <c r="AD483" s="72"/>
      <c r="AE483" s="72"/>
      <c r="AF483" s="72"/>
      <c r="AG483" s="72"/>
      <c r="AH483" s="72"/>
      <c r="AI483" s="72"/>
      <c r="AJ483" s="72"/>
      <c r="AK483" s="72"/>
      <c r="AL483" s="72"/>
      <c r="AM483" s="72"/>
      <c r="AN483" s="72"/>
      <c r="AO483" s="72"/>
    </row>
    <row r="484" spans="6:41" x14ac:dyDescent="0.25">
      <c r="F484" s="51" t="str">
        <f>IFERROR(VLOOKUP(D484,'Tabelas auxiliares'!$A$3:$B$61,2,FALSE),"")</f>
        <v/>
      </c>
      <c r="G484" s="51" t="str">
        <f>IFERROR(VLOOKUP($B484,'Tabelas auxiliares'!$A$65:$C$102,2,FALSE),"")</f>
        <v/>
      </c>
      <c r="H484" s="51" t="str">
        <f>IFERROR(VLOOKUP($B484,'Tabelas auxiliares'!$A$65:$C$102,3,FALSE),"")</f>
        <v/>
      </c>
      <c r="X484" s="51" t="str">
        <f t="shared" si="12"/>
        <v/>
      </c>
      <c r="Y484" s="51" t="str">
        <f>IF(T484="","",IF(AND(T484&lt;&gt;'Tabelas auxiliares'!$B$236,T484&lt;&gt;'Tabelas auxiliares'!$B$237,T484&lt;&gt;'Tabelas auxiliares'!$C$236,T484&lt;&gt;'Tabelas auxiliares'!$C$237,T484&lt;&gt;'Tabelas auxiliares'!$D$236),"FOLHA DE PESSOAL",IF(X484='Tabelas auxiliares'!$A$237,"CUSTEIO",IF(X484='Tabelas auxiliares'!$A$236,"INVESTIMENTO","ERRO - VERIFICAR"))))</f>
        <v/>
      </c>
      <c r="Z484" s="64" t="str">
        <f t="shared" si="13"/>
        <v/>
      </c>
      <c r="AA484" s="44"/>
      <c r="AC484" s="44"/>
      <c r="AD484" s="72"/>
      <c r="AE484" s="72"/>
      <c r="AF484" s="72"/>
      <c r="AG484" s="72"/>
      <c r="AH484" s="72"/>
      <c r="AI484" s="72"/>
      <c r="AJ484" s="72"/>
      <c r="AK484" s="72"/>
      <c r="AL484" s="72"/>
      <c r="AM484" s="72"/>
      <c r="AN484" s="72"/>
      <c r="AO484" s="72"/>
    </row>
    <row r="485" spans="6:41" x14ac:dyDescent="0.25">
      <c r="F485" s="51" t="str">
        <f>IFERROR(VLOOKUP(D485,'Tabelas auxiliares'!$A$3:$B$61,2,FALSE),"")</f>
        <v/>
      </c>
      <c r="G485" s="51" t="str">
        <f>IFERROR(VLOOKUP($B485,'Tabelas auxiliares'!$A$65:$C$102,2,FALSE),"")</f>
        <v/>
      </c>
      <c r="H485" s="51" t="str">
        <f>IFERROR(VLOOKUP($B485,'Tabelas auxiliares'!$A$65:$C$102,3,FALSE),"")</f>
        <v/>
      </c>
      <c r="X485" s="51" t="str">
        <f t="shared" si="12"/>
        <v/>
      </c>
      <c r="Y485" s="51" t="str">
        <f>IF(T485="","",IF(AND(T485&lt;&gt;'Tabelas auxiliares'!$B$236,T485&lt;&gt;'Tabelas auxiliares'!$B$237,T485&lt;&gt;'Tabelas auxiliares'!$C$236,T485&lt;&gt;'Tabelas auxiliares'!$C$237,T485&lt;&gt;'Tabelas auxiliares'!$D$236),"FOLHA DE PESSOAL",IF(X485='Tabelas auxiliares'!$A$237,"CUSTEIO",IF(X485='Tabelas auxiliares'!$A$236,"INVESTIMENTO","ERRO - VERIFICAR"))))</f>
        <v/>
      </c>
      <c r="Z485" s="64" t="str">
        <f t="shared" si="13"/>
        <v/>
      </c>
      <c r="AA485" s="44"/>
      <c r="AD485" s="72"/>
      <c r="AE485" s="72"/>
      <c r="AF485" s="72"/>
      <c r="AG485" s="72"/>
      <c r="AH485" s="72"/>
      <c r="AI485" s="72"/>
      <c r="AJ485" s="72"/>
      <c r="AK485" s="72"/>
      <c r="AL485" s="72"/>
      <c r="AM485" s="72"/>
      <c r="AN485" s="72"/>
      <c r="AO485" s="72"/>
    </row>
    <row r="486" spans="6:41" x14ac:dyDescent="0.25">
      <c r="F486" s="51" t="str">
        <f>IFERROR(VLOOKUP(D486,'Tabelas auxiliares'!$A$3:$B$61,2,FALSE),"")</f>
        <v/>
      </c>
      <c r="G486" s="51" t="str">
        <f>IFERROR(VLOOKUP($B486,'Tabelas auxiliares'!$A$65:$C$102,2,FALSE),"")</f>
        <v/>
      </c>
      <c r="H486" s="51" t="str">
        <f>IFERROR(VLOOKUP($B486,'Tabelas auxiliares'!$A$65:$C$102,3,FALSE),"")</f>
        <v/>
      </c>
      <c r="X486" s="51" t="str">
        <f t="shared" si="12"/>
        <v/>
      </c>
      <c r="Y486" s="51" t="str">
        <f>IF(T486="","",IF(AND(T486&lt;&gt;'Tabelas auxiliares'!$B$236,T486&lt;&gt;'Tabelas auxiliares'!$B$237,T486&lt;&gt;'Tabelas auxiliares'!$C$236,T486&lt;&gt;'Tabelas auxiliares'!$C$237,T486&lt;&gt;'Tabelas auxiliares'!$D$236),"FOLHA DE PESSOAL",IF(X486='Tabelas auxiliares'!$A$237,"CUSTEIO",IF(X486='Tabelas auxiliares'!$A$236,"INVESTIMENTO","ERRO - VERIFICAR"))))</f>
        <v/>
      </c>
      <c r="Z486" s="64" t="str">
        <f t="shared" si="13"/>
        <v/>
      </c>
      <c r="AC486" s="44"/>
      <c r="AD486" s="72"/>
      <c r="AE486" s="72"/>
      <c r="AF486" s="72"/>
      <c r="AG486" s="72"/>
      <c r="AH486" s="72"/>
      <c r="AI486" s="72"/>
      <c r="AJ486" s="72"/>
      <c r="AK486" s="72"/>
      <c r="AL486" s="72"/>
      <c r="AM486" s="72"/>
      <c r="AN486" s="72"/>
      <c r="AO486" s="72"/>
    </row>
    <row r="487" spans="6:41" x14ac:dyDescent="0.25">
      <c r="F487" s="51" t="str">
        <f>IFERROR(VLOOKUP(D487,'Tabelas auxiliares'!$A$3:$B$61,2,FALSE),"")</f>
        <v/>
      </c>
      <c r="G487" s="51" t="str">
        <f>IFERROR(VLOOKUP($B487,'Tabelas auxiliares'!$A$65:$C$102,2,FALSE),"")</f>
        <v/>
      </c>
      <c r="H487" s="51" t="str">
        <f>IFERROR(VLOOKUP($B487,'Tabelas auxiliares'!$A$65:$C$102,3,FALSE),"")</f>
        <v/>
      </c>
      <c r="X487" s="51" t="str">
        <f t="shared" si="12"/>
        <v/>
      </c>
      <c r="Y487" s="51" t="str">
        <f>IF(T487="","",IF(AND(T487&lt;&gt;'Tabelas auxiliares'!$B$236,T487&lt;&gt;'Tabelas auxiliares'!$B$237,T487&lt;&gt;'Tabelas auxiliares'!$C$236,T487&lt;&gt;'Tabelas auxiliares'!$C$237,T487&lt;&gt;'Tabelas auxiliares'!$D$236),"FOLHA DE PESSOAL",IF(X487='Tabelas auxiliares'!$A$237,"CUSTEIO",IF(X487='Tabelas auxiliares'!$A$236,"INVESTIMENTO","ERRO - VERIFICAR"))))</f>
        <v/>
      </c>
      <c r="Z487" s="64" t="str">
        <f t="shared" si="13"/>
        <v/>
      </c>
      <c r="AC487" s="44"/>
      <c r="AD487" s="72"/>
      <c r="AE487" s="72"/>
      <c r="AF487" s="72"/>
      <c r="AG487" s="72"/>
      <c r="AH487" s="72"/>
      <c r="AI487" s="72"/>
      <c r="AJ487" s="72"/>
      <c r="AK487" s="72"/>
      <c r="AL487" s="72"/>
      <c r="AM487" s="72"/>
      <c r="AN487" s="72"/>
      <c r="AO487" s="72"/>
    </row>
    <row r="488" spans="6:41" x14ac:dyDescent="0.25">
      <c r="F488" s="51" t="str">
        <f>IFERROR(VLOOKUP(D488,'Tabelas auxiliares'!$A$3:$B$61,2,FALSE),"")</f>
        <v/>
      </c>
      <c r="G488" s="51" t="str">
        <f>IFERROR(VLOOKUP($B488,'Tabelas auxiliares'!$A$65:$C$102,2,FALSE),"")</f>
        <v/>
      </c>
      <c r="H488" s="51" t="str">
        <f>IFERROR(VLOOKUP($B488,'Tabelas auxiliares'!$A$65:$C$102,3,FALSE),"")</f>
        <v/>
      </c>
      <c r="X488" s="51" t="str">
        <f t="shared" si="12"/>
        <v/>
      </c>
      <c r="Y488" s="51" t="str">
        <f>IF(T488="","",IF(AND(T488&lt;&gt;'Tabelas auxiliares'!$B$236,T488&lt;&gt;'Tabelas auxiliares'!$B$237,T488&lt;&gt;'Tabelas auxiliares'!$C$236,T488&lt;&gt;'Tabelas auxiliares'!$C$237,T488&lt;&gt;'Tabelas auxiliares'!$D$236),"FOLHA DE PESSOAL",IF(X488='Tabelas auxiliares'!$A$237,"CUSTEIO",IF(X488='Tabelas auxiliares'!$A$236,"INVESTIMENTO","ERRO - VERIFICAR"))))</f>
        <v/>
      </c>
      <c r="Z488" s="64" t="str">
        <f t="shared" si="13"/>
        <v/>
      </c>
      <c r="AC488" s="44"/>
      <c r="AD488" s="72"/>
      <c r="AE488" s="72"/>
      <c r="AF488" s="72"/>
      <c r="AG488" s="72"/>
      <c r="AH488" s="72"/>
      <c r="AI488" s="72"/>
      <c r="AJ488" s="72"/>
      <c r="AK488" s="72"/>
      <c r="AL488" s="72"/>
      <c r="AM488" s="72"/>
      <c r="AN488" s="72"/>
      <c r="AO488" s="72"/>
    </row>
    <row r="489" spans="6:41" x14ac:dyDescent="0.25">
      <c r="F489" s="51" t="str">
        <f>IFERROR(VLOOKUP(D489,'Tabelas auxiliares'!$A$3:$B$61,2,FALSE),"")</f>
        <v/>
      </c>
      <c r="G489" s="51" t="str">
        <f>IFERROR(VLOOKUP($B489,'Tabelas auxiliares'!$A$65:$C$102,2,FALSE),"")</f>
        <v/>
      </c>
      <c r="H489" s="51" t="str">
        <f>IFERROR(VLOOKUP($B489,'Tabelas auxiliares'!$A$65:$C$102,3,FALSE),"")</f>
        <v/>
      </c>
      <c r="X489" s="51" t="str">
        <f t="shared" si="12"/>
        <v/>
      </c>
      <c r="Y489" s="51" t="str">
        <f>IF(T489="","",IF(AND(T489&lt;&gt;'Tabelas auxiliares'!$B$236,T489&lt;&gt;'Tabelas auxiliares'!$B$237,T489&lt;&gt;'Tabelas auxiliares'!$C$236,T489&lt;&gt;'Tabelas auxiliares'!$C$237,T489&lt;&gt;'Tabelas auxiliares'!$D$236),"FOLHA DE PESSOAL",IF(X489='Tabelas auxiliares'!$A$237,"CUSTEIO",IF(X489='Tabelas auxiliares'!$A$236,"INVESTIMENTO","ERRO - VERIFICAR"))))</f>
        <v/>
      </c>
      <c r="Z489" s="64" t="str">
        <f t="shared" si="13"/>
        <v/>
      </c>
      <c r="AC489" s="44"/>
      <c r="AD489" s="72"/>
      <c r="AE489" s="72"/>
      <c r="AF489" s="72"/>
      <c r="AG489" s="72"/>
      <c r="AH489" s="72"/>
      <c r="AI489" s="72"/>
      <c r="AJ489" s="72"/>
      <c r="AK489" s="72"/>
      <c r="AL489" s="72"/>
      <c r="AM489" s="72"/>
      <c r="AN489" s="72"/>
      <c r="AO489" s="72"/>
    </row>
    <row r="490" spans="6:41" x14ac:dyDescent="0.25">
      <c r="F490" s="51" t="str">
        <f>IFERROR(VLOOKUP(D490,'Tabelas auxiliares'!$A$3:$B$61,2,FALSE),"")</f>
        <v/>
      </c>
      <c r="G490" s="51" t="str">
        <f>IFERROR(VLOOKUP($B490,'Tabelas auxiliares'!$A$65:$C$102,2,FALSE),"")</f>
        <v/>
      </c>
      <c r="H490" s="51" t="str">
        <f>IFERROR(VLOOKUP($B490,'Tabelas auxiliares'!$A$65:$C$102,3,FALSE),"")</f>
        <v/>
      </c>
      <c r="X490" s="51" t="str">
        <f t="shared" si="12"/>
        <v/>
      </c>
      <c r="Y490" s="51" t="str">
        <f>IF(T490="","",IF(AND(T490&lt;&gt;'Tabelas auxiliares'!$B$236,T490&lt;&gt;'Tabelas auxiliares'!$B$237,T490&lt;&gt;'Tabelas auxiliares'!$C$236,T490&lt;&gt;'Tabelas auxiliares'!$C$237,T490&lt;&gt;'Tabelas auxiliares'!$D$236),"FOLHA DE PESSOAL",IF(X490='Tabelas auxiliares'!$A$237,"CUSTEIO",IF(X490='Tabelas auxiliares'!$A$236,"INVESTIMENTO","ERRO - VERIFICAR"))))</f>
        <v/>
      </c>
      <c r="Z490" s="64" t="str">
        <f t="shared" si="13"/>
        <v/>
      </c>
      <c r="AC490" s="44"/>
      <c r="AD490" s="72"/>
      <c r="AE490" s="72"/>
      <c r="AF490" s="72"/>
      <c r="AG490" s="72"/>
      <c r="AH490" s="72"/>
      <c r="AI490" s="72"/>
      <c r="AJ490" s="72"/>
      <c r="AK490" s="72"/>
      <c r="AL490" s="72"/>
      <c r="AM490" s="72"/>
      <c r="AN490" s="72"/>
      <c r="AO490" s="72"/>
    </row>
    <row r="491" spans="6:41" x14ac:dyDescent="0.25">
      <c r="F491" s="51" t="str">
        <f>IFERROR(VLOOKUP(D491,'Tabelas auxiliares'!$A$3:$B$61,2,FALSE),"")</f>
        <v/>
      </c>
      <c r="G491" s="51" t="str">
        <f>IFERROR(VLOOKUP($B491,'Tabelas auxiliares'!$A$65:$C$102,2,FALSE),"")</f>
        <v/>
      </c>
      <c r="H491" s="51" t="str">
        <f>IFERROR(VLOOKUP($B491,'Tabelas auxiliares'!$A$65:$C$102,3,FALSE),"")</f>
        <v/>
      </c>
      <c r="X491" s="51" t="str">
        <f t="shared" si="12"/>
        <v/>
      </c>
      <c r="Y491" s="51" t="str">
        <f>IF(T491="","",IF(AND(T491&lt;&gt;'Tabelas auxiliares'!$B$236,T491&lt;&gt;'Tabelas auxiliares'!$B$237,T491&lt;&gt;'Tabelas auxiliares'!$C$236,T491&lt;&gt;'Tabelas auxiliares'!$C$237,T491&lt;&gt;'Tabelas auxiliares'!$D$236),"FOLHA DE PESSOAL",IF(X491='Tabelas auxiliares'!$A$237,"CUSTEIO",IF(X491='Tabelas auxiliares'!$A$236,"INVESTIMENTO","ERRO - VERIFICAR"))))</f>
        <v/>
      </c>
      <c r="Z491" s="64" t="str">
        <f t="shared" si="13"/>
        <v/>
      </c>
      <c r="AC491" s="44"/>
      <c r="AD491" s="72"/>
      <c r="AE491" s="72"/>
      <c r="AF491" s="72"/>
      <c r="AG491" s="72"/>
      <c r="AH491" s="72"/>
      <c r="AI491" s="72"/>
      <c r="AJ491" s="72"/>
      <c r="AK491" s="72"/>
      <c r="AL491" s="72"/>
      <c r="AM491" s="72"/>
      <c r="AN491" s="72"/>
      <c r="AO491" s="72"/>
    </row>
    <row r="492" spans="6:41" x14ac:dyDescent="0.25">
      <c r="F492" s="51" t="str">
        <f>IFERROR(VLOOKUP(D492,'Tabelas auxiliares'!$A$3:$B$61,2,FALSE),"")</f>
        <v/>
      </c>
      <c r="G492" s="51" t="str">
        <f>IFERROR(VLOOKUP($B492,'Tabelas auxiliares'!$A$65:$C$102,2,FALSE),"")</f>
        <v/>
      </c>
      <c r="H492" s="51" t="str">
        <f>IFERROR(VLOOKUP($B492,'Tabelas auxiliares'!$A$65:$C$102,3,FALSE),"")</f>
        <v/>
      </c>
      <c r="X492" s="51" t="str">
        <f t="shared" ref="X492:X555" si="14">LEFT(V492,1)</f>
        <v/>
      </c>
      <c r="Y492" s="51" t="str">
        <f>IF(T492="","",IF(AND(T492&lt;&gt;'Tabelas auxiliares'!$B$236,T492&lt;&gt;'Tabelas auxiliares'!$B$237,T492&lt;&gt;'Tabelas auxiliares'!$C$236,T492&lt;&gt;'Tabelas auxiliares'!$C$237,T492&lt;&gt;'Tabelas auxiliares'!$D$236),"FOLHA DE PESSOAL",IF(X492='Tabelas auxiliares'!$A$237,"CUSTEIO",IF(X492='Tabelas auxiliares'!$A$236,"INVESTIMENTO","ERRO - VERIFICAR"))))</f>
        <v/>
      </c>
      <c r="Z492" s="64" t="str">
        <f t="shared" si="13"/>
        <v/>
      </c>
      <c r="AC492" s="44"/>
      <c r="AD492" s="72"/>
      <c r="AE492" s="72"/>
      <c r="AF492" s="72"/>
      <c r="AG492" s="72"/>
      <c r="AH492" s="72"/>
      <c r="AI492" s="72"/>
      <c r="AJ492" s="72"/>
      <c r="AK492" s="72"/>
      <c r="AL492" s="72"/>
      <c r="AM492" s="72"/>
      <c r="AN492" s="72"/>
      <c r="AO492" s="72"/>
    </row>
    <row r="493" spans="6:41" x14ac:dyDescent="0.25">
      <c r="F493" s="51" t="str">
        <f>IFERROR(VLOOKUP(D493,'Tabelas auxiliares'!$A$3:$B$61,2,FALSE),"")</f>
        <v/>
      </c>
      <c r="G493" s="51" t="str">
        <f>IFERROR(VLOOKUP($B493,'Tabelas auxiliares'!$A$65:$C$102,2,FALSE),"")</f>
        <v/>
      </c>
      <c r="H493" s="51" t="str">
        <f>IFERROR(VLOOKUP($B493,'Tabelas auxiliares'!$A$65:$C$102,3,FALSE),"")</f>
        <v/>
      </c>
      <c r="X493" s="51" t="str">
        <f t="shared" si="14"/>
        <v/>
      </c>
      <c r="Y493" s="51" t="str">
        <f>IF(T493="","",IF(AND(T493&lt;&gt;'Tabelas auxiliares'!$B$236,T493&lt;&gt;'Tabelas auxiliares'!$B$237,T493&lt;&gt;'Tabelas auxiliares'!$C$236,T493&lt;&gt;'Tabelas auxiliares'!$C$237,T493&lt;&gt;'Tabelas auxiliares'!$D$236),"FOLHA DE PESSOAL",IF(X493='Tabelas auxiliares'!$A$237,"CUSTEIO",IF(X493='Tabelas auxiliares'!$A$236,"INVESTIMENTO","ERRO - VERIFICAR"))))</f>
        <v/>
      </c>
      <c r="Z493" s="64" t="str">
        <f t="shared" ref="Z493:Z556" si="15">IF(AA493+AB493+AC493&lt;&gt;0,AA493+AB493+AC493,"")</f>
        <v/>
      </c>
      <c r="AC493" s="44"/>
      <c r="AD493" s="72"/>
      <c r="AE493" s="72"/>
      <c r="AF493" s="72"/>
      <c r="AG493" s="72"/>
      <c r="AH493" s="72"/>
      <c r="AI493" s="72"/>
      <c r="AJ493" s="72"/>
      <c r="AK493" s="72"/>
      <c r="AL493" s="72"/>
      <c r="AM493" s="72"/>
      <c r="AN493" s="72"/>
      <c r="AO493" s="72"/>
    </row>
    <row r="494" spans="6:41" x14ac:dyDescent="0.25">
      <c r="F494" s="51" t="str">
        <f>IFERROR(VLOOKUP(D494,'Tabelas auxiliares'!$A$3:$B$61,2,FALSE),"")</f>
        <v/>
      </c>
      <c r="G494" s="51" t="str">
        <f>IFERROR(VLOOKUP($B494,'Tabelas auxiliares'!$A$65:$C$102,2,FALSE),"")</f>
        <v/>
      </c>
      <c r="H494" s="51" t="str">
        <f>IFERROR(VLOOKUP($B494,'Tabelas auxiliares'!$A$65:$C$102,3,FALSE),"")</f>
        <v/>
      </c>
      <c r="X494" s="51" t="str">
        <f t="shared" si="14"/>
        <v/>
      </c>
      <c r="Y494" s="51" t="str">
        <f>IF(T494="","",IF(AND(T494&lt;&gt;'Tabelas auxiliares'!$B$236,T494&lt;&gt;'Tabelas auxiliares'!$B$237,T494&lt;&gt;'Tabelas auxiliares'!$C$236,T494&lt;&gt;'Tabelas auxiliares'!$C$237,T494&lt;&gt;'Tabelas auxiliares'!$D$236),"FOLHA DE PESSOAL",IF(X494='Tabelas auxiliares'!$A$237,"CUSTEIO",IF(X494='Tabelas auxiliares'!$A$236,"INVESTIMENTO","ERRO - VERIFICAR"))))</f>
        <v/>
      </c>
      <c r="Z494" s="64" t="str">
        <f t="shared" si="15"/>
        <v/>
      </c>
      <c r="AC494" s="44"/>
      <c r="AD494" s="72"/>
      <c r="AE494" s="72"/>
      <c r="AF494" s="72"/>
      <c r="AG494" s="72"/>
      <c r="AH494" s="72"/>
      <c r="AI494" s="72"/>
      <c r="AJ494" s="72"/>
      <c r="AK494" s="72"/>
      <c r="AL494" s="72"/>
      <c r="AM494" s="72"/>
      <c r="AN494" s="72"/>
      <c r="AO494" s="72"/>
    </row>
    <row r="495" spans="6:41" x14ac:dyDescent="0.25">
      <c r="F495" s="51" t="str">
        <f>IFERROR(VLOOKUP(D495,'Tabelas auxiliares'!$A$3:$B$61,2,FALSE),"")</f>
        <v/>
      </c>
      <c r="G495" s="51" t="str">
        <f>IFERROR(VLOOKUP($B495,'Tabelas auxiliares'!$A$65:$C$102,2,FALSE),"")</f>
        <v/>
      </c>
      <c r="H495" s="51" t="str">
        <f>IFERROR(VLOOKUP($B495,'Tabelas auxiliares'!$A$65:$C$102,3,FALSE),"")</f>
        <v/>
      </c>
      <c r="X495" s="51" t="str">
        <f t="shared" si="14"/>
        <v/>
      </c>
      <c r="Y495" s="51" t="str">
        <f>IF(T495="","",IF(AND(T495&lt;&gt;'Tabelas auxiliares'!$B$236,T495&lt;&gt;'Tabelas auxiliares'!$B$237,T495&lt;&gt;'Tabelas auxiliares'!$C$236,T495&lt;&gt;'Tabelas auxiliares'!$C$237,T495&lt;&gt;'Tabelas auxiliares'!$D$236),"FOLHA DE PESSOAL",IF(X495='Tabelas auxiliares'!$A$237,"CUSTEIO",IF(X495='Tabelas auxiliares'!$A$236,"INVESTIMENTO","ERRO - VERIFICAR"))))</f>
        <v/>
      </c>
      <c r="Z495" s="64" t="str">
        <f t="shared" si="15"/>
        <v/>
      </c>
      <c r="AC495" s="44"/>
      <c r="AD495" s="72"/>
      <c r="AE495" s="72"/>
      <c r="AF495" s="72"/>
      <c r="AG495" s="72"/>
      <c r="AH495" s="72"/>
      <c r="AI495" s="72"/>
      <c r="AJ495" s="72"/>
      <c r="AK495" s="72"/>
      <c r="AL495" s="72"/>
      <c r="AM495" s="72"/>
      <c r="AN495" s="72"/>
      <c r="AO495" s="72"/>
    </row>
    <row r="496" spans="6:41" x14ac:dyDescent="0.25">
      <c r="F496" s="51" t="str">
        <f>IFERROR(VLOOKUP(D496,'Tabelas auxiliares'!$A$3:$B$61,2,FALSE),"")</f>
        <v/>
      </c>
      <c r="G496" s="51" t="str">
        <f>IFERROR(VLOOKUP($B496,'Tabelas auxiliares'!$A$65:$C$102,2,FALSE),"")</f>
        <v/>
      </c>
      <c r="H496" s="51" t="str">
        <f>IFERROR(VLOOKUP($B496,'Tabelas auxiliares'!$A$65:$C$102,3,FALSE),"")</f>
        <v/>
      </c>
      <c r="X496" s="51" t="str">
        <f t="shared" si="14"/>
        <v/>
      </c>
      <c r="Y496" s="51" t="str">
        <f>IF(T496="","",IF(AND(T496&lt;&gt;'Tabelas auxiliares'!$B$236,T496&lt;&gt;'Tabelas auxiliares'!$B$237,T496&lt;&gt;'Tabelas auxiliares'!$C$236,T496&lt;&gt;'Tabelas auxiliares'!$C$237,T496&lt;&gt;'Tabelas auxiliares'!$D$236),"FOLHA DE PESSOAL",IF(X496='Tabelas auxiliares'!$A$237,"CUSTEIO",IF(X496='Tabelas auxiliares'!$A$236,"INVESTIMENTO","ERRO - VERIFICAR"))))</f>
        <v/>
      </c>
      <c r="Z496" s="64" t="str">
        <f t="shared" si="15"/>
        <v/>
      </c>
      <c r="AC496" s="44"/>
      <c r="AD496" s="72"/>
      <c r="AE496" s="72"/>
      <c r="AF496" s="72"/>
      <c r="AG496" s="72"/>
      <c r="AH496" s="72"/>
      <c r="AI496" s="72"/>
      <c r="AJ496" s="72"/>
      <c r="AK496" s="72"/>
      <c r="AL496" s="72"/>
      <c r="AM496" s="72"/>
      <c r="AN496" s="72"/>
      <c r="AO496" s="72"/>
    </row>
    <row r="497" spans="6:41" x14ac:dyDescent="0.25">
      <c r="F497" s="51" t="str">
        <f>IFERROR(VLOOKUP(D497,'Tabelas auxiliares'!$A$3:$B$61,2,FALSE),"")</f>
        <v/>
      </c>
      <c r="G497" s="51" t="str">
        <f>IFERROR(VLOOKUP($B497,'Tabelas auxiliares'!$A$65:$C$102,2,FALSE),"")</f>
        <v/>
      </c>
      <c r="H497" s="51" t="str">
        <f>IFERROR(VLOOKUP($B497,'Tabelas auxiliares'!$A$65:$C$102,3,FALSE),"")</f>
        <v/>
      </c>
      <c r="X497" s="51" t="str">
        <f t="shared" si="14"/>
        <v/>
      </c>
      <c r="Y497" s="51" t="str">
        <f>IF(T497="","",IF(AND(T497&lt;&gt;'Tabelas auxiliares'!$B$236,T497&lt;&gt;'Tabelas auxiliares'!$B$237,T497&lt;&gt;'Tabelas auxiliares'!$C$236,T497&lt;&gt;'Tabelas auxiliares'!$C$237,T497&lt;&gt;'Tabelas auxiliares'!$D$236),"FOLHA DE PESSOAL",IF(X497='Tabelas auxiliares'!$A$237,"CUSTEIO",IF(X497='Tabelas auxiliares'!$A$236,"INVESTIMENTO","ERRO - VERIFICAR"))))</f>
        <v/>
      </c>
      <c r="Z497" s="64" t="str">
        <f t="shared" si="15"/>
        <v/>
      </c>
      <c r="AA497" s="44"/>
      <c r="AC497" s="44"/>
      <c r="AD497" s="72"/>
      <c r="AE497" s="72"/>
      <c r="AF497" s="72"/>
      <c r="AG497" s="72"/>
      <c r="AH497" s="72"/>
      <c r="AI497" s="72"/>
      <c r="AJ497" s="72"/>
      <c r="AK497" s="72"/>
      <c r="AL497" s="72"/>
      <c r="AM497" s="72"/>
      <c r="AN497" s="72"/>
      <c r="AO497" s="72"/>
    </row>
    <row r="498" spans="6:41" x14ac:dyDescent="0.25">
      <c r="F498" s="51" t="str">
        <f>IFERROR(VLOOKUP(D498,'Tabelas auxiliares'!$A$3:$B$61,2,FALSE),"")</f>
        <v/>
      </c>
      <c r="G498" s="51" t="str">
        <f>IFERROR(VLOOKUP($B498,'Tabelas auxiliares'!$A$65:$C$102,2,FALSE),"")</f>
        <v/>
      </c>
      <c r="H498" s="51" t="str">
        <f>IFERROR(VLOOKUP($B498,'Tabelas auxiliares'!$A$65:$C$102,3,FALSE),"")</f>
        <v/>
      </c>
      <c r="X498" s="51" t="str">
        <f t="shared" si="14"/>
        <v/>
      </c>
      <c r="Y498" s="51" t="str">
        <f>IF(T498="","",IF(AND(T498&lt;&gt;'Tabelas auxiliares'!$B$236,T498&lt;&gt;'Tabelas auxiliares'!$B$237,T498&lt;&gt;'Tabelas auxiliares'!$C$236,T498&lt;&gt;'Tabelas auxiliares'!$C$237,T498&lt;&gt;'Tabelas auxiliares'!$D$236),"FOLHA DE PESSOAL",IF(X498='Tabelas auxiliares'!$A$237,"CUSTEIO",IF(X498='Tabelas auxiliares'!$A$236,"INVESTIMENTO","ERRO - VERIFICAR"))))</f>
        <v/>
      </c>
      <c r="Z498" s="64" t="str">
        <f t="shared" si="15"/>
        <v/>
      </c>
      <c r="AC498" s="44"/>
      <c r="AD498" s="72"/>
      <c r="AE498" s="72"/>
      <c r="AF498" s="72"/>
      <c r="AG498" s="72"/>
      <c r="AH498" s="72"/>
      <c r="AI498" s="72"/>
      <c r="AJ498" s="72"/>
      <c r="AK498" s="72"/>
      <c r="AL498" s="72"/>
      <c r="AM498" s="72"/>
      <c r="AN498" s="72"/>
      <c r="AO498" s="72"/>
    </row>
    <row r="499" spans="6:41" x14ac:dyDescent="0.25">
      <c r="F499" s="51" t="str">
        <f>IFERROR(VLOOKUP(D499,'Tabelas auxiliares'!$A$3:$B$61,2,FALSE),"")</f>
        <v/>
      </c>
      <c r="G499" s="51" t="str">
        <f>IFERROR(VLOOKUP($B499,'Tabelas auxiliares'!$A$65:$C$102,2,FALSE),"")</f>
        <v/>
      </c>
      <c r="H499" s="51" t="str">
        <f>IFERROR(VLOOKUP($B499,'Tabelas auxiliares'!$A$65:$C$102,3,FALSE),"")</f>
        <v/>
      </c>
      <c r="X499" s="51" t="str">
        <f t="shared" si="14"/>
        <v/>
      </c>
      <c r="Y499" s="51" t="str">
        <f>IF(T499="","",IF(AND(T499&lt;&gt;'Tabelas auxiliares'!$B$236,T499&lt;&gt;'Tabelas auxiliares'!$B$237,T499&lt;&gt;'Tabelas auxiliares'!$C$236,T499&lt;&gt;'Tabelas auxiliares'!$C$237,T499&lt;&gt;'Tabelas auxiliares'!$D$236),"FOLHA DE PESSOAL",IF(X499='Tabelas auxiliares'!$A$237,"CUSTEIO",IF(X499='Tabelas auxiliares'!$A$236,"INVESTIMENTO","ERRO - VERIFICAR"))))</f>
        <v/>
      </c>
      <c r="Z499" s="64" t="str">
        <f t="shared" si="15"/>
        <v/>
      </c>
      <c r="AC499" s="44"/>
      <c r="AD499" s="72"/>
      <c r="AE499" s="72"/>
      <c r="AF499" s="72"/>
      <c r="AG499" s="72"/>
      <c r="AH499" s="72"/>
      <c r="AI499" s="72"/>
      <c r="AJ499" s="72"/>
      <c r="AK499" s="72"/>
      <c r="AL499" s="72"/>
      <c r="AM499" s="72"/>
      <c r="AN499" s="72"/>
      <c r="AO499" s="72"/>
    </row>
    <row r="500" spans="6:41" x14ac:dyDescent="0.25">
      <c r="F500" s="51" t="str">
        <f>IFERROR(VLOOKUP(D500,'Tabelas auxiliares'!$A$3:$B$61,2,FALSE),"")</f>
        <v/>
      </c>
      <c r="G500" s="51" t="str">
        <f>IFERROR(VLOOKUP($B500,'Tabelas auxiliares'!$A$65:$C$102,2,FALSE),"")</f>
        <v/>
      </c>
      <c r="H500" s="51" t="str">
        <f>IFERROR(VLOOKUP($B500,'Tabelas auxiliares'!$A$65:$C$102,3,FALSE),"")</f>
        <v/>
      </c>
      <c r="X500" s="51" t="str">
        <f t="shared" si="14"/>
        <v/>
      </c>
      <c r="Y500" s="51" t="str">
        <f>IF(T500="","",IF(AND(T500&lt;&gt;'Tabelas auxiliares'!$B$236,T500&lt;&gt;'Tabelas auxiliares'!$B$237,T500&lt;&gt;'Tabelas auxiliares'!$C$236,T500&lt;&gt;'Tabelas auxiliares'!$C$237,T500&lt;&gt;'Tabelas auxiliares'!$D$236),"FOLHA DE PESSOAL",IF(X500='Tabelas auxiliares'!$A$237,"CUSTEIO",IF(X500='Tabelas auxiliares'!$A$236,"INVESTIMENTO","ERRO - VERIFICAR"))))</f>
        <v/>
      </c>
      <c r="Z500" s="64" t="str">
        <f t="shared" si="15"/>
        <v/>
      </c>
      <c r="AC500" s="44"/>
      <c r="AD500" s="72"/>
      <c r="AE500" s="72"/>
      <c r="AF500" s="72"/>
      <c r="AG500" s="72"/>
      <c r="AH500" s="72"/>
      <c r="AI500" s="72"/>
      <c r="AJ500" s="72"/>
      <c r="AK500" s="72"/>
      <c r="AL500" s="72"/>
      <c r="AM500" s="72"/>
      <c r="AN500" s="72"/>
      <c r="AO500" s="72"/>
    </row>
    <row r="501" spans="6:41" x14ac:dyDescent="0.25">
      <c r="F501" s="51" t="str">
        <f>IFERROR(VLOOKUP(D501,'Tabelas auxiliares'!$A$3:$B$61,2,FALSE),"")</f>
        <v/>
      </c>
      <c r="G501" s="51" t="str">
        <f>IFERROR(VLOOKUP($B501,'Tabelas auxiliares'!$A$65:$C$102,2,FALSE),"")</f>
        <v/>
      </c>
      <c r="H501" s="51" t="str">
        <f>IFERROR(VLOOKUP($B501,'Tabelas auxiliares'!$A$65:$C$102,3,FALSE),"")</f>
        <v/>
      </c>
      <c r="X501" s="51" t="str">
        <f t="shared" si="14"/>
        <v/>
      </c>
      <c r="Y501" s="51" t="str">
        <f>IF(T501="","",IF(AND(T501&lt;&gt;'Tabelas auxiliares'!$B$236,T501&lt;&gt;'Tabelas auxiliares'!$B$237,T501&lt;&gt;'Tabelas auxiliares'!$C$236,T501&lt;&gt;'Tabelas auxiliares'!$C$237,T501&lt;&gt;'Tabelas auxiliares'!$D$236),"FOLHA DE PESSOAL",IF(X501='Tabelas auxiliares'!$A$237,"CUSTEIO",IF(X501='Tabelas auxiliares'!$A$236,"INVESTIMENTO","ERRO - VERIFICAR"))))</f>
        <v/>
      </c>
      <c r="Z501" s="64" t="str">
        <f t="shared" si="15"/>
        <v/>
      </c>
      <c r="AA501" s="44"/>
      <c r="AC501" s="44"/>
      <c r="AD501" s="72"/>
      <c r="AE501" s="72"/>
      <c r="AF501" s="72"/>
      <c r="AG501" s="72"/>
      <c r="AH501" s="72"/>
      <c r="AI501" s="72"/>
      <c r="AJ501" s="72"/>
      <c r="AK501" s="72"/>
      <c r="AL501" s="72"/>
      <c r="AM501" s="72"/>
      <c r="AN501" s="72"/>
      <c r="AO501" s="72"/>
    </row>
    <row r="502" spans="6:41" x14ac:dyDescent="0.25">
      <c r="F502" s="51" t="str">
        <f>IFERROR(VLOOKUP(D502,'Tabelas auxiliares'!$A$3:$B$61,2,FALSE),"")</f>
        <v/>
      </c>
      <c r="G502" s="51" t="str">
        <f>IFERROR(VLOOKUP($B502,'Tabelas auxiliares'!$A$65:$C$102,2,FALSE),"")</f>
        <v/>
      </c>
      <c r="H502" s="51" t="str">
        <f>IFERROR(VLOOKUP($B502,'Tabelas auxiliares'!$A$65:$C$102,3,FALSE),"")</f>
        <v/>
      </c>
      <c r="X502" s="51" t="str">
        <f t="shared" si="14"/>
        <v/>
      </c>
      <c r="Y502" s="51" t="str">
        <f>IF(T502="","",IF(AND(T502&lt;&gt;'Tabelas auxiliares'!$B$236,T502&lt;&gt;'Tabelas auxiliares'!$B$237,T502&lt;&gt;'Tabelas auxiliares'!$C$236,T502&lt;&gt;'Tabelas auxiliares'!$C$237,T502&lt;&gt;'Tabelas auxiliares'!$D$236),"FOLHA DE PESSOAL",IF(X502='Tabelas auxiliares'!$A$237,"CUSTEIO",IF(X502='Tabelas auxiliares'!$A$236,"INVESTIMENTO","ERRO - VERIFICAR"))))</f>
        <v/>
      </c>
      <c r="Z502" s="64" t="str">
        <f t="shared" si="15"/>
        <v/>
      </c>
      <c r="AC502" s="44"/>
      <c r="AD502" s="72"/>
      <c r="AE502" s="72"/>
      <c r="AF502" s="72"/>
      <c r="AG502" s="72"/>
      <c r="AH502" s="72"/>
      <c r="AI502" s="72"/>
      <c r="AJ502" s="72"/>
      <c r="AK502" s="72"/>
      <c r="AL502" s="72"/>
      <c r="AM502" s="72"/>
      <c r="AN502" s="72"/>
      <c r="AO502" s="72"/>
    </row>
    <row r="503" spans="6:41" x14ac:dyDescent="0.25">
      <c r="F503" s="51" t="str">
        <f>IFERROR(VLOOKUP(D503,'Tabelas auxiliares'!$A$3:$B$61,2,FALSE),"")</f>
        <v/>
      </c>
      <c r="G503" s="51" t="str">
        <f>IFERROR(VLOOKUP($B503,'Tabelas auxiliares'!$A$65:$C$102,2,FALSE),"")</f>
        <v/>
      </c>
      <c r="H503" s="51" t="str">
        <f>IFERROR(VLOOKUP($B503,'Tabelas auxiliares'!$A$65:$C$102,3,FALSE),"")</f>
        <v/>
      </c>
      <c r="X503" s="51" t="str">
        <f t="shared" si="14"/>
        <v/>
      </c>
      <c r="Y503" s="51" t="str">
        <f>IF(T503="","",IF(AND(T503&lt;&gt;'Tabelas auxiliares'!$B$236,T503&lt;&gt;'Tabelas auxiliares'!$B$237,T503&lt;&gt;'Tabelas auxiliares'!$C$236,T503&lt;&gt;'Tabelas auxiliares'!$C$237,T503&lt;&gt;'Tabelas auxiliares'!$D$236),"FOLHA DE PESSOAL",IF(X503='Tabelas auxiliares'!$A$237,"CUSTEIO",IF(X503='Tabelas auxiliares'!$A$236,"INVESTIMENTO","ERRO - VERIFICAR"))))</f>
        <v/>
      </c>
      <c r="Z503" s="64" t="str">
        <f t="shared" si="15"/>
        <v/>
      </c>
      <c r="AC503" s="44"/>
      <c r="AD503" s="72"/>
      <c r="AE503" s="72"/>
      <c r="AF503" s="72"/>
      <c r="AG503" s="72"/>
      <c r="AH503" s="72"/>
      <c r="AI503" s="72"/>
      <c r="AJ503" s="72"/>
      <c r="AK503" s="72"/>
      <c r="AL503" s="72"/>
      <c r="AM503" s="72"/>
      <c r="AN503" s="72"/>
      <c r="AO503" s="72"/>
    </row>
    <row r="504" spans="6:41" x14ac:dyDescent="0.25">
      <c r="F504" s="51" t="str">
        <f>IFERROR(VLOOKUP(D504,'Tabelas auxiliares'!$A$3:$B$61,2,FALSE),"")</f>
        <v/>
      </c>
      <c r="G504" s="51" t="str">
        <f>IFERROR(VLOOKUP($B504,'Tabelas auxiliares'!$A$65:$C$102,2,FALSE),"")</f>
        <v/>
      </c>
      <c r="H504" s="51" t="str">
        <f>IFERROR(VLOOKUP($B504,'Tabelas auxiliares'!$A$65:$C$102,3,FALSE),"")</f>
        <v/>
      </c>
      <c r="X504" s="51" t="str">
        <f t="shared" si="14"/>
        <v/>
      </c>
      <c r="Y504" s="51" t="str">
        <f>IF(T504="","",IF(AND(T504&lt;&gt;'Tabelas auxiliares'!$B$236,T504&lt;&gt;'Tabelas auxiliares'!$B$237,T504&lt;&gt;'Tabelas auxiliares'!$C$236,T504&lt;&gt;'Tabelas auxiliares'!$C$237,T504&lt;&gt;'Tabelas auxiliares'!$D$236),"FOLHA DE PESSOAL",IF(X504='Tabelas auxiliares'!$A$237,"CUSTEIO",IF(X504='Tabelas auxiliares'!$A$236,"INVESTIMENTO","ERRO - VERIFICAR"))))</f>
        <v/>
      </c>
      <c r="Z504" s="64" t="str">
        <f t="shared" si="15"/>
        <v/>
      </c>
      <c r="AC504" s="44"/>
      <c r="AD504" s="72"/>
      <c r="AE504" s="72"/>
      <c r="AF504" s="72"/>
      <c r="AG504" s="72"/>
      <c r="AH504" s="72"/>
      <c r="AI504" s="72"/>
      <c r="AJ504" s="72"/>
      <c r="AK504" s="72"/>
      <c r="AL504" s="72"/>
      <c r="AM504" s="72"/>
      <c r="AN504" s="72"/>
      <c r="AO504" s="72"/>
    </row>
    <row r="505" spans="6:41" x14ac:dyDescent="0.25">
      <c r="F505" s="51" t="str">
        <f>IFERROR(VLOOKUP(D505,'Tabelas auxiliares'!$A$3:$B$61,2,FALSE),"")</f>
        <v/>
      </c>
      <c r="G505" s="51" t="str">
        <f>IFERROR(VLOOKUP($B505,'Tabelas auxiliares'!$A$65:$C$102,2,FALSE),"")</f>
        <v/>
      </c>
      <c r="H505" s="51" t="str">
        <f>IFERROR(VLOOKUP($B505,'Tabelas auxiliares'!$A$65:$C$102,3,FALSE),"")</f>
        <v/>
      </c>
      <c r="X505" s="51" t="str">
        <f t="shared" si="14"/>
        <v/>
      </c>
      <c r="Y505" s="51" t="str">
        <f>IF(T505="","",IF(AND(T505&lt;&gt;'Tabelas auxiliares'!$B$236,T505&lt;&gt;'Tabelas auxiliares'!$B$237,T505&lt;&gt;'Tabelas auxiliares'!$C$236,T505&lt;&gt;'Tabelas auxiliares'!$C$237,T505&lt;&gt;'Tabelas auxiliares'!$D$236),"FOLHA DE PESSOAL",IF(X505='Tabelas auxiliares'!$A$237,"CUSTEIO",IF(X505='Tabelas auxiliares'!$A$236,"INVESTIMENTO","ERRO - VERIFICAR"))))</f>
        <v/>
      </c>
      <c r="Z505" s="64" t="str">
        <f t="shared" si="15"/>
        <v/>
      </c>
      <c r="AC505" s="44"/>
      <c r="AD505" s="72"/>
      <c r="AE505" s="72"/>
      <c r="AF505" s="72"/>
      <c r="AG505" s="72"/>
      <c r="AH505" s="72"/>
      <c r="AI505" s="72"/>
      <c r="AJ505" s="72"/>
      <c r="AK505" s="72"/>
      <c r="AL505" s="72"/>
      <c r="AM505" s="72"/>
      <c r="AN505" s="72"/>
      <c r="AO505" s="72"/>
    </row>
    <row r="506" spans="6:41" x14ac:dyDescent="0.25">
      <c r="F506" s="51" t="str">
        <f>IFERROR(VLOOKUP(D506,'Tabelas auxiliares'!$A$3:$B$61,2,FALSE),"")</f>
        <v/>
      </c>
      <c r="G506" s="51" t="str">
        <f>IFERROR(VLOOKUP($B506,'Tabelas auxiliares'!$A$65:$C$102,2,FALSE),"")</f>
        <v/>
      </c>
      <c r="H506" s="51" t="str">
        <f>IFERROR(VLOOKUP($B506,'Tabelas auxiliares'!$A$65:$C$102,3,FALSE),"")</f>
        <v/>
      </c>
      <c r="X506" s="51" t="str">
        <f t="shared" si="14"/>
        <v/>
      </c>
      <c r="Y506" s="51" t="str">
        <f>IF(T506="","",IF(AND(T506&lt;&gt;'Tabelas auxiliares'!$B$236,T506&lt;&gt;'Tabelas auxiliares'!$B$237,T506&lt;&gt;'Tabelas auxiliares'!$C$236,T506&lt;&gt;'Tabelas auxiliares'!$C$237,T506&lt;&gt;'Tabelas auxiliares'!$D$236),"FOLHA DE PESSOAL",IF(X506='Tabelas auxiliares'!$A$237,"CUSTEIO",IF(X506='Tabelas auxiliares'!$A$236,"INVESTIMENTO","ERRO - VERIFICAR"))))</f>
        <v/>
      </c>
      <c r="Z506" s="64" t="str">
        <f t="shared" si="15"/>
        <v/>
      </c>
      <c r="AA506" s="44"/>
      <c r="AC506" s="44"/>
      <c r="AD506" s="72"/>
      <c r="AE506" s="72"/>
      <c r="AF506" s="72"/>
      <c r="AG506" s="72"/>
      <c r="AH506" s="72"/>
      <c r="AI506" s="72"/>
      <c r="AJ506" s="72"/>
      <c r="AK506" s="72"/>
      <c r="AL506" s="72"/>
      <c r="AM506" s="72"/>
      <c r="AN506" s="72"/>
      <c r="AO506" s="72"/>
    </row>
    <row r="507" spans="6:41" x14ac:dyDescent="0.25">
      <c r="F507" s="51" t="str">
        <f>IFERROR(VLOOKUP(D507,'Tabelas auxiliares'!$A$3:$B$61,2,FALSE),"")</f>
        <v/>
      </c>
      <c r="G507" s="51" t="str">
        <f>IFERROR(VLOOKUP($B507,'Tabelas auxiliares'!$A$65:$C$102,2,FALSE),"")</f>
        <v/>
      </c>
      <c r="H507" s="51" t="str">
        <f>IFERROR(VLOOKUP($B507,'Tabelas auxiliares'!$A$65:$C$102,3,FALSE),"")</f>
        <v/>
      </c>
      <c r="X507" s="51" t="str">
        <f t="shared" si="14"/>
        <v/>
      </c>
      <c r="Y507" s="51" t="str">
        <f>IF(T507="","",IF(AND(T507&lt;&gt;'Tabelas auxiliares'!$B$236,T507&lt;&gt;'Tabelas auxiliares'!$B$237,T507&lt;&gt;'Tabelas auxiliares'!$C$236,T507&lt;&gt;'Tabelas auxiliares'!$C$237,T507&lt;&gt;'Tabelas auxiliares'!$D$236),"FOLHA DE PESSOAL",IF(X507='Tabelas auxiliares'!$A$237,"CUSTEIO",IF(X507='Tabelas auxiliares'!$A$236,"INVESTIMENTO","ERRO - VERIFICAR"))))</f>
        <v/>
      </c>
      <c r="Z507" s="64" t="str">
        <f t="shared" si="15"/>
        <v/>
      </c>
      <c r="AA507" s="44"/>
      <c r="AC507" s="44"/>
      <c r="AD507" s="72"/>
      <c r="AE507" s="72"/>
      <c r="AF507" s="72"/>
      <c r="AG507" s="72"/>
      <c r="AH507" s="72"/>
      <c r="AI507" s="72"/>
      <c r="AJ507" s="72"/>
      <c r="AK507" s="72"/>
      <c r="AL507" s="72"/>
      <c r="AM507" s="72"/>
      <c r="AN507" s="72"/>
      <c r="AO507" s="72"/>
    </row>
    <row r="508" spans="6:41" x14ac:dyDescent="0.25">
      <c r="F508" s="51" t="str">
        <f>IFERROR(VLOOKUP(D508,'Tabelas auxiliares'!$A$3:$B$61,2,FALSE),"")</f>
        <v/>
      </c>
      <c r="G508" s="51" t="str">
        <f>IFERROR(VLOOKUP($B508,'Tabelas auxiliares'!$A$65:$C$102,2,FALSE),"")</f>
        <v/>
      </c>
      <c r="H508" s="51" t="str">
        <f>IFERROR(VLOOKUP($B508,'Tabelas auxiliares'!$A$65:$C$102,3,FALSE),"")</f>
        <v/>
      </c>
      <c r="X508" s="51" t="str">
        <f t="shared" si="14"/>
        <v/>
      </c>
      <c r="Y508" s="51" t="str">
        <f>IF(T508="","",IF(AND(T508&lt;&gt;'Tabelas auxiliares'!$B$236,T508&lt;&gt;'Tabelas auxiliares'!$B$237,T508&lt;&gt;'Tabelas auxiliares'!$C$236,T508&lt;&gt;'Tabelas auxiliares'!$C$237,T508&lt;&gt;'Tabelas auxiliares'!$D$236),"FOLHA DE PESSOAL",IF(X508='Tabelas auxiliares'!$A$237,"CUSTEIO",IF(X508='Tabelas auxiliares'!$A$236,"INVESTIMENTO","ERRO - VERIFICAR"))))</f>
        <v/>
      </c>
      <c r="Z508" s="64" t="str">
        <f t="shared" si="15"/>
        <v/>
      </c>
      <c r="AA508" s="44"/>
      <c r="AC508" s="44"/>
      <c r="AD508" s="72"/>
      <c r="AE508" s="72"/>
      <c r="AF508" s="72"/>
      <c r="AG508" s="72"/>
      <c r="AH508" s="72"/>
      <c r="AI508" s="72"/>
      <c r="AJ508" s="72"/>
      <c r="AK508" s="72"/>
      <c r="AL508" s="72"/>
      <c r="AM508" s="72"/>
      <c r="AN508" s="72"/>
      <c r="AO508" s="72"/>
    </row>
    <row r="509" spans="6:41" x14ac:dyDescent="0.25">
      <c r="F509" s="51" t="str">
        <f>IFERROR(VLOOKUP(D509,'Tabelas auxiliares'!$A$3:$B$61,2,FALSE),"")</f>
        <v/>
      </c>
      <c r="G509" s="51" t="str">
        <f>IFERROR(VLOOKUP($B509,'Tabelas auxiliares'!$A$65:$C$102,2,FALSE),"")</f>
        <v/>
      </c>
      <c r="H509" s="51" t="str">
        <f>IFERROR(VLOOKUP($B509,'Tabelas auxiliares'!$A$65:$C$102,3,FALSE),"")</f>
        <v/>
      </c>
      <c r="X509" s="51" t="str">
        <f t="shared" si="14"/>
        <v/>
      </c>
      <c r="Y509" s="51" t="str">
        <f>IF(T509="","",IF(AND(T509&lt;&gt;'Tabelas auxiliares'!$B$236,T509&lt;&gt;'Tabelas auxiliares'!$B$237,T509&lt;&gt;'Tabelas auxiliares'!$C$236,T509&lt;&gt;'Tabelas auxiliares'!$C$237,T509&lt;&gt;'Tabelas auxiliares'!$D$236),"FOLHA DE PESSOAL",IF(X509='Tabelas auxiliares'!$A$237,"CUSTEIO",IF(X509='Tabelas auxiliares'!$A$236,"INVESTIMENTO","ERRO - VERIFICAR"))))</f>
        <v/>
      </c>
      <c r="Z509" s="64" t="str">
        <f t="shared" si="15"/>
        <v/>
      </c>
      <c r="AA509" s="44"/>
      <c r="AC509" s="44"/>
      <c r="AD509" s="72"/>
      <c r="AE509" s="72"/>
      <c r="AF509" s="72"/>
      <c r="AG509" s="72"/>
      <c r="AH509" s="72"/>
      <c r="AI509" s="72"/>
      <c r="AJ509" s="72"/>
      <c r="AK509" s="72"/>
      <c r="AL509" s="72"/>
      <c r="AM509" s="72"/>
      <c r="AN509" s="72"/>
      <c r="AO509" s="72"/>
    </row>
    <row r="510" spans="6:41" x14ac:dyDescent="0.25">
      <c r="F510" s="51" t="str">
        <f>IFERROR(VLOOKUP(D510,'Tabelas auxiliares'!$A$3:$B$61,2,FALSE),"")</f>
        <v/>
      </c>
      <c r="G510" s="51" t="str">
        <f>IFERROR(VLOOKUP($B510,'Tabelas auxiliares'!$A$65:$C$102,2,FALSE),"")</f>
        <v/>
      </c>
      <c r="H510" s="51" t="str">
        <f>IFERROR(VLOOKUP($B510,'Tabelas auxiliares'!$A$65:$C$102,3,FALSE),"")</f>
        <v/>
      </c>
      <c r="X510" s="51" t="str">
        <f t="shared" si="14"/>
        <v/>
      </c>
      <c r="Y510" s="51" t="str">
        <f>IF(T510="","",IF(AND(T510&lt;&gt;'Tabelas auxiliares'!$B$236,T510&lt;&gt;'Tabelas auxiliares'!$B$237,T510&lt;&gt;'Tabelas auxiliares'!$C$236,T510&lt;&gt;'Tabelas auxiliares'!$C$237,T510&lt;&gt;'Tabelas auxiliares'!$D$236),"FOLHA DE PESSOAL",IF(X510='Tabelas auxiliares'!$A$237,"CUSTEIO",IF(X510='Tabelas auxiliares'!$A$236,"INVESTIMENTO","ERRO - VERIFICAR"))))</f>
        <v/>
      </c>
      <c r="Z510" s="64" t="str">
        <f t="shared" si="15"/>
        <v/>
      </c>
      <c r="AC510" s="44"/>
      <c r="AD510" s="72"/>
      <c r="AE510" s="72"/>
      <c r="AF510" s="72"/>
      <c r="AG510" s="72"/>
      <c r="AH510" s="72"/>
      <c r="AI510" s="72"/>
      <c r="AJ510" s="72"/>
      <c r="AK510" s="72"/>
      <c r="AL510" s="72"/>
      <c r="AM510" s="72"/>
      <c r="AN510" s="72"/>
      <c r="AO510" s="72"/>
    </row>
    <row r="511" spans="6:41" x14ac:dyDescent="0.25">
      <c r="F511" s="51" t="str">
        <f>IFERROR(VLOOKUP(D511,'Tabelas auxiliares'!$A$3:$B$61,2,FALSE),"")</f>
        <v/>
      </c>
      <c r="G511" s="51" t="str">
        <f>IFERROR(VLOOKUP($B511,'Tabelas auxiliares'!$A$65:$C$102,2,FALSE),"")</f>
        <v/>
      </c>
      <c r="H511" s="51" t="str">
        <f>IFERROR(VLOOKUP($B511,'Tabelas auxiliares'!$A$65:$C$102,3,FALSE),"")</f>
        <v/>
      </c>
      <c r="X511" s="51" t="str">
        <f t="shared" si="14"/>
        <v/>
      </c>
      <c r="Y511" s="51" t="str">
        <f>IF(T511="","",IF(AND(T511&lt;&gt;'Tabelas auxiliares'!$B$236,T511&lt;&gt;'Tabelas auxiliares'!$B$237,T511&lt;&gt;'Tabelas auxiliares'!$C$236,T511&lt;&gt;'Tabelas auxiliares'!$C$237,T511&lt;&gt;'Tabelas auxiliares'!$D$236),"FOLHA DE PESSOAL",IF(X511='Tabelas auxiliares'!$A$237,"CUSTEIO",IF(X511='Tabelas auxiliares'!$A$236,"INVESTIMENTO","ERRO - VERIFICAR"))))</f>
        <v/>
      </c>
      <c r="Z511" s="64" t="str">
        <f t="shared" si="15"/>
        <v/>
      </c>
      <c r="AA511" s="44"/>
      <c r="AC511" s="44"/>
      <c r="AD511" s="72"/>
      <c r="AE511" s="72"/>
      <c r="AF511" s="72"/>
      <c r="AG511" s="72"/>
      <c r="AH511" s="72"/>
      <c r="AI511" s="72"/>
      <c r="AJ511" s="72"/>
      <c r="AK511" s="72"/>
      <c r="AL511" s="72"/>
      <c r="AM511" s="72"/>
      <c r="AN511" s="72"/>
      <c r="AO511" s="72"/>
    </row>
    <row r="512" spans="6:41" x14ac:dyDescent="0.25">
      <c r="F512" s="51" t="str">
        <f>IFERROR(VLOOKUP(D512,'Tabelas auxiliares'!$A$3:$B$61,2,FALSE),"")</f>
        <v/>
      </c>
      <c r="G512" s="51" t="str">
        <f>IFERROR(VLOOKUP($B512,'Tabelas auxiliares'!$A$65:$C$102,2,FALSE),"")</f>
        <v/>
      </c>
      <c r="H512" s="51" t="str">
        <f>IFERROR(VLOOKUP($B512,'Tabelas auxiliares'!$A$65:$C$102,3,FALSE),"")</f>
        <v/>
      </c>
      <c r="X512" s="51" t="str">
        <f t="shared" si="14"/>
        <v/>
      </c>
      <c r="Y512" s="51" t="str">
        <f>IF(T512="","",IF(AND(T512&lt;&gt;'Tabelas auxiliares'!$B$236,T512&lt;&gt;'Tabelas auxiliares'!$B$237,T512&lt;&gt;'Tabelas auxiliares'!$C$236,T512&lt;&gt;'Tabelas auxiliares'!$C$237,T512&lt;&gt;'Tabelas auxiliares'!$D$236),"FOLHA DE PESSOAL",IF(X512='Tabelas auxiliares'!$A$237,"CUSTEIO",IF(X512='Tabelas auxiliares'!$A$236,"INVESTIMENTO","ERRO - VERIFICAR"))))</f>
        <v/>
      </c>
      <c r="Z512" s="64" t="str">
        <f t="shared" si="15"/>
        <v/>
      </c>
      <c r="AA512" s="44"/>
      <c r="AC512" s="44"/>
      <c r="AD512" s="72"/>
      <c r="AE512" s="72"/>
      <c r="AF512" s="72"/>
      <c r="AG512" s="72"/>
      <c r="AH512" s="72"/>
      <c r="AI512" s="72"/>
      <c r="AJ512" s="72"/>
      <c r="AK512" s="72"/>
      <c r="AL512" s="72"/>
      <c r="AM512" s="72"/>
      <c r="AN512" s="72"/>
      <c r="AO512" s="72"/>
    </row>
    <row r="513" spans="6:41" x14ac:dyDescent="0.25">
      <c r="F513" s="51" t="str">
        <f>IFERROR(VLOOKUP(D513,'Tabelas auxiliares'!$A$3:$B$61,2,FALSE),"")</f>
        <v/>
      </c>
      <c r="G513" s="51" t="str">
        <f>IFERROR(VLOOKUP($B513,'Tabelas auxiliares'!$A$65:$C$102,2,FALSE),"")</f>
        <v/>
      </c>
      <c r="H513" s="51" t="str">
        <f>IFERROR(VLOOKUP($B513,'Tabelas auxiliares'!$A$65:$C$102,3,FALSE),"")</f>
        <v/>
      </c>
      <c r="X513" s="51" t="str">
        <f t="shared" si="14"/>
        <v/>
      </c>
      <c r="Y513" s="51" t="str">
        <f>IF(T513="","",IF(AND(T513&lt;&gt;'Tabelas auxiliares'!$B$236,T513&lt;&gt;'Tabelas auxiliares'!$B$237,T513&lt;&gt;'Tabelas auxiliares'!$C$236,T513&lt;&gt;'Tabelas auxiliares'!$C$237,T513&lt;&gt;'Tabelas auxiliares'!$D$236),"FOLHA DE PESSOAL",IF(X513='Tabelas auxiliares'!$A$237,"CUSTEIO",IF(X513='Tabelas auxiliares'!$A$236,"INVESTIMENTO","ERRO - VERIFICAR"))))</f>
        <v/>
      </c>
      <c r="Z513" s="64" t="str">
        <f t="shared" si="15"/>
        <v/>
      </c>
      <c r="AA513" s="44"/>
      <c r="AC513" s="44"/>
      <c r="AD513" s="72"/>
      <c r="AE513" s="72"/>
      <c r="AF513" s="72"/>
      <c r="AG513" s="72"/>
      <c r="AH513" s="72"/>
      <c r="AI513" s="72"/>
      <c r="AJ513" s="72"/>
      <c r="AK513" s="72"/>
      <c r="AL513" s="72"/>
      <c r="AM513" s="72"/>
      <c r="AN513" s="72"/>
      <c r="AO513" s="72"/>
    </row>
    <row r="514" spans="6:41" x14ac:dyDescent="0.25">
      <c r="F514" s="51" t="str">
        <f>IFERROR(VLOOKUP(D514,'Tabelas auxiliares'!$A$3:$B$61,2,FALSE),"")</f>
        <v/>
      </c>
      <c r="G514" s="51" t="str">
        <f>IFERROR(VLOOKUP($B514,'Tabelas auxiliares'!$A$65:$C$102,2,FALSE),"")</f>
        <v/>
      </c>
      <c r="H514" s="51" t="str">
        <f>IFERROR(VLOOKUP($B514,'Tabelas auxiliares'!$A$65:$C$102,3,FALSE),"")</f>
        <v/>
      </c>
      <c r="X514" s="51" t="str">
        <f t="shared" si="14"/>
        <v/>
      </c>
      <c r="Y514" s="51" t="str">
        <f>IF(T514="","",IF(AND(T514&lt;&gt;'Tabelas auxiliares'!$B$236,T514&lt;&gt;'Tabelas auxiliares'!$B$237,T514&lt;&gt;'Tabelas auxiliares'!$C$236,T514&lt;&gt;'Tabelas auxiliares'!$C$237,T514&lt;&gt;'Tabelas auxiliares'!$D$236),"FOLHA DE PESSOAL",IF(X514='Tabelas auxiliares'!$A$237,"CUSTEIO",IF(X514='Tabelas auxiliares'!$A$236,"INVESTIMENTO","ERRO - VERIFICAR"))))</f>
        <v/>
      </c>
      <c r="Z514" s="64" t="str">
        <f t="shared" si="15"/>
        <v/>
      </c>
      <c r="AA514" s="44"/>
      <c r="AC514" s="44"/>
      <c r="AD514" s="72"/>
      <c r="AE514" s="72"/>
      <c r="AF514" s="72"/>
      <c r="AG514" s="72"/>
      <c r="AH514" s="72"/>
      <c r="AI514" s="72"/>
      <c r="AJ514" s="72"/>
      <c r="AK514" s="72"/>
      <c r="AL514" s="72"/>
      <c r="AM514" s="72"/>
      <c r="AN514" s="72"/>
      <c r="AO514" s="72"/>
    </row>
    <row r="515" spans="6:41" x14ac:dyDescent="0.25">
      <c r="F515" s="51" t="str">
        <f>IFERROR(VLOOKUP(D515,'Tabelas auxiliares'!$A$3:$B$61,2,FALSE),"")</f>
        <v/>
      </c>
      <c r="G515" s="51" t="str">
        <f>IFERROR(VLOOKUP($B515,'Tabelas auxiliares'!$A$65:$C$102,2,FALSE),"")</f>
        <v/>
      </c>
      <c r="H515" s="51" t="str">
        <f>IFERROR(VLOOKUP($B515,'Tabelas auxiliares'!$A$65:$C$102,3,FALSE),"")</f>
        <v/>
      </c>
      <c r="X515" s="51" t="str">
        <f t="shared" si="14"/>
        <v/>
      </c>
      <c r="Y515" s="51" t="str">
        <f>IF(T515="","",IF(AND(T515&lt;&gt;'Tabelas auxiliares'!$B$236,T515&lt;&gt;'Tabelas auxiliares'!$B$237,T515&lt;&gt;'Tabelas auxiliares'!$C$236,T515&lt;&gt;'Tabelas auxiliares'!$C$237,T515&lt;&gt;'Tabelas auxiliares'!$D$236),"FOLHA DE PESSOAL",IF(X515='Tabelas auxiliares'!$A$237,"CUSTEIO",IF(X515='Tabelas auxiliares'!$A$236,"INVESTIMENTO","ERRO - VERIFICAR"))))</f>
        <v/>
      </c>
      <c r="Z515" s="64" t="str">
        <f t="shared" si="15"/>
        <v/>
      </c>
      <c r="AC515" s="44"/>
      <c r="AD515" s="72"/>
      <c r="AE515" s="72"/>
      <c r="AF515" s="72"/>
      <c r="AG515" s="72"/>
      <c r="AH515" s="72"/>
      <c r="AI515" s="72"/>
      <c r="AJ515" s="72"/>
      <c r="AK515" s="72"/>
      <c r="AL515" s="72"/>
      <c r="AM515" s="72"/>
      <c r="AN515" s="72"/>
      <c r="AO515" s="72"/>
    </row>
    <row r="516" spans="6:41" x14ac:dyDescent="0.25">
      <c r="F516" s="51" t="str">
        <f>IFERROR(VLOOKUP(D516,'Tabelas auxiliares'!$A$3:$B$61,2,FALSE),"")</f>
        <v/>
      </c>
      <c r="G516" s="51" t="str">
        <f>IFERROR(VLOOKUP($B516,'Tabelas auxiliares'!$A$65:$C$102,2,FALSE),"")</f>
        <v/>
      </c>
      <c r="H516" s="51" t="str">
        <f>IFERROR(VLOOKUP($B516,'Tabelas auxiliares'!$A$65:$C$102,3,FALSE),"")</f>
        <v/>
      </c>
      <c r="X516" s="51" t="str">
        <f t="shared" si="14"/>
        <v/>
      </c>
      <c r="Y516" s="51" t="str">
        <f>IF(T516="","",IF(AND(T516&lt;&gt;'Tabelas auxiliares'!$B$236,T516&lt;&gt;'Tabelas auxiliares'!$B$237,T516&lt;&gt;'Tabelas auxiliares'!$C$236,T516&lt;&gt;'Tabelas auxiliares'!$C$237,T516&lt;&gt;'Tabelas auxiliares'!$D$236),"FOLHA DE PESSOAL",IF(X516='Tabelas auxiliares'!$A$237,"CUSTEIO",IF(X516='Tabelas auxiliares'!$A$236,"INVESTIMENTO","ERRO - VERIFICAR"))))</f>
        <v/>
      </c>
      <c r="Z516" s="64" t="str">
        <f t="shared" si="15"/>
        <v/>
      </c>
      <c r="AA516" s="44"/>
      <c r="AC516" s="44"/>
      <c r="AD516" s="72"/>
      <c r="AE516" s="72"/>
      <c r="AF516" s="72"/>
      <c r="AG516" s="72"/>
      <c r="AH516" s="72"/>
      <c r="AI516" s="72"/>
      <c r="AJ516" s="72"/>
      <c r="AK516" s="72"/>
      <c r="AL516" s="72"/>
      <c r="AM516" s="72"/>
      <c r="AN516" s="72"/>
      <c r="AO516" s="72"/>
    </row>
    <row r="517" spans="6:41" x14ac:dyDescent="0.25">
      <c r="F517" s="51" t="str">
        <f>IFERROR(VLOOKUP(D517,'Tabelas auxiliares'!$A$3:$B$61,2,FALSE),"")</f>
        <v/>
      </c>
      <c r="G517" s="51" t="str">
        <f>IFERROR(VLOOKUP($B517,'Tabelas auxiliares'!$A$65:$C$102,2,FALSE),"")</f>
        <v/>
      </c>
      <c r="H517" s="51" t="str">
        <f>IFERROR(VLOOKUP($B517,'Tabelas auxiliares'!$A$65:$C$102,3,FALSE),"")</f>
        <v/>
      </c>
      <c r="X517" s="51" t="str">
        <f t="shared" si="14"/>
        <v/>
      </c>
      <c r="Y517" s="51" t="str">
        <f>IF(T517="","",IF(AND(T517&lt;&gt;'Tabelas auxiliares'!$B$236,T517&lt;&gt;'Tabelas auxiliares'!$B$237,T517&lt;&gt;'Tabelas auxiliares'!$C$236,T517&lt;&gt;'Tabelas auxiliares'!$C$237,T517&lt;&gt;'Tabelas auxiliares'!$D$236),"FOLHA DE PESSOAL",IF(X517='Tabelas auxiliares'!$A$237,"CUSTEIO",IF(X517='Tabelas auxiliares'!$A$236,"INVESTIMENTO","ERRO - VERIFICAR"))))</f>
        <v/>
      </c>
      <c r="Z517" s="64" t="str">
        <f t="shared" si="15"/>
        <v/>
      </c>
      <c r="AC517" s="44"/>
      <c r="AD517" s="72"/>
      <c r="AE517" s="72"/>
      <c r="AF517" s="72"/>
      <c r="AG517" s="72"/>
      <c r="AH517" s="72"/>
      <c r="AI517" s="72"/>
      <c r="AJ517" s="72"/>
      <c r="AK517" s="72"/>
      <c r="AL517" s="72"/>
      <c r="AM517" s="72"/>
      <c r="AN517" s="72"/>
      <c r="AO517" s="72"/>
    </row>
    <row r="518" spans="6:41" x14ac:dyDescent="0.25">
      <c r="F518" s="51" t="str">
        <f>IFERROR(VLOOKUP(D518,'Tabelas auxiliares'!$A$3:$B$61,2,FALSE),"")</f>
        <v/>
      </c>
      <c r="G518" s="51" t="str">
        <f>IFERROR(VLOOKUP($B518,'Tabelas auxiliares'!$A$65:$C$102,2,FALSE),"")</f>
        <v/>
      </c>
      <c r="H518" s="51" t="str">
        <f>IFERROR(VLOOKUP($B518,'Tabelas auxiliares'!$A$65:$C$102,3,FALSE),"")</f>
        <v/>
      </c>
      <c r="X518" s="51" t="str">
        <f t="shared" si="14"/>
        <v/>
      </c>
      <c r="Y518" s="51" t="str">
        <f>IF(T518="","",IF(AND(T518&lt;&gt;'Tabelas auxiliares'!$B$236,T518&lt;&gt;'Tabelas auxiliares'!$B$237,T518&lt;&gt;'Tabelas auxiliares'!$C$236,T518&lt;&gt;'Tabelas auxiliares'!$C$237,T518&lt;&gt;'Tabelas auxiliares'!$D$236),"FOLHA DE PESSOAL",IF(X518='Tabelas auxiliares'!$A$237,"CUSTEIO",IF(X518='Tabelas auxiliares'!$A$236,"INVESTIMENTO","ERRO - VERIFICAR"))))</f>
        <v/>
      </c>
      <c r="Z518" s="64" t="str">
        <f t="shared" si="15"/>
        <v/>
      </c>
      <c r="AC518" s="44"/>
      <c r="AD518" s="72"/>
      <c r="AE518" s="72"/>
      <c r="AF518" s="72"/>
      <c r="AG518" s="72"/>
      <c r="AH518" s="72"/>
      <c r="AI518" s="72"/>
      <c r="AJ518" s="72"/>
      <c r="AK518" s="72"/>
      <c r="AL518" s="72"/>
      <c r="AM518" s="72"/>
      <c r="AN518" s="72"/>
      <c r="AO518" s="72"/>
    </row>
    <row r="519" spans="6:41" x14ac:dyDescent="0.25">
      <c r="F519" s="51" t="str">
        <f>IFERROR(VLOOKUP(D519,'Tabelas auxiliares'!$A$3:$B$61,2,FALSE),"")</f>
        <v/>
      </c>
      <c r="G519" s="51" t="str">
        <f>IFERROR(VLOOKUP($B519,'Tabelas auxiliares'!$A$65:$C$102,2,FALSE),"")</f>
        <v/>
      </c>
      <c r="H519" s="51" t="str">
        <f>IFERROR(VLOOKUP($B519,'Tabelas auxiliares'!$A$65:$C$102,3,FALSE),"")</f>
        <v/>
      </c>
      <c r="X519" s="51" t="str">
        <f t="shared" si="14"/>
        <v/>
      </c>
      <c r="Y519" s="51" t="str">
        <f>IF(T519="","",IF(AND(T519&lt;&gt;'Tabelas auxiliares'!$B$236,T519&lt;&gt;'Tabelas auxiliares'!$B$237,T519&lt;&gt;'Tabelas auxiliares'!$C$236,T519&lt;&gt;'Tabelas auxiliares'!$C$237,T519&lt;&gt;'Tabelas auxiliares'!$D$236),"FOLHA DE PESSOAL",IF(X519='Tabelas auxiliares'!$A$237,"CUSTEIO",IF(X519='Tabelas auxiliares'!$A$236,"INVESTIMENTO","ERRO - VERIFICAR"))))</f>
        <v/>
      </c>
      <c r="Z519" s="64" t="str">
        <f t="shared" si="15"/>
        <v/>
      </c>
      <c r="AC519" s="44"/>
      <c r="AD519" s="72"/>
      <c r="AE519" s="72"/>
      <c r="AF519" s="72"/>
      <c r="AG519" s="72"/>
      <c r="AH519" s="72"/>
      <c r="AI519" s="72"/>
      <c r="AJ519" s="72"/>
      <c r="AK519" s="72"/>
      <c r="AL519" s="72"/>
      <c r="AM519" s="72"/>
      <c r="AN519" s="72"/>
      <c r="AO519" s="72"/>
    </row>
    <row r="520" spans="6:41" x14ac:dyDescent="0.25">
      <c r="F520" s="51" t="str">
        <f>IFERROR(VLOOKUP(D520,'Tabelas auxiliares'!$A$3:$B$61,2,FALSE),"")</f>
        <v/>
      </c>
      <c r="G520" s="51" t="str">
        <f>IFERROR(VLOOKUP($B520,'Tabelas auxiliares'!$A$65:$C$102,2,FALSE),"")</f>
        <v/>
      </c>
      <c r="H520" s="51" t="str">
        <f>IFERROR(VLOOKUP($B520,'Tabelas auxiliares'!$A$65:$C$102,3,FALSE),"")</f>
        <v/>
      </c>
      <c r="X520" s="51" t="str">
        <f t="shared" si="14"/>
        <v/>
      </c>
      <c r="Y520" s="51" t="str">
        <f>IF(T520="","",IF(AND(T520&lt;&gt;'Tabelas auxiliares'!$B$236,T520&lt;&gt;'Tabelas auxiliares'!$B$237,T520&lt;&gt;'Tabelas auxiliares'!$C$236,T520&lt;&gt;'Tabelas auxiliares'!$C$237,T520&lt;&gt;'Tabelas auxiliares'!$D$236),"FOLHA DE PESSOAL",IF(X520='Tabelas auxiliares'!$A$237,"CUSTEIO",IF(X520='Tabelas auxiliares'!$A$236,"INVESTIMENTO","ERRO - VERIFICAR"))))</f>
        <v/>
      </c>
      <c r="Z520" s="64" t="str">
        <f t="shared" si="15"/>
        <v/>
      </c>
      <c r="AC520" s="44"/>
      <c r="AD520" s="72"/>
      <c r="AE520" s="72"/>
      <c r="AF520" s="72"/>
      <c r="AG520" s="72"/>
      <c r="AH520" s="72"/>
      <c r="AI520" s="72"/>
      <c r="AJ520" s="72"/>
      <c r="AK520" s="72"/>
      <c r="AL520" s="72"/>
      <c r="AM520" s="72"/>
      <c r="AN520" s="72"/>
      <c r="AO520" s="72"/>
    </row>
    <row r="521" spans="6:41" x14ac:dyDescent="0.25">
      <c r="F521" s="51" t="str">
        <f>IFERROR(VLOOKUP(D521,'Tabelas auxiliares'!$A$3:$B$61,2,FALSE),"")</f>
        <v/>
      </c>
      <c r="G521" s="51" t="str">
        <f>IFERROR(VLOOKUP($B521,'Tabelas auxiliares'!$A$65:$C$102,2,FALSE),"")</f>
        <v/>
      </c>
      <c r="H521" s="51" t="str">
        <f>IFERROR(VLOOKUP($B521,'Tabelas auxiliares'!$A$65:$C$102,3,FALSE),"")</f>
        <v/>
      </c>
      <c r="X521" s="51" t="str">
        <f t="shared" si="14"/>
        <v/>
      </c>
      <c r="Y521" s="51" t="str">
        <f>IF(T521="","",IF(AND(T521&lt;&gt;'Tabelas auxiliares'!$B$236,T521&lt;&gt;'Tabelas auxiliares'!$B$237,T521&lt;&gt;'Tabelas auxiliares'!$C$236,T521&lt;&gt;'Tabelas auxiliares'!$C$237,T521&lt;&gt;'Tabelas auxiliares'!$D$236),"FOLHA DE PESSOAL",IF(X521='Tabelas auxiliares'!$A$237,"CUSTEIO",IF(X521='Tabelas auxiliares'!$A$236,"INVESTIMENTO","ERRO - VERIFICAR"))))</f>
        <v/>
      </c>
      <c r="Z521" s="64" t="str">
        <f t="shared" si="15"/>
        <v/>
      </c>
      <c r="AC521" s="44"/>
      <c r="AD521" s="72"/>
      <c r="AE521" s="72"/>
      <c r="AF521" s="72"/>
      <c r="AG521" s="72"/>
      <c r="AH521" s="72"/>
      <c r="AI521" s="72"/>
      <c r="AJ521" s="72"/>
      <c r="AK521" s="72"/>
      <c r="AL521" s="72"/>
      <c r="AM521" s="72"/>
      <c r="AN521" s="72"/>
      <c r="AO521" s="72"/>
    </row>
    <row r="522" spans="6:41" x14ac:dyDescent="0.25">
      <c r="F522" s="51" t="str">
        <f>IFERROR(VLOOKUP(D522,'Tabelas auxiliares'!$A$3:$B$61,2,FALSE),"")</f>
        <v/>
      </c>
      <c r="G522" s="51" t="str">
        <f>IFERROR(VLOOKUP($B522,'Tabelas auxiliares'!$A$65:$C$102,2,FALSE),"")</f>
        <v/>
      </c>
      <c r="H522" s="51" t="str">
        <f>IFERROR(VLOOKUP($B522,'Tabelas auxiliares'!$A$65:$C$102,3,FALSE),"")</f>
        <v/>
      </c>
      <c r="X522" s="51" t="str">
        <f t="shared" si="14"/>
        <v/>
      </c>
      <c r="Y522" s="51" t="str">
        <f>IF(T522="","",IF(AND(T522&lt;&gt;'Tabelas auxiliares'!$B$236,T522&lt;&gt;'Tabelas auxiliares'!$B$237,T522&lt;&gt;'Tabelas auxiliares'!$C$236,T522&lt;&gt;'Tabelas auxiliares'!$C$237,T522&lt;&gt;'Tabelas auxiliares'!$D$236),"FOLHA DE PESSOAL",IF(X522='Tabelas auxiliares'!$A$237,"CUSTEIO",IF(X522='Tabelas auxiliares'!$A$236,"INVESTIMENTO","ERRO - VERIFICAR"))))</f>
        <v/>
      </c>
      <c r="Z522" s="64" t="str">
        <f t="shared" si="15"/>
        <v/>
      </c>
      <c r="AC522" s="44"/>
      <c r="AD522" s="72"/>
      <c r="AE522" s="72"/>
      <c r="AF522" s="72"/>
      <c r="AG522" s="72"/>
      <c r="AH522" s="72"/>
      <c r="AI522" s="72"/>
      <c r="AJ522" s="72"/>
      <c r="AK522" s="72"/>
      <c r="AL522" s="72"/>
      <c r="AM522" s="72"/>
      <c r="AN522" s="72"/>
      <c r="AO522" s="72"/>
    </row>
    <row r="523" spans="6:41" x14ac:dyDescent="0.25">
      <c r="F523" s="51" t="str">
        <f>IFERROR(VLOOKUP(D523,'Tabelas auxiliares'!$A$3:$B$61,2,FALSE),"")</f>
        <v/>
      </c>
      <c r="G523" s="51" t="str">
        <f>IFERROR(VLOOKUP($B523,'Tabelas auxiliares'!$A$65:$C$102,2,FALSE),"")</f>
        <v/>
      </c>
      <c r="H523" s="51" t="str">
        <f>IFERROR(VLOOKUP($B523,'Tabelas auxiliares'!$A$65:$C$102,3,FALSE),"")</f>
        <v/>
      </c>
      <c r="X523" s="51" t="str">
        <f t="shared" si="14"/>
        <v/>
      </c>
      <c r="Y523" s="51" t="str">
        <f>IF(T523="","",IF(AND(T523&lt;&gt;'Tabelas auxiliares'!$B$236,T523&lt;&gt;'Tabelas auxiliares'!$B$237,T523&lt;&gt;'Tabelas auxiliares'!$C$236,T523&lt;&gt;'Tabelas auxiliares'!$C$237,T523&lt;&gt;'Tabelas auxiliares'!$D$236),"FOLHA DE PESSOAL",IF(X523='Tabelas auxiliares'!$A$237,"CUSTEIO",IF(X523='Tabelas auxiliares'!$A$236,"INVESTIMENTO","ERRO - VERIFICAR"))))</f>
        <v/>
      </c>
      <c r="Z523" s="64" t="str">
        <f t="shared" si="15"/>
        <v/>
      </c>
      <c r="AC523" s="44"/>
      <c r="AD523" s="72"/>
      <c r="AE523" s="72"/>
      <c r="AF523" s="72"/>
      <c r="AG523" s="72"/>
      <c r="AH523" s="72"/>
      <c r="AI523" s="72"/>
      <c r="AJ523" s="72"/>
      <c r="AK523" s="72"/>
      <c r="AL523" s="72"/>
      <c r="AM523" s="72"/>
      <c r="AN523" s="72"/>
      <c r="AO523" s="72"/>
    </row>
    <row r="524" spans="6:41" x14ac:dyDescent="0.25">
      <c r="F524" s="51" t="str">
        <f>IFERROR(VLOOKUP(D524,'Tabelas auxiliares'!$A$3:$B$61,2,FALSE),"")</f>
        <v/>
      </c>
      <c r="G524" s="51" t="str">
        <f>IFERROR(VLOOKUP($B524,'Tabelas auxiliares'!$A$65:$C$102,2,FALSE),"")</f>
        <v/>
      </c>
      <c r="H524" s="51" t="str">
        <f>IFERROR(VLOOKUP($B524,'Tabelas auxiliares'!$A$65:$C$102,3,FALSE),"")</f>
        <v/>
      </c>
      <c r="X524" s="51" t="str">
        <f t="shared" si="14"/>
        <v/>
      </c>
      <c r="Y524" s="51" t="str">
        <f>IF(T524="","",IF(AND(T524&lt;&gt;'Tabelas auxiliares'!$B$236,T524&lt;&gt;'Tabelas auxiliares'!$B$237,T524&lt;&gt;'Tabelas auxiliares'!$C$236,T524&lt;&gt;'Tabelas auxiliares'!$C$237,T524&lt;&gt;'Tabelas auxiliares'!$D$236),"FOLHA DE PESSOAL",IF(X524='Tabelas auxiliares'!$A$237,"CUSTEIO",IF(X524='Tabelas auxiliares'!$A$236,"INVESTIMENTO","ERRO - VERIFICAR"))))</f>
        <v/>
      </c>
      <c r="Z524" s="64" t="str">
        <f t="shared" si="15"/>
        <v/>
      </c>
      <c r="AC524" s="44"/>
      <c r="AD524" s="72"/>
      <c r="AE524" s="72"/>
      <c r="AF524" s="72"/>
      <c r="AG524" s="72"/>
      <c r="AH524" s="72"/>
      <c r="AI524" s="72"/>
      <c r="AJ524" s="72"/>
      <c r="AK524" s="72"/>
      <c r="AL524" s="72"/>
      <c r="AM524" s="72"/>
      <c r="AN524" s="72"/>
      <c r="AO524" s="72"/>
    </row>
    <row r="525" spans="6:41" x14ac:dyDescent="0.25">
      <c r="F525" s="51" t="str">
        <f>IFERROR(VLOOKUP(D525,'Tabelas auxiliares'!$A$3:$B$61,2,FALSE),"")</f>
        <v/>
      </c>
      <c r="G525" s="51" t="str">
        <f>IFERROR(VLOOKUP($B525,'Tabelas auxiliares'!$A$65:$C$102,2,FALSE),"")</f>
        <v/>
      </c>
      <c r="H525" s="51" t="str">
        <f>IFERROR(VLOOKUP($B525,'Tabelas auxiliares'!$A$65:$C$102,3,FALSE),"")</f>
        <v/>
      </c>
      <c r="X525" s="51" t="str">
        <f t="shared" si="14"/>
        <v/>
      </c>
      <c r="Y525" s="51" t="str">
        <f>IF(T525="","",IF(AND(T525&lt;&gt;'Tabelas auxiliares'!$B$236,T525&lt;&gt;'Tabelas auxiliares'!$B$237,T525&lt;&gt;'Tabelas auxiliares'!$C$236,T525&lt;&gt;'Tabelas auxiliares'!$C$237,T525&lt;&gt;'Tabelas auxiliares'!$D$236),"FOLHA DE PESSOAL",IF(X525='Tabelas auxiliares'!$A$237,"CUSTEIO",IF(X525='Tabelas auxiliares'!$A$236,"INVESTIMENTO","ERRO - VERIFICAR"))))</f>
        <v/>
      </c>
      <c r="Z525" s="64" t="str">
        <f t="shared" si="15"/>
        <v/>
      </c>
      <c r="AC525" s="44"/>
      <c r="AD525" s="72"/>
      <c r="AE525" s="72"/>
      <c r="AF525" s="72"/>
      <c r="AG525" s="72"/>
      <c r="AH525" s="72"/>
      <c r="AI525" s="72"/>
      <c r="AJ525" s="72"/>
      <c r="AK525" s="72"/>
      <c r="AL525" s="72"/>
      <c r="AM525" s="72"/>
      <c r="AN525" s="72"/>
      <c r="AO525" s="72"/>
    </row>
    <row r="526" spans="6:41" x14ac:dyDescent="0.25">
      <c r="F526" s="51" t="str">
        <f>IFERROR(VLOOKUP(D526,'Tabelas auxiliares'!$A$3:$B$61,2,FALSE),"")</f>
        <v/>
      </c>
      <c r="G526" s="51" t="str">
        <f>IFERROR(VLOOKUP($B526,'Tabelas auxiliares'!$A$65:$C$102,2,FALSE),"")</f>
        <v/>
      </c>
      <c r="H526" s="51" t="str">
        <f>IFERROR(VLOOKUP($B526,'Tabelas auxiliares'!$A$65:$C$102,3,FALSE),"")</f>
        <v/>
      </c>
      <c r="X526" s="51" t="str">
        <f t="shared" si="14"/>
        <v/>
      </c>
      <c r="Y526" s="51" t="str">
        <f>IF(T526="","",IF(AND(T526&lt;&gt;'Tabelas auxiliares'!$B$236,T526&lt;&gt;'Tabelas auxiliares'!$B$237,T526&lt;&gt;'Tabelas auxiliares'!$C$236,T526&lt;&gt;'Tabelas auxiliares'!$C$237,T526&lt;&gt;'Tabelas auxiliares'!$D$236),"FOLHA DE PESSOAL",IF(X526='Tabelas auxiliares'!$A$237,"CUSTEIO",IF(X526='Tabelas auxiliares'!$A$236,"INVESTIMENTO","ERRO - VERIFICAR"))))</f>
        <v/>
      </c>
      <c r="Z526" s="64" t="str">
        <f t="shared" si="15"/>
        <v/>
      </c>
      <c r="AC526" s="44"/>
      <c r="AD526" s="72"/>
      <c r="AE526" s="72"/>
      <c r="AF526" s="72"/>
      <c r="AG526" s="72"/>
      <c r="AH526" s="72"/>
      <c r="AI526" s="72"/>
      <c r="AJ526" s="72"/>
      <c r="AK526" s="72"/>
      <c r="AL526" s="72"/>
      <c r="AM526" s="72"/>
      <c r="AN526" s="72"/>
      <c r="AO526" s="72"/>
    </row>
    <row r="527" spans="6:41" x14ac:dyDescent="0.25">
      <c r="F527" s="51" t="str">
        <f>IFERROR(VLOOKUP(D527,'Tabelas auxiliares'!$A$3:$B$61,2,FALSE),"")</f>
        <v/>
      </c>
      <c r="G527" s="51" t="str">
        <f>IFERROR(VLOOKUP($B527,'Tabelas auxiliares'!$A$65:$C$102,2,FALSE),"")</f>
        <v/>
      </c>
      <c r="H527" s="51" t="str">
        <f>IFERROR(VLOOKUP($B527,'Tabelas auxiliares'!$A$65:$C$102,3,FALSE),"")</f>
        <v/>
      </c>
      <c r="X527" s="51" t="str">
        <f t="shared" si="14"/>
        <v/>
      </c>
      <c r="Y527" s="51" t="str">
        <f>IF(T527="","",IF(AND(T527&lt;&gt;'Tabelas auxiliares'!$B$236,T527&lt;&gt;'Tabelas auxiliares'!$B$237,T527&lt;&gt;'Tabelas auxiliares'!$C$236,T527&lt;&gt;'Tabelas auxiliares'!$C$237,T527&lt;&gt;'Tabelas auxiliares'!$D$236),"FOLHA DE PESSOAL",IF(X527='Tabelas auxiliares'!$A$237,"CUSTEIO",IF(X527='Tabelas auxiliares'!$A$236,"INVESTIMENTO","ERRO - VERIFICAR"))))</f>
        <v/>
      </c>
      <c r="Z527" s="64" t="str">
        <f t="shared" si="15"/>
        <v/>
      </c>
      <c r="AC527" s="44"/>
      <c r="AD527" s="72"/>
      <c r="AE527" s="72"/>
      <c r="AF527" s="72"/>
      <c r="AG527" s="72"/>
      <c r="AH527" s="72"/>
      <c r="AI527" s="72"/>
      <c r="AJ527" s="72"/>
      <c r="AK527" s="72"/>
      <c r="AL527" s="72"/>
      <c r="AM527" s="72"/>
      <c r="AN527" s="72"/>
      <c r="AO527" s="72"/>
    </row>
    <row r="528" spans="6:41" x14ac:dyDescent="0.25">
      <c r="F528" s="51" t="str">
        <f>IFERROR(VLOOKUP(D528,'Tabelas auxiliares'!$A$3:$B$61,2,FALSE),"")</f>
        <v/>
      </c>
      <c r="G528" s="51" t="str">
        <f>IFERROR(VLOOKUP($B528,'Tabelas auxiliares'!$A$65:$C$102,2,FALSE),"")</f>
        <v/>
      </c>
      <c r="H528" s="51" t="str">
        <f>IFERROR(VLOOKUP($B528,'Tabelas auxiliares'!$A$65:$C$102,3,FALSE),"")</f>
        <v/>
      </c>
      <c r="X528" s="51" t="str">
        <f t="shared" si="14"/>
        <v/>
      </c>
      <c r="Y528" s="51" t="str">
        <f>IF(T528="","",IF(AND(T528&lt;&gt;'Tabelas auxiliares'!$B$236,T528&lt;&gt;'Tabelas auxiliares'!$B$237,T528&lt;&gt;'Tabelas auxiliares'!$C$236,T528&lt;&gt;'Tabelas auxiliares'!$C$237,T528&lt;&gt;'Tabelas auxiliares'!$D$236),"FOLHA DE PESSOAL",IF(X528='Tabelas auxiliares'!$A$237,"CUSTEIO",IF(X528='Tabelas auxiliares'!$A$236,"INVESTIMENTO","ERRO - VERIFICAR"))))</f>
        <v/>
      </c>
      <c r="Z528" s="64" t="str">
        <f t="shared" si="15"/>
        <v/>
      </c>
      <c r="AC528" s="44"/>
      <c r="AD528" s="72"/>
      <c r="AE528" s="72"/>
      <c r="AF528" s="72"/>
      <c r="AG528" s="72"/>
      <c r="AH528" s="72"/>
      <c r="AI528" s="72"/>
      <c r="AJ528" s="72"/>
      <c r="AK528" s="72"/>
      <c r="AL528" s="72"/>
      <c r="AM528" s="72"/>
      <c r="AN528" s="72"/>
      <c r="AO528" s="72"/>
    </row>
    <row r="529" spans="6:41" x14ac:dyDescent="0.25">
      <c r="F529" s="51" t="str">
        <f>IFERROR(VLOOKUP(D529,'Tabelas auxiliares'!$A$3:$B$61,2,FALSE),"")</f>
        <v/>
      </c>
      <c r="G529" s="51" t="str">
        <f>IFERROR(VLOOKUP($B529,'Tabelas auxiliares'!$A$65:$C$102,2,FALSE),"")</f>
        <v/>
      </c>
      <c r="H529" s="51" t="str">
        <f>IFERROR(VLOOKUP($B529,'Tabelas auxiliares'!$A$65:$C$102,3,FALSE),"")</f>
        <v/>
      </c>
      <c r="X529" s="51" t="str">
        <f t="shared" si="14"/>
        <v/>
      </c>
      <c r="Y529" s="51" t="str">
        <f>IF(T529="","",IF(AND(T529&lt;&gt;'Tabelas auxiliares'!$B$236,T529&lt;&gt;'Tabelas auxiliares'!$B$237,T529&lt;&gt;'Tabelas auxiliares'!$C$236,T529&lt;&gt;'Tabelas auxiliares'!$C$237,T529&lt;&gt;'Tabelas auxiliares'!$D$236),"FOLHA DE PESSOAL",IF(X529='Tabelas auxiliares'!$A$237,"CUSTEIO",IF(X529='Tabelas auxiliares'!$A$236,"INVESTIMENTO","ERRO - VERIFICAR"))))</f>
        <v/>
      </c>
      <c r="Z529" s="64" t="str">
        <f t="shared" si="15"/>
        <v/>
      </c>
      <c r="AC529" s="44"/>
      <c r="AD529" s="72"/>
      <c r="AE529" s="72"/>
      <c r="AF529" s="72"/>
      <c r="AG529" s="72"/>
      <c r="AH529" s="72"/>
      <c r="AI529" s="72"/>
      <c r="AJ529" s="72"/>
      <c r="AK529" s="72"/>
      <c r="AL529" s="72"/>
      <c r="AM529" s="72"/>
      <c r="AN529" s="72"/>
      <c r="AO529" s="72"/>
    </row>
    <row r="530" spans="6:41" x14ac:dyDescent="0.25">
      <c r="F530" s="51" t="str">
        <f>IFERROR(VLOOKUP(D530,'Tabelas auxiliares'!$A$3:$B$61,2,FALSE),"")</f>
        <v/>
      </c>
      <c r="G530" s="51" t="str">
        <f>IFERROR(VLOOKUP($B530,'Tabelas auxiliares'!$A$65:$C$102,2,FALSE),"")</f>
        <v/>
      </c>
      <c r="H530" s="51" t="str">
        <f>IFERROR(VLOOKUP($B530,'Tabelas auxiliares'!$A$65:$C$102,3,FALSE),"")</f>
        <v/>
      </c>
      <c r="X530" s="51" t="str">
        <f t="shared" si="14"/>
        <v/>
      </c>
      <c r="Y530" s="51" t="str">
        <f>IF(T530="","",IF(AND(T530&lt;&gt;'Tabelas auxiliares'!$B$236,T530&lt;&gt;'Tabelas auxiliares'!$B$237,T530&lt;&gt;'Tabelas auxiliares'!$C$236,T530&lt;&gt;'Tabelas auxiliares'!$C$237,T530&lt;&gt;'Tabelas auxiliares'!$D$236),"FOLHA DE PESSOAL",IF(X530='Tabelas auxiliares'!$A$237,"CUSTEIO",IF(X530='Tabelas auxiliares'!$A$236,"INVESTIMENTO","ERRO - VERIFICAR"))))</f>
        <v/>
      </c>
      <c r="Z530" s="64" t="str">
        <f t="shared" si="15"/>
        <v/>
      </c>
      <c r="AC530" s="44"/>
      <c r="AD530" s="72"/>
      <c r="AE530" s="72"/>
      <c r="AF530" s="72"/>
      <c r="AG530" s="72"/>
      <c r="AH530" s="72"/>
      <c r="AI530" s="72"/>
      <c r="AJ530" s="72"/>
      <c r="AK530" s="72"/>
      <c r="AL530" s="72"/>
      <c r="AM530" s="72"/>
      <c r="AN530" s="72"/>
      <c r="AO530" s="72"/>
    </row>
    <row r="531" spans="6:41" x14ac:dyDescent="0.25">
      <c r="F531" s="51" t="str">
        <f>IFERROR(VLOOKUP(D531,'Tabelas auxiliares'!$A$3:$B$61,2,FALSE),"")</f>
        <v/>
      </c>
      <c r="G531" s="51" t="str">
        <f>IFERROR(VLOOKUP($B531,'Tabelas auxiliares'!$A$65:$C$102,2,FALSE),"")</f>
        <v/>
      </c>
      <c r="H531" s="51" t="str">
        <f>IFERROR(VLOOKUP($B531,'Tabelas auxiliares'!$A$65:$C$102,3,FALSE),"")</f>
        <v/>
      </c>
      <c r="X531" s="51" t="str">
        <f t="shared" si="14"/>
        <v/>
      </c>
      <c r="Y531" s="51" t="str">
        <f>IF(T531="","",IF(AND(T531&lt;&gt;'Tabelas auxiliares'!$B$236,T531&lt;&gt;'Tabelas auxiliares'!$B$237,T531&lt;&gt;'Tabelas auxiliares'!$C$236,T531&lt;&gt;'Tabelas auxiliares'!$C$237,T531&lt;&gt;'Tabelas auxiliares'!$D$236),"FOLHA DE PESSOAL",IF(X531='Tabelas auxiliares'!$A$237,"CUSTEIO",IF(X531='Tabelas auxiliares'!$A$236,"INVESTIMENTO","ERRO - VERIFICAR"))))</f>
        <v/>
      </c>
      <c r="Z531" s="64" t="str">
        <f t="shared" si="15"/>
        <v/>
      </c>
      <c r="AC531" s="44"/>
      <c r="AD531" s="72"/>
      <c r="AE531" s="72"/>
      <c r="AF531" s="72"/>
      <c r="AG531" s="72"/>
      <c r="AH531" s="72"/>
      <c r="AI531" s="72"/>
      <c r="AJ531" s="72"/>
      <c r="AK531" s="72"/>
      <c r="AL531" s="72"/>
      <c r="AM531" s="72"/>
      <c r="AN531" s="72"/>
      <c r="AO531" s="72"/>
    </row>
    <row r="532" spans="6:41" x14ac:dyDescent="0.25">
      <c r="F532" s="51" t="str">
        <f>IFERROR(VLOOKUP(D532,'Tabelas auxiliares'!$A$3:$B$61,2,FALSE),"")</f>
        <v/>
      </c>
      <c r="G532" s="51" t="str">
        <f>IFERROR(VLOOKUP($B532,'Tabelas auxiliares'!$A$65:$C$102,2,FALSE),"")</f>
        <v/>
      </c>
      <c r="H532" s="51" t="str">
        <f>IFERROR(VLOOKUP($B532,'Tabelas auxiliares'!$A$65:$C$102,3,FALSE),"")</f>
        <v/>
      </c>
      <c r="X532" s="51" t="str">
        <f t="shared" si="14"/>
        <v/>
      </c>
      <c r="Y532" s="51" t="str">
        <f>IF(T532="","",IF(AND(T532&lt;&gt;'Tabelas auxiliares'!$B$236,T532&lt;&gt;'Tabelas auxiliares'!$B$237,T532&lt;&gt;'Tabelas auxiliares'!$C$236,T532&lt;&gt;'Tabelas auxiliares'!$C$237,T532&lt;&gt;'Tabelas auxiliares'!$D$236),"FOLHA DE PESSOAL",IF(X532='Tabelas auxiliares'!$A$237,"CUSTEIO",IF(X532='Tabelas auxiliares'!$A$236,"INVESTIMENTO","ERRO - VERIFICAR"))))</f>
        <v/>
      </c>
      <c r="Z532" s="64" t="str">
        <f t="shared" si="15"/>
        <v/>
      </c>
      <c r="AC532" s="44"/>
      <c r="AD532" s="72"/>
      <c r="AE532" s="72"/>
      <c r="AF532" s="72"/>
      <c r="AG532" s="72"/>
      <c r="AH532" s="72"/>
      <c r="AI532" s="72"/>
      <c r="AJ532" s="72"/>
      <c r="AK532" s="72"/>
      <c r="AL532" s="72"/>
      <c r="AM532" s="72"/>
      <c r="AN532" s="72"/>
      <c r="AO532" s="72"/>
    </row>
    <row r="533" spans="6:41" x14ac:dyDescent="0.25">
      <c r="F533" s="51" t="str">
        <f>IFERROR(VLOOKUP(D533,'Tabelas auxiliares'!$A$3:$B$61,2,FALSE),"")</f>
        <v/>
      </c>
      <c r="G533" s="51" t="str">
        <f>IFERROR(VLOOKUP($B533,'Tabelas auxiliares'!$A$65:$C$102,2,FALSE),"")</f>
        <v/>
      </c>
      <c r="H533" s="51" t="str">
        <f>IFERROR(VLOOKUP($B533,'Tabelas auxiliares'!$A$65:$C$102,3,FALSE),"")</f>
        <v/>
      </c>
      <c r="X533" s="51" t="str">
        <f t="shared" si="14"/>
        <v/>
      </c>
      <c r="Y533" s="51" t="str">
        <f>IF(T533="","",IF(AND(T533&lt;&gt;'Tabelas auxiliares'!$B$236,T533&lt;&gt;'Tabelas auxiliares'!$B$237,T533&lt;&gt;'Tabelas auxiliares'!$C$236,T533&lt;&gt;'Tabelas auxiliares'!$C$237,T533&lt;&gt;'Tabelas auxiliares'!$D$236),"FOLHA DE PESSOAL",IF(X533='Tabelas auxiliares'!$A$237,"CUSTEIO",IF(X533='Tabelas auxiliares'!$A$236,"INVESTIMENTO","ERRO - VERIFICAR"))))</f>
        <v/>
      </c>
      <c r="Z533" s="64" t="str">
        <f t="shared" si="15"/>
        <v/>
      </c>
      <c r="AC533" s="44"/>
      <c r="AD533" s="72"/>
      <c r="AE533" s="72"/>
      <c r="AF533" s="72"/>
      <c r="AG533" s="72"/>
      <c r="AH533" s="72"/>
      <c r="AI533" s="72"/>
      <c r="AJ533" s="72"/>
      <c r="AK533" s="72"/>
      <c r="AL533" s="72"/>
      <c r="AM533" s="72"/>
      <c r="AN533" s="72"/>
      <c r="AO533" s="72"/>
    </row>
    <row r="534" spans="6:41" x14ac:dyDescent="0.25">
      <c r="F534" s="51" t="str">
        <f>IFERROR(VLOOKUP(D534,'Tabelas auxiliares'!$A$3:$B$61,2,FALSE),"")</f>
        <v/>
      </c>
      <c r="G534" s="51" t="str">
        <f>IFERROR(VLOOKUP($B534,'Tabelas auxiliares'!$A$65:$C$102,2,FALSE),"")</f>
        <v/>
      </c>
      <c r="H534" s="51" t="str">
        <f>IFERROR(VLOOKUP($B534,'Tabelas auxiliares'!$A$65:$C$102,3,FALSE),"")</f>
        <v/>
      </c>
      <c r="X534" s="51" t="str">
        <f t="shared" si="14"/>
        <v/>
      </c>
      <c r="Y534" s="51" t="str">
        <f>IF(T534="","",IF(AND(T534&lt;&gt;'Tabelas auxiliares'!$B$236,T534&lt;&gt;'Tabelas auxiliares'!$B$237,T534&lt;&gt;'Tabelas auxiliares'!$C$236,T534&lt;&gt;'Tabelas auxiliares'!$C$237,T534&lt;&gt;'Tabelas auxiliares'!$D$236),"FOLHA DE PESSOAL",IF(X534='Tabelas auxiliares'!$A$237,"CUSTEIO",IF(X534='Tabelas auxiliares'!$A$236,"INVESTIMENTO","ERRO - VERIFICAR"))))</f>
        <v/>
      </c>
      <c r="Z534" s="64" t="str">
        <f t="shared" si="15"/>
        <v/>
      </c>
      <c r="AC534" s="44"/>
      <c r="AD534" s="72"/>
      <c r="AE534" s="72"/>
      <c r="AF534" s="72"/>
      <c r="AG534" s="72"/>
      <c r="AH534" s="72"/>
      <c r="AI534" s="72"/>
      <c r="AJ534" s="72"/>
      <c r="AK534" s="72"/>
      <c r="AL534" s="72"/>
      <c r="AM534" s="72"/>
      <c r="AN534" s="72"/>
      <c r="AO534" s="72"/>
    </row>
    <row r="535" spans="6:41" x14ac:dyDescent="0.25">
      <c r="F535" s="51" t="str">
        <f>IFERROR(VLOOKUP(D535,'Tabelas auxiliares'!$A$3:$B$61,2,FALSE),"")</f>
        <v/>
      </c>
      <c r="G535" s="51" t="str">
        <f>IFERROR(VLOOKUP($B535,'Tabelas auxiliares'!$A$65:$C$102,2,FALSE),"")</f>
        <v/>
      </c>
      <c r="H535" s="51" t="str">
        <f>IFERROR(VLOOKUP($B535,'Tabelas auxiliares'!$A$65:$C$102,3,FALSE),"")</f>
        <v/>
      </c>
      <c r="X535" s="51" t="str">
        <f t="shared" si="14"/>
        <v/>
      </c>
      <c r="Y535" s="51" t="str">
        <f>IF(T535="","",IF(AND(T535&lt;&gt;'Tabelas auxiliares'!$B$236,T535&lt;&gt;'Tabelas auxiliares'!$B$237,T535&lt;&gt;'Tabelas auxiliares'!$C$236,T535&lt;&gt;'Tabelas auxiliares'!$C$237,T535&lt;&gt;'Tabelas auxiliares'!$D$236),"FOLHA DE PESSOAL",IF(X535='Tabelas auxiliares'!$A$237,"CUSTEIO",IF(X535='Tabelas auxiliares'!$A$236,"INVESTIMENTO","ERRO - VERIFICAR"))))</f>
        <v/>
      </c>
      <c r="Z535" s="64" t="str">
        <f t="shared" si="15"/>
        <v/>
      </c>
      <c r="AC535" s="44"/>
      <c r="AD535" s="72"/>
      <c r="AE535" s="72"/>
      <c r="AF535" s="72"/>
      <c r="AG535" s="72"/>
      <c r="AH535" s="72"/>
      <c r="AI535" s="72"/>
      <c r="AJ535" s="72"/>
      <c r="AK535" s="72"/>
      <c r="AL535" s="72"/>
      <c r="AM535" s="72"/>
      <c r="AN535" s="72"/>
      <c r="AO535" s="72"/>
    </row>
    <row r="536" spans="6:41" x14ac:dyDescent="0.25">
      <c r="F536" s="51" t="str">
        <f>IFERROR(VLOOKUP(D536,'Tabelas auxiliares'!$A$3:$B$61,2,FALSE),"")</f>
        <v/>
      </c>
      <c r="G536" s="51" t="str">
        <f>IFERROR(VLOOKUP($B536,'Tabelas auxiliares'!$A$65:$C$102,2,FALSE),"")</f>
        <v/>
      </c>
      <c r="H536" s="51" t="str">
        <f>IFERROR(VLOOKUP($B536,'Tabelas auxiliares'!$A$65:$C$102,3,FALSE),"")</f>
        <v/>
      </c>
      <c r="X536" s="51" t="str">
        <f t="shared" si="14"/>
        <v/>
      </c>
      <c r="Y536" s="51" t="str">
        <f>IF(T536="","",IF(AND(T536&lt;&gt;'Tabelas auxiliares'!$B$236,T536&lt;&gt;'Tabelas auxiliares'!$B$237,T536&lt;&gt;'Tabelas auxiliares'!$C$236,T536&lt;&gt;'Tabelas auxiliares'!$C$237,T536&lt;&gt;'Tabelas auxiliares'!$D$236),"FOLHA DE PESSOAL",IF(X536='Tabelas auxiliares'!$A$237,"CUSTEIO",IF(X536='Tabelas auxiliares'!$A$236,"INVESTIMENTO","ERRO - VERIFICAR"))))</f>
        <v/>
      </c>
      <c r="Z536" s="64" t="str">
        <f t="shared" si="15"/>
        <v/>
      </c>
      <c r="AC536" s="44"/>
      <c r="AD536" s="72"/>
      <c r="AE536" s="72"/>
      <c r="AF536" s="72"/>
      <c r="AG536" s="72"/>
      <c r="AH536" s="72"/>
      <c r="AI536" s="72"/>
      <c r="AJ536" s="72"/>
      <c r="AK536" s="72"/>
      <c r="AL536" s="72"/>
      <c r="AM536" s="72"/>
      <c r="AN536" s="72"/>
      <c r="AO536" s="72"/>
    </row>
    <row r="537" spans="6:41" x14ac:dyDescent="0.25">
      <c r="F537" s="51" t="str">
        <f>IFERROR(VLOOKUP(D537,'Tabelas auxiliares'!$A$3:$B$61,2,FALSE),"")</f>
        <v/>
      </c>
      <c r="G537" s="51" t="str">
        <f>IFERROR(VLOOKUP($B537,'Tabelas auxiliares'!$A$65:$C$102,2,FALSE),"")</f>
        <v/>
      </c>
      <c r="H537" s="51" t="str">
        <f>IFERROR(VLOOKUP($B537,'Tabelas auxiliares'!$A$65:$C$102,3,FALSE),"")</f>
        <v/>
      </c>
      <c r="X537" s="51" t="str">
        <f t="shared" si="14"/>
        <v/>
      </c>
      <c r="Y537" s="51" t="str">
        <f>IF(T537="","",IF(AND(T537&lt;&gt;'Tabelas auxiliares'!$B$236,T537&lt;&gt;'Tabelas auxiliares'!$B$237,T537&lt;&gt;'Tabelas auxiliares'!$C$236,T537&lt;&gt;'Tabelas auxiliares'!$C$237,T537&lt;&gt;'Tabelas auxiliares'!$D$236),"FOLHA DE PESSOAL",IF(X537='Tabelas auxiliares'!$A$237,"CUSTEIO",IF(X537='Tabelas auxiliares'!$A$236,"INVESTIMENTO","ERRO - VERIFICAR"))))</f>
        <v/>
      </c>
      <c r="Z537" s="64" t="str">
        <f t="shared" si="15"/>
        <v/>
      </c>
      <c r="AC537" s="44"/>
      <c r="AD537" s="72"/>
      <c r="AE537" s="72"/>
      <c r="AF537" s="72"/>
      <c r="AG537" s="72"/>
      <c r="AH537" s="72"/>
      <c r="AI537" s="72"/>
      <c r="AJ537" s="72"/>
      <c r="AK537" s="72"/>
      <c r="AL537" s="72"/>
      <c r="AM537" s="72"/>
      <c r="AN537" s="72"/>
      <c r="AO537" s="72"/>
    </row>
    <row r="538" spans="6:41" x14ac:dyDescent="0.25">
      <c r="F538" s="51" t="str">
        <f>IFERROR(VLOOKUP(D538,'Tabelas auxiliares'!$A$3:$B$61,2,FALSE),"")</f>
        <v/>
      </c>
      <c r="G538" s="51" t="str">
        <f>IFERROR(VLOOKUP($B538,'Tabelas auxiliares'!$A$65:$C$102,2,FALSE),"")</f>
        <v/>
      </c>
      <c r="H538" s="51" t="str">
        <f>IFERROR(VLOOKUP($B538,'Tabelas auxiliares'!$A$65:$C$102,3,FALSE),"")</f>
        <v/>
      </c>
      <c r="X538" s="51" t="str">
        <f t="shared" si="14"/>
        <v/>
      </c>
      <c r="Y538" s="51" t="str">
        <f>IF(T538="","",IF(AND(T538&lt;&gt;'Tabelas auxiliares'!$B$236,T538&lt;&gt;'Tabelas auxiliares'!$B$237,T538&lt;&gt;'Tabelas auxiliares'!$C$236,T538&lt;&gt;'Tabelas auxiliares'!$C$237,T538&lt;&gt;'Tabelas auxiliares'!$D$236),"FOLHA DE PESSOAL",IF(X538='Tabelas auxiliares'!$A$237,"CUSTEIO",IF(X538='Tabelas auxiliares'!$A$236,"INVESTIMENTO","ERRO - VERIFICAR"))))</f>
        <v/>
      </c>
      <c r="Z538" s="64" t="str">
        <f t="shared" si="15"/>
        <v/>
      </c>
      <c r="AC538" s="44"/>
      <c r="AD538" s="72"/>
      <c r="AE538" s="72"/>
      <c r="AF538" s="72"/>
      <c r="AG538" s="72"/>
      <c r="AH538" s="72"/>
      <c r="AI538" s="72"/>
      <c r="AJ538" s="72"/>
      <c r="AK538" s="72"/>
      <c r="AL538" s="72"/>
      <c r="AM538" s="72"/>
      <c r="AN538" s="72"/>
      <c r="AO538" s="72"/>
    </row>
    <row r="539" spans="6:41" x14ac:dyDescent="0.25">
      <c r="F539" s="51" t="str">
        <f>IFERROR(VLOOKUP(D539,'Tabelas auxiliares'!$A$3:$B$61,2,FALSE),"")</f>
        <v/>
      </c>
      <c r="G539" s="51" t="str">
        <f>IFERROR(VLOOKUP($B539,'Tabelas auxiliares'!$A$65:$C$102,2,FALSE),"")</f>
        <v/>
      </c>
      <c r="H539" s="51" t="str">
        <f>IFERROR(VLOOKUP($B539,'Tabelas auxiliares'!$A$65:$C$102,3,FALSE),"")</f>
        <v/>
      </c>
      <c r="X539" s="51" t="str">
        <f t="shared" si="14"/>
        <v/>
      </c>
      <c r="Y539" s="51" t="str">
        <f>IF(T539="","",IF(AND(T539&lt;&gt;'Tabelas auxiliares'!$B$236,T539&lt;&gt;'Tabelas auxiliares'!$B$237,T539&lt;&gt;'Tabelas auxiliares'!$C$236,T539&lt;&gt;'Tabelas auxiliares'!$C$237,T539&lt;&gt;'Tabelas auxiliares'!$D$236),"FOLHA DE PESSOAL",IF(X539='Tabelas auxiliares'!$A$237,"CUSTEIO",IF(X539='Tabelas auxiliares'!$A$236,"INVESTIMENTO","ERRO - VERIFICAR"))))</f>
        <v/>
      </c>
      <c r="Z539" s="64" t="str">
        <f t="shared" si="15"/>
        <v/>
      </c>
      <c r="AC539" s="44"/>
      <c r="AD539" s="72"/>
      <c r="AE539" s="72"/>
      <c r="AF539" s="72"/>
      <c r="AG539" s="72"/>
      <c r="AH539" s="72"/>
      <c r="AI539" s="72"/>
      <c r="AJ539" s="72"/>
      <c r="AK539" s="72"/>
      <c r="AL539" s="72"/>
      <c r="AM539" s="72"/>
      <c r="AN539" s="72"/>
      <c r="AO539" s="72"/>
    </row>
    <row r="540" spans="6:41" x14ac:dyDescent="0.25">
      <c r="F540" s="51" t="str">
        <f>IFERROR(VLOOKUP(D540,'Tabelas auxiliares'!$A$3:$B$61,2,FALSE),"")</f>
        <v/>
      </c>
      <c r="G540" s="51" t="str">
        <f>IFERROR(VLOOKUP($B540,'Tabelas auxiliares'!$A$65:$C$102,2,FALSE),"")</f>
        <v/>
      </c>
      <c r="H540" s="51" t="str">
        <f>IFERROR(VLOOKUP($B540,'Tabelas auxiliares'!$A$65:$C$102,3,FALSE),"")</f>
        <v/>
      </c>
      <c r="X540" s="51" t="str">
        <f t="shared" si="14"/>
        <v/>
      </c>
      <c r="Y540" s="51" t="str">
        <f>IF(T540="","",IF(AND(T540&lt;&gt;'Tabelas auxiliares'!$B$236,T540&lt;&gt;'Tabelas auxiliares'!$B$237,T540&lt;&gt;'Tabelas auxiliares'!$C$236,T540&lt;&gt;'Tabelas auxiliares'!$C$237,T540&lt;&gt;'Tabelas auxiliares'!$D$236),"FOLHA DE PESSOAL",IF(X540='Tabelas auxiliares'!$A$237,"CUSTEIO",IF(X540='Tabelas auxiliares'!$A$236,"INVESTIMENTO","ERRO - VERIFICAR"))))</f>
        <v/>
      </c>
      <c r="Z540" s="64" t="str">
        <f t="shared" si="15"/>
        <v/>
      </c>
      <c r="AC540" s="44"/>
      <c r="AD540" s="72"/>
      <c r="AE540" s="72"/>
      <c r="AF540" s="72"/>
      <c r="AG540" s="72"/>
      <c r="AH540" s="72"/>
      <c r="AI540" s="72"/>
      <c r="AJ540" s="72"/>
      <c r="AK540" s="72"/>
      <c r="AL540" s="72"/>
      <c r="AM540" s="72"/>
      <c r="AN540" s="72"/>
      <c r="AO540" s="72"/>
    </row>
    <row r="541" spans="6:41" x14ac:dyDescent="0.25">
      <c r="F541" s="51" t="str">
        <f>IFERROR(VLOOKUP(D541,'Tabelas auxiliares'!$A$3:$B$61,2,FALSE),"")</f>
        <v/>
      </c>
      <c r="G541" s="51" t="str">
        <f>IFERROR(VLOOKUP($B541,'Tabelas auxiliares'!$A$65:$C$102,2,FALSE),"")</f>
        <v/>
      </c>
      <c r="H541" s="51" t="str">
        <f>IFERROR(VLOOKUP($B541,'Tabelas auxiliares'!$A$65:$C$102,3,FALSE),"")</f>
        <v/>
      </c>
      <c r="X541" s="51" t="str">
        <f t="shared" si="14"/>
        <v/>
      </c>
      <c r="Y541" s="51" t="str">
        <f>IF(T541="","",IF(AND(T541&lt;&gt;'Tabelas auxiliares'!$B$236,T541&lt;&gt;'Tabelas auxiliares'!$B$237,T541&lt;&gt;'Tabelas auxiliares'!$C$236,T541&lt;&gt;'Tabelas auxiliares'!$C$237,T541&lt;&gt;'Tabelas auxiliares'!$D$236),"FOLHA DE PESSOAL",IF(X541='Tabelas auxiliares'!$A$237,"CUSTEIO",IF(X541='Tabelas auxiliares'!$A$236,"INVESTIMENTO","ERRO - VERIFICAR"))))</f>
        <v/>
      </c>
      <c r="Z541" s="64" t="str">
        <f t="shared" si="15"/>
        <v/>
      </c>
      <c r="AC541" s="44"/>
      <c r="AD541" s="72"/>
      <c r="AE541" s="72"/>
      <c r="AF541" s="72"/>
      <c r="AG541" s="72"/>
      <c r="AH541" s="72"/>
      <c r="AI541" s="72"/>
      <c r="AJ541" s="72"/>
      <c r="AK541" s="72"/>
      <c r="AL541" s="72"/>
      <c r="AM541" s="72"/>
      <c r="AN541" s="72"/>
      <c r="AO541" s="72"/>
    </row>
    <row r="542" spans="6:41" x14ac:dyDescent="0.25">
      <c r="F542" s="51" t="str">
        <f>IFERROR(VLOOKUP(D542,'Tabelas auxiliares'!$A$3:$B$61,2,FALSE),"")</f>
        <v/>
      </c>
      <c r="G542" s="51" t="str">
        <f>IFERROR(VLOOKUP($B542,'Tabelas auxiliares'!$A$65:$C$102,2,FALSE),"")</f>
        <v/>
      </c>
      <c r="H542" s="51" t="str">
        <f>IFERROR(VLOOKUP($B542,'Tabelas auxiliares'!$A$65:$C$102,3,FALSE),"")</f>
        <v/>
      </c>
      <c r="X542" s="51" t="str">
        <f t="shared" si="14"/>
        <v/>
      </c>
      <c r="Y542" s="51" t="str">
        <f>IF(T542="","",IF(AND(T542&lt;&gt;'Tabelas auxiliares'!$B$236,T542&lt;&gt;'Tabelas auxiliares'!$B$237,T542&lt;&gt;'Tabelas auxiliares'!$C$236,T542&lt;&gt;'Tabelas auxiliares'!$C$237,T542&lt;&gt;'Tabelas auxiliares'!$D$236),"FOLHA DE PESSOAL",IF(X542='Tabelas auxiliares'!$A$237,"CUSTEIO",IF(X542='Tabelas auxiliares'!$A$236,"INVESTIMENTO","ERRO - VERIFICAR"))))</f>
        <v/>
      </c>
      <c r="Z542" s="64" t="str">
        <f t="shared" si="15"/>
        <v/>
      </c>
      <c r="AC542" s="44"/>
      <c r="AD542" s="72"/>
      <c r="AE542" s="72"/>
      <c r="AF542" s="72"/>
      <c r="AG542" s="72"/>
      <c r="AH542" s="72"/>
      <c r="AI542" s="72"/>
      <c r="AJ542" s="72"/>
      <c r="AK542" s="72"/>
      <c r="AL542" s="72"/>
      <c r="AM542" s="72"/>
      <c r="AN542" s="72"/>
      <c r="AO542" s="72"/>
    </row>
    <row r="543" spans="6:41" x14ac:dyDescent="0.25">
      <c r="F543" s="51" t="str">
        <f>IFERROR(VLOOKUP(D543,'Tabelas auxiliares'!$A$3:$B$61,2,FALSE),"")</f>
        <v/>
      </c>
      <c r="G543" s="51" t="str">
        <f>IFERROR(VLOOKUP($B543,'Tabelas auxiliares'!$A$65:$C$102,2,FALSE),"")</f>
        <v/>
      </c>
      <c r="H543" s="51" t="str">
        <f>IFERROR(VLOOKUP($B543,'Tabelas auxiliares'!$A$65:$C$102,3,FALSE),"")</f>
        <v/>
      </c>
      <c r="X543" s="51" t="str">
        <f t="shared" si="14"/>
        <v/>
      </c>
      <c r="Y543" s="51" t="str">
        <f>IF(T543="","",IF(AND(T543&lt;&gt;'Tabelas auxiliares'!$B$236,T543&lt;&gt;'Tabelas auxiliares'!$B$237,T543&lt;&gt;'Tabelas auxiliares'!$C$236,T543&lt;&gt;'Tabelas auxiliares'!$C$237,T543&lt;&gt;'Tabelas auxiliares'!$D$236),"FOLHA DE PESSOAL",IF(X543='Tabelas auxiliares'!$A$237,"CUSTEIO",IF(X543='Tabelas auxiliares'!$A$236,"INVESTIMENTO","ERRO - VERIFICAR"))))</f>
        <v/>
      </c>
      <c r="Z543" s="64" t="str">
        <f t="shared" si="15"/>
        <v/>
      </c>
      <c r="AC543" s="44"/>
      <c r="AD543" s="72"/>
      <c r="AE543" s="72"/>
      <c r="AF543" s="72"/>
      <c r="AG543" s="72"/>
      <c r="AH543" s="72"/>
      <c r="AI543" s="72"/>
      <c r="AJ543" s="72"/>
      <c r="AK543" s="72"/>
      <c r="AL543" s="72"/>
      <c r="AM543" s="72"/>
      <c r="AN543" s="72"/>
      <c r="AO543" s="72"/>
    </row>
    <row r="544" spans="6:41" x14ac:dyDescent="0.25">
      <c r="F544" s="51" t="str">
        <f>IFERROR(VLOOKUP(D544,'Tabelas auxiliares'!$A$3:$B$61,2,FALSE),"")</f>
        <v/>
      </c>
      <c r="G544" s="51" t="str">
        <f>IFERROR(VLOOKUP($B544,'Tabelas auxiliares'!$A$65:$C$102,2,FALSE),"")</f>
        <v/>
      </c>
      <c r="H544" s="51" t="str">
        <f>IFERROR(VLOOKUP($B544,'Tabelas auxiliares'!$A$65:$C$102,3,FALSE),"")</f>
        <v/>
      </c>
      <c r="X544" s="51" t="str">
        <f t="shared" si="14"/>
        <v/>
      </c>
      <c r="Y544" s="51" t="str">
        <f>IF(T544="","",IF(AND(T544&lt;&gt;'Tabelas auxiliares'!$B$236,T544&lt;&gt;'Tabelas auxiliares'!$B$237,T544&lt;&gt;'Tabelas auxiliares'!$C$236,T544&lt;&gt;'Tabelas auxiliares'!$C$237,T544&lt;&gt;'Tabelas auxiliares'!$D$236),"FOLHA DE PESSOAL",IF(X544='Tabelas auxiliares'!$A$237,"CUSTEIO",IF(X544='Tabelas auxiliares'!$A$236,"INVESTIMENTO","ERRO - VERIFICAR"))))</f>
        <v/>
      </c>
      <c r="Z544" s="64" t="str">
        <f t="shared" si="15"/>
        <v/>
      </c>
      <c r="AC544" s="44"/>
      <c r="AD544" s="72"/>
      <c r="AE544" s="72"/>
      <c r="AF544" s="72"/>
      <c r="AG544" s="72"/>
      <c r="AH544" s="72"/>
      <c r="AI544" s="72"/>
      <c r="AJ544" s="72"/>
      <c r="AK544" s="72"/>
      <c r="AL544" s="72"/>
      <c r="AM544" s="72"/>
      <c r="AN544" s="72"/>
      <c r="AO544" s="72"/>
    </row>
    <row r="545" spans="6:41" x14ac:dyDescent="0.25">
      <c r="F545" s="51" t="str">
        <f>IFERROR(VLOOKUP(D545,'Tabelas auxiliares'!$A$3:$B$61,2,FALSE),"")</f>
        <v/>
      </c>
      <c r="G545" s="51" t="str">
        <f>IFERROR(VLOOKUP($B545,'Tabelas auxiliares'!$A$65:$C$102,2,FALSE),"")</f>
        <v/>
      </c>
      <c r="H545" s="51" t="str">
        <f>IFERROR(VLOOKUP($B545,'Tabelas auxiliares'!$A$65:$C$102,3,FALSE),"")</f>
        <v/>
      </c>
      <c r="X545" s="51" t="str">
        <f t="shared" si="14"/>
        <v/>
      </c>
      <c r="Y545" s="51" t="str">
        <f>IF(T545="","",IF(AND(T545&lt;&gt;'Tabelas auxiliares'!$B$236,T545&lt;&gt;'Tabelas auxiliares'!$B$237,T545&lt;&gt;'Tabelas auxiliares'!$C$236,T545&lt;&gt;'Tabelas auxiliares'!$C$237,T545&lt;&gt;'Tabelas auxiliares'!$D$236),"FOLHA DE PESSOAL",IF(X545='Tabelas auxiliares'!$A$237,"CUSTEIO",IF(X545='Tabelas auxiliares'!$A$236,"INVESTIMENTO","ERRO - VERIFICAR"))))</f>
        <v/>
      </c>
      <c r="Z545" s="64" t="str">
        <f t="shared" si="15"/>
        <v/>
      </c>
      <c r="AC545" s="44"/>
      <c r="AD545" s="72"/>
      <c r="AE545" s="72"/>
      <c r="AF545" s="72"/>
      <c r="AG545" s="72"/>
      <c r="AH545" s="72"/>
      <c r="AI545" s="72"/>
      <c r="AJ545" s="72"/>
      <c r="AK545" s="72"/>
      <c r="AL545" s="72"/>
      <c r="AM545" s="72"/>
      <c r="AN545" s="72"/>
      <c r="AO545" s="72"/>
    </row>
    <row r="546" spans="6:41" x14ac:dyDescent="0.25">
      <c r="F546" s="51" t="str">
        <f>IFERROR(VLOOKUP(D546,'Tabelas auxiliares'!$A$3:$B$61,2,FALSE),"")</f>
        <v/>
      </c>
      <c r="G546" s="51" t="str">
        <f>IFERROR(VLOOKUP($B546,'Tabelas auxiliares'!$A$65:$C$102,2,FALSE),"")</f>
        <v/>
      </c>
      <c r="H546" s="51" t="str">
        <f>IFERROR(VLOOKUP($B546,'Tabelas auxiliares'!$A$65:$C$102,3,FALSE),"")</f>
        <v/>
      </c>
      <c r="X546" s="51" t="str">
        <f t="shared" si="14"/>
        <v/>
      </c>
      <c r="Y546" s="51" t="str">
        <f>IF(T546="","",IF(AND(T546&lt;&gt;'Tabelas auxiliares'!$B$236,T546&lt;&gt;'Tabelas auxiliares'!$B$237,T546&lt;&gt;'Tabelas auxiliares'!$C$236,T546&lt;&gt;'Tabelas auxiliares'!$C$237,T546&lt;&gt;'Tabelas auxiliares'!$D$236),"FOLHA DE PESSOAL",IF(X546='Tabelas auxiliares'!$A$237,"CUSTEIO",IF(X546='Tabelas auxiliares'!$A$236,"INVESTIMENTO","ERRO - VERIFICAR"))))</f>
        <v/>
      </c>
      <c r="Z546" s="64" t="str">
        <f t="shared" si="15"/>
        <v/>
      </c>
      <c r="AC546" s="44"/>
      <c r="AD546" s="72"/>
      <c r="AE546" s="72"/>
      <c r="AF546" s="72"/>
      <c r="AG546" s="72"/>
      <c r="AH546" s="72"/>
      <c r="AI546" s="72"/>
      <c r="AJ546" s="72"/>
      <c r="AK546" s="72"/>
      <c r="AL546" s="72"/>
      <c r="AM546" s="72"/>
      <c r="AN546" s="72"/>
      <c r="AO546" s="72"/>
    </row>
    <row r="547" spans="6:41" x14ac:dyDescent="0.25">
      <c r="F547" s="51" t="str">
        <f>IFERROR(VLOOKUP(D547,'Tabelas auxiliares'!$A$3:$B$61,2,FALSE),"")</f>
        <v/>
      </c>
      <c r="G547" s="51" t="str">
        <f>IFERROR(VLOOKUP($B547,'Tabelas auxiliares'!$A$65:$C$102,2,FALSE),"")</f>
        <v/>
      </c>
      <c r="H547" s="51" t="str">
        <f>IFERROR(VLOOKUP($B547,'Tabelas auxiliares'!$A$65:$C$102,3,FALSE),"")</f>
        <v/>
      </c>
      <c r="X547" s="51" t="str">
        <f t="shared" si="14"/>
        <v/>
      </c>
      <c r="Y547" s="51" t="str">
        <f>IF(T547="","",IF(AND(T547&lt;&gt;'Tabelas auxiliares'!$B$236,T547&lt;&gt;'Tabelas auxiliares'!$B$237,T547&lt;&gt;'Tabelas auxiliares'!$C$236,T547&lt;&gt;'Tabelas auxiliares'!$C$237,T547&lt;&gt;'Tabelas auxiliares'!$D$236),"FOLHA DE PESSOAL",IF(X547='Tabelas auxiliares'!$A$237,"CUSTEIO",IF(X547='Tabelas auxiliares'!$A$236,"INVESTIMENTO","ERRO - VERIFICAR"))))</f>
        <v/>
      </c>
      <c r="Z547" s="64" t="str">
        <f t="shared" si="15"/>
        <v/>
      </c>
      <c r="AC547" s="44"/>
      <c r="AD547" s="72"/>
      <c r="AE547" s="72"/>
      <c r="AF547" s="72"/>
      <c r="AG547" s="72"/>
      <c r="AH547" s="72"/>
      <c r="AI547" s="72"/>
      <c r="AJ547" s="72"/>
      <c r="AK547" s="72"/>
      <c r="AL547" s="72"/>
      <c r="AM547" s="72"/>
      <c r="AN547" s="72"/>
      <c r="AO547" s="72"/>
    </row>
    <row r="548" spans="6:41" x14ac:dyDescent="0.25">
      <c r="F548" s="51" t="str">
        <f>IFERROR(VLOOKUP(D548,'Tabelas auxiliares'!$A$3:$B$61,2,FALSE),"")</f>
        <v/>
      </c>
      <c r="G548" s="51" t="str">
        <f>IFERROR(VLOOKUP($B548,'Tabelas auxiliares'!$A$65:$C$102,2,FALSE),"")</f>
        <v/>
      </c>
      <c r="H548" s="51" t="str">
        <f>IFERROR(VLOOKUP($B548,'Tabelas auxiliares'!$A$65:$C$102,3,FALSE),"")</f>
        <v/>
      </c>
      <c r="X548" s="51" t="str">
        <f t="shared" si="14"/>
        <v/>
      </c>
      <c r="Y548" s="51" t="str">
        <f>IF(T548="","",IF(AND(T548&lt;&gt;'Tabelas auxiliares'!$B$236,T548&lt;&gt;'Tabelas auxiliares'!$B$237,T548&lt;&gt;'Tabelas auxiliares'!$C$236,T548&lt;&gt;'Tabelas auxiliares'!$C$237,T548&lt;&gt;'Tabelas auxiliares'!$D$236),"FOLHA DE PESSOAL",IF(X548='Tabelas auxiliares'!$A$237,"CUSTEIO",IF(X548='Tabelas auxiliares'!$A$236,"INVESTIMENTO","ERRO - VERIFICAR"))))</f>
        <v/>
      </c>
      <c r="Z548" s="64" t="str">
        <f t="shared" si="15"/>
        <v/>
      </c>
      <c r="AC548" s="44"/>
      <c r="AD548" s="72"/>
      <c r="AE548" s="72"/>
      <c r="AF548" s="72"/>
      <c r="AG548" s="72"/>
      <c r="AH548" s="72"/>
      <c r="AI548" s="72"/>
      <c r="AJ548" s="72"/>
      <c r="AK548" s="72"/>
      <c r="AL548" s="72"/>
      <c r="AM548" s="72"/>
      <c r="AN548" s="72"/>
      <c r="AO548" s="72"/>
    </row>
    <row r="549" spans="6:41" x14ac:dyDescent="0.25">
      <c r="F549" s="51" t="str">
        <f>IFERROR(VLOOKUP(D549,'Tabelas auxiliares'!$A$3:$B$61,2,FALSE),"")</f>
        <v/>
      </c>
      <c r="G549" s="51" t="str">
        <f>IFERROR(VLOOKUP($B549,'Tabelas auxiliares'!$A$65:$C$102,2,FALSE),"")</f>
        <v/>
      </c>
      <c r="H549" s="51" t="str">
        <f>IFERROR(VLOOKUP($B549,'Tabelas auxiliares'!$A$65:$C$102,3,FALSE),"")</f>
        <v/>
      </c>
      <c r="X549" s="51" t="str">
        <f t="shared" si="14"/>
        <v/>
      </c>
      <c r="Y549" s="51" t="str">
        <f>IF(T549="","",IF(AND(T549&lt;&gt;'Tabelas auxiliares'!$B$236,T549&lt;&gt;'Tabelas auxiliares'!$B$237,T549&lt;&gt;'Tabelas auxiliares'!$C$236,T549&lt;&gt;'Tabelas auxiliares'!$C$237,T549&lt;&gt;'Tabelas auxiliares'!$D$236),"FOLHA DE PESSOAL",IF(X549='Tabelas auxiliares'!$A$237,"CUSTEIO",IF(X549='Tabelas auxiliares'!$A$236,"INVESTIMENTO","ERRO - VERIFICAR"))))</f>
        <v/>
      </c>
      <c r="Z549" s="64" t="str">
        <f t="shared" si="15"/>
        <v/>
      </c>
      <c r="AC549" s="44"/>
      <c r="AD549" s="72"/>
      <c r="AE549" s="72"/>
      <c r="AF549" s="72"/>
      <c r="AG549" s="72"/>
      <c r="AH549" s="72"/>
      <c r="AI549" s="72"/>
      <c r="AJ549" s="72"/>
      <c r="AK549" s="72"/>
      <c r="AL549" s="72"/>
      <c r="AM549" s="72"/>
      <c r="AN549" s="72"/>
      <c r="AO549" s="72"/>
    </row>
    <row r="550" spans="6:41" x14ac:dyDescent="0.25">
      <c r="F550" s="51" t="str">
        <f>IFERROR(VLOOKUP(D550,'Tabelas auxiliares'!$A$3:$B$61,2,FALSE),"")</f>
        <v/>
      </c>
      <c r="G550" s="51" t="str">
        <f>IFERROR(VLOOKUP($B550,'Tabelas auxiliares'!$A$65:$C$102,2,FALSE),"")</f>
        <v/>
      </c>
      <c r="H550" s="51" t="str">
        <f>IFERROR(VLOOKUP($B550,'Tabelas auxiliares'!$A$65:$C$102,3,FALSE),"")</f>
        <v/>
      </c>
      <c r="X550" s="51" t="str">
        <f t="shared" si="14"/>
        <v/>
      </c>
      <c r="Y550" s="51" t="str">
        <f>IF(T550="","",IF(AND(T550&lt;&gt;'Tabelas auxiliares'!$B$236,T550&lt;&gt;'Tabelas auxiliares'!$B$237,T550&lt;&gt;'Tabelas auxiliares'!$C$236,T550&lt;&gt;'Tabelas auxiliares'!$C$237,T550&lt;&gt;'Tabelas auxiliares'!$D$236),"FOLHA DE PESSOAL",IF(X550='Tabelas auxiliares'!$A$237,"CUSTEIO",IF(X550='Tabelas auxiliares'!$A$236,"INVESTIMENTO","ERRO - VERIFICAR"))))</f>
        <v/>
      </c>
      <c r="Z550" s="64" t="str">
        <f t="shared" si="15"/>
        <v/>
      </c>
      <c r="AC550" s="44"/>
      <c r="AD550" s="72"/>
      <c r="AE550" s="72"/>
      <c r="AF550" s="72"/>
      <c r="AG550" s="72"/>
      <c r="AH550" s="72"/>
      <c r="AI550" s="72"/>
      <c r="AJ550" s="72"/>
      <c r="AK550" s="72"/>
      <c r="AL550" s="72"/>
      <c r="AM550" s="72"/>
      <c r="AN550" s="72"/>
      <c r="AO550" s="72"/>
    </row>
    <row r="551" spans="6:41" x14ac:dyDescent="0.25">
      <c r="F551" s="51" t="str">
        <f>IFERROR(VLOOKUP(D551,'Tabelas auxiliares'!$A$3:$B$61,2,FALSE),"")</f>
        <v/>
      </c>
      <c r="G551" s="51" t="str">
        <f>IFERROR(VLOOKUP($B551,'Tabelas auxiliares'!$A$65:$C$102,2,FALSE),"")</f>
        <v/>
      </c>
      <c r="H551" s="51" t="str">
        <f>IFERROR(VLOOKUP($B551,'Tabelas auxiliares'!$A$65:$C$102,3,FALSE),"")</f>
        <v/>
      </c>
      <c r="X551" s="51" t="str">
        <f t="shared" si="14"/>
        <v/>
      </c>
      <c r="Y551" s="51" t="str">
        <f>IF(T551="","",IF(AND(T551&lt;&gt;'Tabelas auxiliares'!$B$236,T551&lt;&gt;'Tabelas auxiliares'!$B$237,T551&lt;&gt;'Tabelas auxiliares'!$C$236,T551&lt;&gt;'Tabelas auxiliares'!$C$237,T551&lt;&gt;'Tabelas auxiliares'!$D$236),"FOLHA DE PESSOAL",IF(X551='Tabelas auxiliares'!$A$237,"CUSTEIO",IF(X551='Tabelas auxiliares'!$A$236,"INVESTIMENTO","ERRO - VERIFICAR"))))</f>
        <v/>
      </c>
      <c r="Z551" s="64" t="str">
        <f t="shared" si="15"/>
        <v/>
      </c>
      <c r="AC551" s="44"/>
      <c r="AD551" s="72"/>
      <c r="AE551" s="72"/>
      <c r="AF551" s="72"/>
      <c r="AG551" s="72"/>
      <c r="AH551" s="72"/>
      <c r="AI551" s="72"/>
      <c r="AJ551" s="72"/>
      <c r="AK551" s="72"/>
      <c r="AL551" s="72"/>
      <c r="AM551" s="72"/>
      <c r="AN551" s="72"/>
      <c r="AO551" s="72"/>
    </row>
    <row r="552" spans="6:41" x14ac:dyDescent="0.25">
      <c r="F552" s="51" t="str">
        <f>IFERROR(VLOOKUP(D552,'Tabelas auxiliares'!$A$3:$B$61,2,FALSE),"")</f>
        <v/>
      </c>
      <c r="G552" s="51" t="str">
        <f>IFERROR(VLOOKUP($B552,'Tabelas auxiliares'!$A$65:$C$102,2,FALSE),"")</f>
        <v/>
      </c>
      <c r="H552" s="51" t="str">
        <f>IFERROR(VLOOKUP($B552,'Tabelas auxiliares'!$A$65:$C$102,3,FALSE),"")</f>
        <v/>
      </c>
      <c r="X552" s="51" t="str">
        <f t="shared" si="14"/>
        <v/>
      </c>
      <c r="Y552" s="51" t="str">
        <f>IF(T552="","",IF(AND(T552&lt;&gt;'Tabelas auxiliares'!$B$236,T552&lt;&gt;'Tabelas auxiliares'!$B$237,T552&lt;&gt;'Tabelas auxiliares'!$C$236,T552&lt;&gt;'Tabelas auxiliares'!$C$237,T552&lt;&gt;'Tabelas auxiliares'!$D$236),"FOLHA DE PESSOAL",IF(X552='Tabelas auxiliares'!$A$237,"CUSTEIO",IF(X552='Tabelas auxiliares'!$A$236,"INVESTIMENTO","ERRO - VERIFICAR"))))</f>
        <v/>
      </c>
      <c r="Z552" s="64" t="str">
        <f t="shared" si="15"/>
        <v/>
      </c>
      <c r="AC552" s="44"/>
      <c r="AD552" s="72"/>
      <c r="AE552" s="72"/>
      <c r="AF552" s="72"/>
      <c r="AG552" s="72"/>
      <c r="AH552" s="72"/>
      <c r="AI552" s="72"/>
      <c r="AJ552" s="72"/>
      <c r="AK552" s="72"/>
      <c r="AL552" s="72"/>
      <c r="AM552" s="72"/>
      <c r="AN552" s="72"/>
      <c r="AO552" s="72"/>
    </row>
    <row r="553" spans="6:41" x14ac:dyDescent="0.25">
      <c r="F553" s="51" t="str">
        <f>IFERROR(VLOOKUP(D553,'Tabelas auxiliares'!$A$3:$B$61,2,FALSE),"")</f>
        <v/>
      </c>
      <c r="G553" s="51" t="str">
        <f>IFERROR(VLOOKUP($B553,'Tabelas auxiliares'!$A$65:$C$102,2,FALSE),"")</f>
        <v/>
      </c>
      <c r="H553" s="51" t="str">
        <f>IFERROR(VLOOKUP($B553,'Tabelas auxiliares'!$A$65:$C$102,3,FALSE),"")</f>
        <v/>
      </c>
      <c r="X553" s="51" t="str">
        <f t="shared" si="14"/>
        <v/>
      </c>
      <c r="Y553" s="51" t="str">
        <f>IF(T553="","",IF(AND(T553&lt;&gt;'Tabelas auxiliares'!$B$236,T553&lt;&gt;'Tabelas auxiliares'!$B$237,T553&lt;&gt;'Tabelas auxiliares'!$C$236,T553&lt;&gt;'Tabelas auxiliares'!$C$237,T553&lt;&gt;'Tabelas auxiliares'!$D$236),"FOLHA DE PESSOAL",IF(X553='Tabelas auxiliares'!$A$237,"CUSTEIO",IF(X553='Tabelas auxiliares'!$A$236,"INVESTIMENTO","ERRO - VERIFICAR"))))</f>
        <v/>
      </c>
      <c r="Z553" s="64" t="str">
        <f t="shared" si="15"/>
        <v/>
      </c>
      <c r="AC553" s="44"/>
      <c r="AD553" s="72"/>
      <c r="AE553" s="72"/>
      <c r="AF553" s="72"/>
      <c r="AG553" s="72"/>
      <c r="AH553" s="72"/>
      <c r="AI553" s="72"/>
      <c r="AJ553" s="72"/>
      <c r="AK553" s="72"/>
      <c r="AL553" s="72"/>
      <c r="AM553" s="72"/>
      <c r="AN553" s="72"/>
      <c r="AO553" s="72"/>
    </row>
    <row r="554" spans="6:41" x14ac:dyDescent="0.25">
      <c r="F554" s="51" t="str">
        <f>IFERROR(VLOOKUP(D554,'Tabelas auxiliares'!$A$3:$B$61,2,FALSE),"")</f>
        <v/>
      </c>
      <c r="G554" s="51" t="str">
        <f>IFERROR(VLOOKUP($B554,'Tabelas auxiliares'!$A$65:$C$102,2,FALSE),"")</f>
        <v/>
      </c>
      <c r="H554" s="51" t="str">
        <f>IFERROR(VLOOKUP($B554,'Tabelas auxiliares'!$A$65:$C$102,3,FALSE),"")</f>
        <v/>
      </c>
      <c r="X554" s="51" t="str">
        <f t="shared" si="14"/>
        <v/>
      </c>
      <c r="Y554" s="51" t="str">
        <f>IF(T554="","",IF(AND(T554&lt;&gt;'Tabelas auxiliares'!$B$236,T554&lt;&gt;'Tabelas auxiliares'!$B$237,T554&lt;&gt;'Tabelas auxiliares'!$C$236,T554&lt;&gt;'Tabelas auxiliares'!$C$237,T554&lt;&gt;'Tabelas auxiliares'!$D$236),"FOLHA DE PESSOAL",IF(X554='Tabelas auxiliares'!$A$237,"CUSTEIO",IF(X554='Tabelas auxiliares'!$A$236,"INVESTIMENTO","ERRO - VERIFICAR"))))</f>
        <v/>
      </c>
      <c r="Z554" s="64" t="str">
        <f t="shared" si="15"/>
        <v/>
      </c>
      <c r="AC554" s="44"/>
      <c r="AD554" s="72"/>
      <c r="AE554" s="72"/>
      <c r="AF554" s="72"/>
      <c r="AG554" s="72"/>
      <c r="AH554" s="72"/>
      <c r="AI554" s="72"/>
      <c r="AJ554" s="72"/>
      <c r="AK554" s="72"/>
      <c r="AL554" s="72"/>
      <c r="AM554" s="72"/>
      <c r="AN554" s="72"/>
      <c r="AO554" s="72"/>
    </row>
    <row r="555" spans="6:41" x14ac:dyDescent="0.25">
      <c r="F555" s="51" t="str">
        <f>IFERROR(VLOOKUP(D555,'Tabelas auxiliares'!$A$3:$B$61,2,FALSE),"")</f>
        <v/>
      </c>
      <c r="G555" s="51" t="str">
        <f>IFERROR(VLOOKUP($B555,'Tabelas auxiliares'!$A$65:$C$102,2,FALSE),"")</f>
        <v/>
      </c>
      <c r="H555" s="51" t="str">
        <f>IFERROR(VLOOKUP($B555,'Tabelas auxiliares'!$A$65:$C$102,3,FALSE),"")</f>
        <v/>
      </c>
      <c r="X555" s="51" t="str">
        <f t="shared" si="14"/>
        <v/>
      </c>
      <c r="Y555" s="51" t="str">
        <f>IF(T555="","",IF(AND(T555&lt;&gt;'Tabelas auxiliares'!$B$236,T555&lt;&gt;'Tabelas auxiliares'!$B$237,T555&lt;&gt;'Tabelas auxiliares'!$C$236,T555&lt;&gt;'Tabelas auxiliares'!$C$237,T555&lt;&gt;'Tabelas auxiliares'!$D$236),"FOLHA DE PESSOAL",IF(X555='Tabelas auxiliares'!$A$237,"CUSTEIO",IF(X555='Tabelas auxiliares'!$A$236,"INVESTIMENTO","ERRO - VERIFICAR"))))</f>
        <v/>
      </c>
      <c r="Z555" s="64" t="str">
        <f t="shared" si="15"/>
        <v/>
      </c>
      <c r="AC555" s="44"/>
      <c r="AD555" s="72"/>
      <c r="AE555" s="72"/>
      <c r="AF555" s="72"/>
      <c r="AG555" s="72"/>
      <c r="AH555" s="72"/>
      <c r="AI555" s="72"/>
      <c r="AJ555" s="72"/>
      <c r="AK555" s="72"/>
      <c r="AL555" s="72"/>
      <c r="AM555" s="72"/>
      <c r="AN555" s="72"/>
      <c r="AO555" s="72"/>
    </row>
    <row r="556" spans="6:41" x14ac:dyDescent="0.25">
      <c r="F556" s="51" t="str">
        <f>IFERROR(VLOOKUP(D556,'Tabelas auxiliares'!$A$3:$B$61,2,FALSE),"")</f>
        <v/>
      </c>
      <c r="G556" s="51" t="str">
        <f>IFERROR(VLOOKUP($B556,'Tabelas auxiliares'!$A$65:$C$102,2,FALSE),"")</f>
        <v/>
      </c>
      <c r="H556" s="51" t="str">
        <f>IFERROR(VLOOKUP($B556,'Tabelas auxiliares'!$A$65:$C$102,3,FALSE),"")</f>
        <v/>
      </c>
      <c r="X556" s="51" t="str">
        <f t="shared" ref="X556:X619" si="16">LEFT(V556,1)</f>
        <v/>
      </c>
      <c r="Y556" s="51" t="str">
        <f>IF(T556="","",IF(AND(T556&lt;&gt;'Tabelas auxiliares'!$B$236,T556&lt;&gt;'Tabelas auxiliares'!$B$237,T556&lt;&gt;'Tabelas auxiliares'!$C$236,T556&lt;&gt;'Tabelas auxiliares'!$C$237,T556&lt;&gt;'Tabelas auxiliares'!$D$236),"FOLHA DE PESSOAL",IF(X556='Tabelas auxiliares'!$A$237,"CUSTEIO",IF(X556='Tabelas auxiliares'!$A$236,"INVESTIMENTO","ERRO - VERIFICAR"))))</f>
        <v/>
      </c>
      <c r="Z556" s="64" t="str">
        <f t="shared" si="15"/>
        <v/>
      </c>
      <c r="AC556" s="44"/>
      <c r="AD556" s="72"/>
      <c r="AE556" s="72"/>
      <c r="AF556" s="72"/>
      <c r="AG556" s="72"/>
      <c r="AH556" s="72"/>
      <c r="AI556" s="72"/>
      <c r="AJ556" s="72"/>
      <c r="AK556" s="72"/>
      <c r="AL556" s="72"/>
      <c r="AM556" s="72"/>
      <c r="AN556" s="72"/>
      <c r="AO556" s="72"/>
    </row>
    <row r="557" spans="6:41" x14ac:dyDescent="0.25">
      <c r="F557" s="51" t="str">
        <f>IFERROR(VLOOKUP(D557,'Tabelas auxiliares'!$A$3:$B$61,2,FALSE),"")</f>
        <v/>
      </c>
      <c r="G557" s="51" t="str">
        <f>IFERROR(VLOOKUP($B557,'Tabelas auxiliares'!$A$65:$C$102,2,FALSE),"")</f>
        <v/>
      </c>
      <c r="H557" s="51" t="str">
        <f>IFERROR(VLOOKUP($B557,'Tabelas auxiliares'!$A$65:$C$102,3,FALSE),"")</f>
        <v/>
      </c>
      <c r="X557" s="51" t="str">
        <f t="shared" si="16"/>
        <v/>
      </c>
      <c r="Y557" s="51" t="str">
        <f>IF(T557="","",IF(AND(T557&lt;&gt;'Tabelas auxiliares'!$B$236,T557&lt;&gt;'Tabelas auxiliares'!$B$237,T557&lt;&gt;'Tabelas auxiliares'!$C$236,T557&lt;&gt;'Tabelas auxiliares'!$C$237,T557&lt;&gt;'Tabelas auxiliares'!$D$236),"FOLHA DE PESSOAL",IF(X557='Tabelas auxiliares'!$A$237,"CUSTEIO",IF(X557='Tabelas auxiliares'!$A$236,"INVESTIMENTO","ERRO - VERIFICAR"))))</f>
        <v/>
      </c>
      <c r="Z557" s="64" t="str">
        <f t="shared" ref="Z557:Z620" si="17">IF(AA557+AB557+AC557&lt;&gt;0,AA557+AB557+AC557,"")</f>
        <v/>
      </c>
      <c r="AC557" s="44"/>
      <c r="AD557" s="72"/>
      <c r="AE557" s="72"/>
      <c r="AF557" s="72"/>
      <c r="AG557" s="72"/>
      <c r="AH557" s="72"/>
      <c r="AI557" s="72"/>
      <c r="AJ557" s="72"/>
      <c r="AK557" s="72"/>
      <c r="AL557" s="72"/>
      <c r="AM557" s="72"/>
      <c r="AN557" s="72"/>
      <c r="AO557" s="72"/>
    </row>
    <row r="558" spans="6:41" x14ac:dyDescent="0.25">
      <c r="F558" s="51" t="str">
        <f>IFERROR(VLOOKUP(D558,'Tabelas auxiliares'!$A$3:$B$61,2,FALSE),"")</f>
        <v/>
      </c>
      <c r="G558" s="51" t="str">
        <f>IFERROR(VLOOKUP($B558,'Tabelas auxiliares'!$A$65:$C$102,2,FALSE),"")</f>
        <v/>
      </c>
      <c r="H558" s="51" t="str">
        <f>IFERROR(VLOOKUP($B558,'Tabelas auxiliares'!$A$65:$C$102,3,FALSE),"")</f>
        <v/>
      </c>
      <c r="X558" s="51" t="str">
        <f t="shared" si="16"/>
        <v/>
      </c>
      <c r="Y558" s="51" t="str">
        <f>IF(T558="","",IF(AND(T558&lt;&gt;'Tabelas auxiliares'!$B$236,T558&lt;&gt;'Tabelas auxiliares'!$B$237,T558&lt;&gt;'Tabelas auxiliares'!$C$236,T558&lt;&gt;'Tabelas auxiliares'!$C$237,T558&lt;&gt;'Tabelas auxiliares'!$D$236),"FOLHA DE PESSOAL",IF(X558='Tabelas auxiliares'!$A$237,"CUSTEIO",IF(X558='Tabelas auxiliares'!$A$236,"INVESTIMENTO","ERRO - VERIFICAR"))))</f>
        <v/>
      </c>
      <c r="Z558" s="64" t="str">
        <f t="shared" si="17"/>
        <v/>
      </c>
      <c r="AC558" s="44"/>
      <c r="AD558" s="72"/>
      <c r="AE558" s="72"/>
      <c r="AF558" s="72"/>
      <c r="AG558" s="72"/>
      <c r="AH558" s="72"/>
      <c r="AI558" s="72"/>
      <c r="AJ558" s="72"/>
      <c r="AK558" s="72"/>
      <c r="AL558" s="72"/>
      <c r="AM558" s="72"/>
      <c r="AN558" s="72"/>
      <c r="AO558" s="72"/>
    </row>
    <row r="559" spans="6:41" x14ac:dyDescent="0.25">
      <c r="F559" s="51" t="str">
        <f>IFERROR(VLOOKUP(D559,'Tabelas auxiliares'!$A$3:$B$61,2,FALSE),"")</f>
        <v/>
      </c>
      <c r="G559" s="51" t="str">
        <f>IFERROR(VLOOKUP($B559,'Tabelas auxiliares'!$A$65:$C$102,2,FALSE),"")</f>
        <v/>
      </c>
      <c r="H559" s="51" t="str">
        <f>IFERROR(VLOOKUP($B559,'Tabelas auxiliares'!$A$65:$C$102,3,FALSE),"")</f>
        <v/>
      </c>
      <c r="X559" s="51" t="str">
        <f t="shared" si="16"/>
        <v/>
      </c>
      <c r="Y559" s="51" t="str">
        <f>IF(T559="","",IF(AND(T559&lt;&gt;'Tabelas auxiliares'!$B$236,T559&lt;&gt;'Tabelas auxiliares'!$B$237,T559&lt;&gt;'Tabelas auxiliares'!$C$236,T559&lt;&gt;'Tabelas auxiliares'!$C$237,T559&lt;&gt;'Tabelas auxiliares'!$D$236),"FOLHA DE PESSOAL",IF(X559='Tabelas auxiliares'!$A$237,"CUSTEIO",IF(X559='Tabelas auxiliares'!$A$236,"INVESTIMENTO","ERRO - VERIFICAR"))))</f>
        <v/>
      </c>
      <c r="Z559" s="64" t="str">
        <f t="shared" si="17"/>
        <v/>
      </c>
      <c r="AC559" s="44"/>
      <c r="AD559" s="72"/>
      <c r="AE559" s="72"/>
      <c r="AF559" s="72"/>
      <c r="AG559" s="72"/>
      <c r="AH559" s="72"/>
      <c r="AI559" s="72"/>
      <c r="AJ559" s="72"/>
      <c r="AK559" s="72"/>
      <c r="AL559" s="72"/>
      <c r="AM559" s="72"/>
      <c r="AN559" s="72"/>
      <c r="AO559" s="72"/>
    </row>
    <row r="560" spans="6:41" x14ac:dyDescent="0.25">
      <c r="F560" s="51" t="str">
        <f>IFERROR(VLOOKUP(D560,'Tabelas auxiliares'!$A$3:$B$61,2,FALSE),"")</f>
        <v/>
      </c>
      <c r="G560" s="51" t="str">
        <f>IFERROR(VLOOKUP($B560,'Tabelas auxiliares'!$A$65:$C$102,2,FALSE),"")</f>
        <v/>
      </c>
      <c r="H560" s="51" t="str">
        <f>IFERROR(VLOOKUP($B560,'Tabelas auxiliares'!$A$65:$C$102,3,FALSE),"")</f>
        <v/>
      </c>
      <c r="X560" s="51" t="str">
        <f t="shared" si="16"/>
        <v/>
      </c>
      <c r="Y560" s="51" t="str">
        <f>IF(T560="","",IF(AND(T560&lt;&gt;'Tabelas auxiliares'!$B$236,T560&lt;&gt;'Tabelas auxiliares'!$B$237,T560&lt;&gt;'Tabelas auxiliares'!$C$236,T560&lt;&gt;'Tabelas auxiliares'!$C$237,T560&lt;&gt;'Tabelas auxiliares'!$D$236),"FOLHA DE PESSOAL",IF(X560='Tabelas auxiliares'!$A$237,"CUSTEIO",IF(X560='Tabelas auxiliares'!$A$236,"INVESTIMENTO","ERRO - VERIFICAR"))))</f>
        <v/>
      </c>
      <c r="Z560" s="64" t="str">
        <f t="shared" si="17"/>
        <v/>
      </c>
      <c r="AC560" s="44"/>
      <c r="AD560" s="72"/>
      <c r="AE560" s="72"/>
      <c r="AF560" s="72"/>
      <c r="AG560" s="72"/>
      <c r="AH560" s="72"/>
      <c r="AI560" s="72"/>
      <c r="AJ560" s="72"/>
      <c r="AK560" s="72"/>
      <c r="AL560" s="72"/>
      <c r="AM560" s="72"/>
      <c r="AN560" s="72"/>
      <c r="AO560" s="72"/>
    </row>
    <row r="561" spans="6:41" x14ac:dyDescent="0.25">
      <c r="F561" s="51" t="str">
        <f>IFERROR(VLOOKUP(D561,'Tabelas auxiliares'!$A$3:$B$61,2,FALSE),"")</f>
        <v/>
      </c>
      <c r="G561" s="51" t="str">
        <f>IFERROR(VLOOKUP($B561,'Tabelas auxiliares'!$A$65:$C$102,2,FALSE),"")</f>
        <v/>
      </c>
      <c r="H561" s="51" t="str">
        <f>IFERROR(VLOOKUP($B561,'Tabelas auxiliares'!$A$65:$C$102,3,FALSE),"")</f>
        <v/>
      </c>
      <c r="X561" s="51" t="str">
        <f t="shared" si="16"/>
        <v/>
      </c>
      <c r="Y561" s="51" t="str">
        <f>IF(T561="","",IF(AND(T561&lt;&gt;'Tabelas auxiliares'!$B$236,T561&lt;&gt;'Tabelas auxiliares'!$B$237,T561&lt;&gt;'Tabelas auxiliares'!$C$236,T561&lt;&gt;'Tabelas auxiliares'!$C$237,T561&lt;&gt;'Tabelas auxiliares'!$D$236),"FOLHA DE PESSOAL",IF(X561='Tabelas auxiliares'!$A$237,"CUSTEIO",IF(X561='Tabelas auxiliares'!$A$236,"INVESTIMENTO","ERRO - VERIFICAR"))))</f>
        <v/>
      </c>
      <c r="Z561" s="64" t="str">
        <f t="shared" si="17"/>
        <v/>
      </c>
      <c r="AC561" s="44"/>
      <c r="AD561" s="72"/>
      <c r="AE561" s="72"/>
      <c r="AF561" s="72"/>
      <c r="AG561" s="72"/>
      <c r="AH561" s="72"/>
      <c r="AI561" s="72"/>
      <c r="AJ561" s="72"/>
      <c r="AK561" s="72"/>
      <c r="AL561" s="72"/>
      <c r="AM561" s="72"/>
      <c r="AN561" s="72"/>
      <c r="AO561" s="72"/>
    </row>
    <row r="562" spans="6:41" x14ac:dyDescent="0.25">
      <c r="F562" s="51" t="str">
        <f>IFERROR(VLOOKUP(D562,'Tabelas auxiliares'!$A$3:$B$61,2,FALSE),"")</f>
        <v/>
      </c>
      <c r="G562" s="51" t="str">
        <f>IFERROR(VLOOKUP($B562,'Tabelas auxiliares'!$A$65:$C$102,2,FALSE),"")</f>
        <v/>
      </c>
      <c r="H562" s="51" t="str">
        <f>IFERROR(VLOOKUP($B562,'Tabelas auxiliares'!$A$65:$C$102,3,FALSE),"")</f>
        <v/>
      </c>
      <c r="X562" s="51" t="str">
        <f t="shared" si="16"/>
        <v/>
      </c>
      <c r="Y562" s="51" t="str">
        <f>IF(T562="","",IF(AND(T562&lt;&gt;'Tabelas auxiliares'!$B$236,T562&lt;&gt;'Tabelas auxiliares'!$B$237,T562&lt;&gt;'Tabelas auxiliares'!$C$236,T562&lt;&gt;'Tabelas auxiliares'!$C$237,T562&lt;&gt;'Tabelas auxiliares'!$D$236),"FOLHA DE PESSOAL",IF(X562='Tabelas auxiliares'!$A$237,"CUSTEIO",IF(X562='Tabelas auxiliares'!$A$236,"INVESTIMENTO","ERRO - VERIFICAR"))))</f>
        <v/>
      </c>
      <c r="Z562" s="64" t="str">
        <f t="shared" si="17"/>
        <v/>
      </c>
      <c r="AC562" s="44"/>
      <c r="AD562" s="72"/>
      <c r="AE562" s="72"/>
      <c r="AF562" s="72"/>
      <c r="AG562" s="72"/>
      <c r="AH562" s="72"/>
      <c r="AI562" s="72"/>
      <c r="AJ562" s="72"/>
      <c r="AK562" s="72"/>
      <c r="AL562" s="72"/>
      <c r="AM562" s="72"/>
      <c r="AN562" s="72"/>
      <c r="AO562" s="72"/>
    </row>
    <row r="563" spans="6:41" x14ac:dyDescent="0.25">
      <c r="F563" s="51" t="str">
        <f>IFERROR(VLOOKUP(D563,'Tabelas auxiliares'!$A$3:$B$61,2,FALSE),"")</f>
        <v/>
      </c>
      <c r="G563" s="51" t="str">
        <f>IFERROR(VLOOKUP($B563,'Tabelas auxiliares'!$A$65:$C$102,2,FALSE),"")</f>
        <v/>
      </c>
      <c r="H563" s="51" t="str">
        <f>IFERROR(VLOOKUP($B563,'Tabelas auxiliares'!$A$65:$C$102,3,FALSE),"")</f>
        <v/>
      </c>
      <c r="X563" s="51" t="str">
        <f t="shared" si="16"/>
        <v/>
      </c>
      <c r="Y563" s="51" t="str">
        <f>IF(T563="","",IF(AND(T563&lt;&gt;'Tabelas auxiliares'!$B$236,T563&lt;&gt;'Tabelas auxiliares'!$B$237,T563&lt;&gt;'Tabelas auxiliares'!$C$236,T563&lt;&gt;'Tabelas auxiliares'!$C$237,T563&lt;&gt;'Tabelas auxiliares'!$D$236),"FOLHA DE PESSOAL",IF(X563='Tabelas auxiliares'!$A$237,"CUSTEIO",IF(X563='Tabelas auxiliares'!$A$236,"INVESTIMENTO","ERRO - VERIFICAR"))))</f>
        <v/>
      </c>
      <c r="Z563" s="64" t="str">
        <f t="shared" si="17"/>
        <v/>
      </c>
      <c r="AC563" s="44"/>
      <c r="AD563" s="72"/>
      <c r="AE563" s="72"/>
      <c r="AF563" s="72"/>
      <c r="AG563" s="72"/>
      <c r="AH563" s="72"/>
      <c r="AI563" s="72"/>
      <c r="AJ563" s="72"/>
      <c r="AK563" s="72"/>
      <c r="AL563" s="72"/>
      <c r="AM563" s="72"/>
      <c r="AN563" s="72"/>
      <c r="AO563" s="72"/>
    </row>
    <row r="564" spans="6:41" x14ac:dyDescent="0.25">
      <c r="F564" s="51" t="str">
        <f>IFERROR(VLOOKUP(D564,'Tabelas auxiliares'!$A$3:$B$61,2,FALSE),"")</f>
        <v/>
      </c>
      <c r="G564" s="51" t="str">
        <f>IFERROR(VLOOKUP($B564,'Tabelas auxiliares'!$A$65:$C$102,2,FALSE),"")</f>
        <v/>
      </c>
      <c r="H564" s="51" t="str">
        <f>IFERROR(VLOOKUP($B564,'Tabelas auxiliares'!$A$65:$C$102,3,FALSE),"")</f>
        <v/>
      </c>
      <c r="X564" s="51" t="str">
        <f t="shared" si="16"/>
        <v/>
      </c>
      <c r="Y564" s="51" t="str">
        <f>IF(T564="","",IF(AND(T564&lt;&gt;'Tabelas auxiliares'!$B$236,T564&lt;&gt;'Tabelas auxiliares'!$B$237,T564&lt;&gt;'Tabelas auxiliares'!$C$236,T564&lt;&gt;'Tabelas auxiliares'!$C$237,T564&lt;&gt;'Tabelas auxiliares'!$D$236),"FOLHA DE PESSOAL",IF(X564='Tabelas auxiliares'!$A$237,"CUSTEIO",IF(X564='Tabelas auxiliares'!$A$236,"INVESTIMENTO","ERRO - VERIFICAR"))))</f>
        <v/>
      </c>
      <c r="Z564" s="64" t="str">
        <f t="shared" si="17"/>
        <v/>
      </c>
      <c r="AC564" s="44"/>
      <c r="AD564" s="72"/>
      <c r="AE564" s="72"/>
      <c r="AF564" s="72"/>
      <c r="AG564" s="72"/>
      <c r="AH564" s="72"/>
      <c r="AI564" s="72"/>
      <c r="AJ564" s="72"/>
      <c r="AK564" s="72"/>
      <c r="AL564" s="72"/>
      <c r="AM564" s="72"/>
      <c r="AN564" s="72"/>
      <c r="AO564" s="72"/>
    </row>
    <row r="565" spans="6:41" x14ac:dyDescent="0.25">
      <c r="F565" s="51" t="str">
        <f>IFERROR(VLOOKUP(D565,'Tabelas auxiliares'!$A$3:$B$61,2,FALSE),"")</f>
        <v/>
      </c>
      <c r="G565" s="51" t="str">
        <f>IFERROR(VLOOKUP($B565,'Tabelas auxiliares'!$A$65:$C$102,2,FALSE),"")</f>
        <v/>
      </c>
      <c r="H565" s="51" t="str">
        <f>IFERROR(VLOOKUP($B565,'Tabelas auxiliares'!$A$65:$C$102,3,FALSE),"")</f>
        <v/>
      </c>
      <c r="X565" s="51" t="str">
        <f t="shared" si="16"/>
        <v/>
      </c>
      <c r="Y565" s="51" t="str">
        <f>IF(T565="","",IF(AND(T565&lt;&gt;'Tabelas auxiliares'!$B$236,T565&lt;&gt;'Tabelas auxiliares'!$B$237,T565&lt;&gt;'Tabelas auxiliares'!$C$236,T565&lt;&gt;'Tabelas auxiliares'!$C$237,T565&lt;&gt;'Tabelas auxiliares'!$D$236),"FOLHA DE PESSOAL",IF(X565='Tabelas auxiliares'!$A$237,"CUSTEIO",IF(X565='Tabelas auxiliares'!$A$236,"INVESTIMENTO","ERRO - VERIFICAR"))))</f>
        <v/>
      </c>
      <c r="Z565" s="64" t="str">
        <f t="shared" si="17"/>
        <v/>
      </c>
      <c r="AC565" s="44"/>
      <c r="AD565" s="72"/>
      <c r="AE565" s="72"/>
      <c r="AF565" s="72"/>
      <c r="AG565" s="72"/>
      <c r="AH565" s="72"/>
      <c r="AI565" s="72"/>
      <c r="AJ565" s="72"/>
      <c r="AK565" s="72"/>
      <c r="AL565" s="72"/>
      <c r="AM565" s="72"/>
      <c r="AN565" s="72"/>
      <c r="AO565" s="72"/>
    </row>
    <row r="566" spans="6:41" x14ac:dyDescent="0.25">
      <c r="F566" s="51" t="str">
        <f>IFERROR(VLOOKUP(D566,'Tabelas auxiliares'!$A$3:$B$61,2,FALSE),"")</f>
        <v/>
      </c>
      <c r="G566" s="51" t="str">
        <f>IFERROR(VLOOKUP($B566,'Tabelas auxiliares'!$A$65:$C$102,2,FALSE),"")</f>
        <v/>
      </c>
      <c r="H566" s="51" t="str">
        <f>IFERROR(VLOOKUP($B566,'Tabelas auxiliares'!$A$65:$C$102,3,FALSE),"")</f>
        <v/>
      </c>
      <c r="X566" s="51" t="str">
        <f t="shared" si="16"/>
        <v/>
      </c>
      <c r="Y566" s="51" t="str">
        <f>IF(T566="","",IF(AND(T566&lt;&gt;'Tabelas auxiliares'!$B$236,T566&lt;&gt;'Tabelas auxiliares'!$B$237,T566&lt;&gt;'Tabelas auxiliares'!$C$236,T566&lt;&gt;'Tabelas auxiliares'!$C$237,T566&lt;&gt;'Tabelas auxiliares'!$D$236),"FOLHA DE PESSOAL",IF(X566='Tabelas auxiliares'!$A$237,"CUSTEIO",IF(X566='Tabelas auxiliares'!$A$236,"INVESTIMENTO","ERRO - VERIFICAR"))))</f>
        <v/>
      </c>
      <c r="Z566" s="64" t="str">
        <f t="shared" si="17"/>
        <v/>
      </c>
      <c r="AC566" s="44"/>
      <c r="AD566" s="72"/>
      <c r="AE566" s="72"/>
      <c r="AF566" s="72"/>
      <c r="AG566" s="72"/>
      <c r="AH566" s="72"/>
      <c r="AI566" s="72"/>
      <c r="AJ566" s="72"/>
      <c r="AK566" s="72"/>
      <c r="AL566" s="72"/>
      <c r="AM566" s="72"/>
      <c r="AN566" s="72"/>
      <c r="AO566" s="72"/>
    </row>
    <row r="567" spans="6:41" x14ac:dyDescent="0.25">
      <c r="F567" s="51" t="str">
        <f>IFERROR(VLOOKUP(D567,'Tabelas auxiliares'!$A$3:$B$61,2,FALSE),"")</f>
        <v/>
      </c>
      <c r="G567" s="51" t="str">
        <f>IFERROR(VLOOKUP($B567,'Tabelas auxiliares'!$A$65:$C$102,2,FALSE),"")</f>
        <v/>
      </c>
      <c r="H567" s="51" t="str">
        <f>IFERROR(VLOOKUP($B567,'Tabelas auxiliares'!$A$65:$C$102,3,FALSE),"")</f>
        <v/>
      </c>
      <c r="X567" s="51" t="str">
        <f t="shared" si="16"/>
        <v/>
      </c>
      <c r="Y567" s="51" t="str">
        <f>IF(T567="","",IF(AND(T567&lt;&gt;'Tabelas auxiliares'!$B$236,T567&lt;&gt;'Tabelas auxiliares'!$B$237,T567&lt;&gt;'Tabelas auxiliares'!$C$236,T567&lt;&gt;'Tabelas auxiliares'!$C$237,T567&lt;&gt;'Tabelas auxiliares'!$D$236),"FOLHA DE PESSOAL",IF(X567='Tabelas auxiliares'!$A$237,"CUSTEIO",IF(X567='Tabelas auxiliares'!$A$236,"INVESTIMENTO","ERRO - VERIFICAR"))))</f>
        <v/>
      </c>
      <c r="Z567" s="64" t="str">
        <f t="shared" si="17"/>
        <v/>
      </c>
      <c r="AC567" s="44"/>
      <c r="AD567" s="72"/>
      <c r="AE567" s="72"/>
      <c r="AF567" s="72"/>
      <c r="AG567" s="72"/>
      <c r="AH567" s="72"/>
      <c r="AI567" s="72"/>
      <c r="AJ567" s="72"/>
      <c r="AK567" s="72"/>
      <c r="AL567" s="72"/>
      <c r="AM567" s="72"/>
      <c r="AN567" s="72"/>
      <c r="AO567" s="72"/>
    </row>
    <row r="568" spans="6:41" x14ac:dyDescent="0.25">
      <c r="F568" s="51" t="str">
        <f>IFERROR(VLOOKUP(D568,'Tabelas auxiliares'!$A$3:$B$61,2,FALSE),"")</f>
        <v/>
      </c>
      <c r="G568" s="51" t="str">
        <f>IFERROR(VLOOKUP($B568,'Tabelas auxiliares'!$A$65:$C$102,2,FALSE),"")</f>
        <v/>
      </c>
      <c r="H568" s="51" t="str">
        <f>IFERROR(VLOOKUP($B568,'Tabelas auxiliares'!$A$65:$C$102,3,FALSE),"")</f>
        <v/>
      </c>
      <c r="X568" s="51" t="str">
        <f t="shared" si="16"/>
        <v/>
      </c>
      <c r="Y568" s="51" t="str">
        <f>IF(T568="","",IF(AND(T568&lt;&gt;'Tabelas auxiliares'!$B$236,T568&lt;&gt;'Tabelas auxiliares'!$B$237,T568&lt;&gt;'Tabelas auxiliares'!$C$236,T568&lt;&gt;'Tabelas auxiliares'!$C$237,T568&lt;&gt;'Tabelas auxiliares'!$D$236),"FOLHA DE PESSOAL",IF(X568='Tabelas auxiliares'!$A$237,"CUSTEIO",IF(X568='Tabelas auxiliares'!$A$236,"INVESTIMENTO","ERRO - VERIFICAR"))))</f>
        <v/>
      </c>
      <c r="Z568" s="64" t="str">
        <f t="shared" si="17"/>
        <v/>
      </c>
      <c r="AC568" s="44"/>
      <c r="AD568" s="72"/>
      <c r="AE568" s="72"/>
      <c r="AF568" s="72"/>
      <c r="AG568" s="72"/>
      <c r="AH568" s="72"/>
      <c r="AI568" s="72"/>
      <c r="AJ568" s="72"/>
      <c r="AK568" s="72"/>
      <c r="AL568" s="72"/>
      <c r="AM568" s="72"/>
      <c r="AN568" s="72"/>
      <c r="AO568" s="72"/>
    </row>
    <row r="569" spans="6:41" x14ac:dyDescent="0.25">
      <c r="F569" s="51" t="str">
        <f>IFERROR(VLOOKUP(D569,'Tabelas auxiliares'!$A$3:$B$61,2,FALSE),"")</f>
        <v/>
      </c>
      <c r="G569" s="51" t="str">
        <f>IFERROR(VLOOKUP($B569,'Tabelas auxiliares'!$A$65:$C$102,2,FALSE),"")</f>
        <v/>
      </c>
      <c r="H569" s="51" t="str">
        <f>IFERROR(VLOOKUP($B569,'Tabelas auxiliares'!$A$65:$C$102,3,FALSE),"")</f>
        <v/>
      </c>
      <c r="X569" s="51" t="str">
        <f t="shared" si="16"/>
        <v/>
      </c>
      <c r="Y569" s="51" t="str">
        <f>IF(T569="","",IF(AND(T569&lt;&gt;'Tabelas auxiliares'!$B$236,T569&lt;&gt;'Tabelas auxiliares'!$B$237,T569&lt;&gt;'Tabelas auxiliares'!$C$236,T569&lt;&gt;'Tabelas auxiliares'!$C$237,T569&lt;&gt;'Tabelas auxiliares'!$D$236),"FOLHA DE PESSOAL",IF(X569='Tabelas auxiliares'!$A$237,"CUSTEIO",IF(X569='Tabelas auxiliares'!$A$236,"INVESTIMENTO","ERRO - VERIFICAR"))))</f>
        <v/>
      </c>
      <c r="Z569" s="64" t="str">
        <f t="shared" si="17"/>
        <v/>
      </c>
      <c r="AC569" s="44"/>
      <c r="AD569" s="72"/>
      <c r="AE569" s="72"/>
      <c r="AF569" s="72"/>
      <c r="AG569" s="72"/>
      <c r="AH569" s="72"/>
      <c r="AI569" s="72"/>
      <c r="AJ569" s="72"/>
      <c r="AK569" s="72"/>
      <c r="AL569" s="72"/>
      <c r="AM569" s="72"/>
      <c r="AN569" s="72"/>
      <c r="AO569" s="72"/>
    </row>
    <row r="570" spans="6:41" x14ac:dyDescent="0.25">
      <c r="F570" s="51" t="str">
        <f>IFERROR(VLOOKUP(D570,'Tabelas auxiliares'!$A$3:$B$61,2,FALSE),"")</f>
        <v/>
      </c>
      <c r="G570" s="51" t="str">
        <f>IFERROR(VLOOKUP($B570,'Tabelas auxiliares'!$A$65:$C$102,2,FALSE),"")</f>
        <v/>
      </c>
      <c r="H570" s="51" t="str">
        <f>IFERROR(VLOOKUP($B570,'Tabelas auxiliares'!$A$65:$C$102,3,FALSE),"")</f>
        <v/>
      </c>
      <c r="X570" s="51" t="str">
        <f t="shared" si="16"/>
        <v/>
      </c>
      <c r="Y570" s="51" t="str">
        <f>IF(T570="","",IF(AND(T570&lt;&gt;'Tabelas auxiliares'!$B$236,T570&lt;&gt;'Tabelas auxiliares'!$B$237,T570&lt;&gt;'Tabelas auxiliares'!$C$236,T570&lt;&gt;'Tabelas auxiliares'!$C$237,T570&lt;&gt;'Tabelas auxiliares'!$D$236),"FOLHA DE PESSOAL",IF(X570='Tabelas auxiliares'!$A$237,"CUSTEIO",IF(X570='Tabelas auxiliares'!$A$236,"INVESTIMENTO","ERRO - VERIFICAR"))))</f>
        <v/>
      </c>
      <c r="Z570" s="64" t="str">
        <f t="shared" si="17"/>
        <v/>
      </c>
      <c r="AC570" s="44"/>
      <c r="AD570" s="72"/>
      <c r="AE570" s="72"/>
      <c r="AF570" s="72"/>
      <c r="AG570" s="72"/>
      <c r="AH570" s="72"/>
      <c r="AI570" s="72"/>
      <c r="AJ570" s="72"/>
      <c r="AK570" s="72"/>
      <c r="AL570" s="72"/>
      <c r="AM570" s="72"/>
      <c r="AN570" s="72"/>
      <c r="AO570" s="72"/>
    </row>
    <row r="571" spans="6:41" x14ac:dyDescent="0.25">
      <c r="F571" s="51" t="str">
        <f>IFERROR(VLOOKUP(D571,'Tabelas auxiliares'!$A$3:$B$61,2,FALSE),"")</f>
        <v/>
      </c>
      <c r="G571" s="51" t="str">
        <f>IFERROR(VLOOKUP($B571,'Tabelas auxiliares'!$A$65:$C$102,2,FALSE),"")</f>
        <v/>
      </c>
      <c r="H571" s="51" t="str">
        <f>IFERROR(VLOOKUP($B571,'Tabelas auxiliares'!$A$65:$C$102,3,FALSE),"")</f>
        <v/>
      </c>
      <c r="X571" s="51" t="str">
        <f t="shared" si="16"/>
        <v/>
      </c>
      <c r="Y571" s="51" t="str">
        <f>IF(T571="","",IF(AND(T571&lt;&gt;'Tabelas auxiliares'!$B$236,T571&lt;&gt;'Tabelas auxiliares'!$B$237,T571&lt;&gt;'Tabelas auxiliares'!$C$236,T571&lt;&gt;'Tabelas auxiliares'!$C$237,T571&lt;&gt;'Tabelas auxiliares'!$D$236),"FOLHA DE PESSOAL",IF(X571='Tabelas auxiliares'!$A$237,"CUSTEIO",IF(X571='Tabelas auxiliares'!$A$236,"INVESTIMENTO","ERRO - VERIFICAR"))))</f>
        <v/>
      </c>
      <c r="Z571" s="64" t="str">
        <f t="shared" si="17"/>
        <v/>
      </c>
      <c r="AC571" s="44"/>
      <c r="AD571" s="72"/>
      <c r="AE571" s="72"/>
      <c r="AF571" s="72"/>
      <c r="AG571" s="72"/>
      <c r="AH571" s="72"/>
      <c r="AI571" s="72"/>
      <c r="AJ571" s="72"/>
      <c r="AK571" s="72"/>
      <c r="AL571" s="72"/>
      <c r="AM571" s="72"/>
      <c r="AN571" s="72"/>
      <c r="AO571" s="72"/>
    </row>
    <row r="572" spans="6:41" x14ac:dyDescent="0.25">
      <c r="F572" s="51" t="str">
        <f>IFERROR(VLOOKUP(D572,'Tabelas auxiliares'!$A$3:$B$61,2,FALSE),"")</f>
        <v/>
      </c>
      <c r="G572" s="51" t="str">
        <f>IFERROR(VLOOKUP($B572,'Tabelas auxiliares'!$A$65:$C$102,2,FALSE),"")</f>
        <v/>
      </c>
      <c r="H572" s="51" t="str">
        <f>IFERROR(VLOOKUP($B572,'Tabelas auxiliares'!$A$65:$C$102,3,FALSE),"")</f>
        <v/>
      </c>
      <c r="X572" s="51" t="str">
        <f t="shared" si="16"/>
        <v/>
      </c>
      <c r="Y572" s="51" t="str">
        <f>IF(T572="","",IF(AND(T572&lt;&gt;'Tabelas auxiliares'!$B$236,T572&lt;&gt;'Tabelas auxiliares'!$B$237,T572&lt;&gt;'Tabelas auxiliares'!$C$236,T572&lt;&gt;'Tabelas auxiliares'!$C$237,T572&lt;&gt;'Tabelas auxiliares'!$D$236),"FOLHA DE PESSOAL",IF(X572='Tabelas auxiliares'!$A$237,"CUSTEIO",IF(X572='Tabelas auxiliares'!$A$236,"INVESTIMENTO","ERRO - VERIFICAR"))))</f>
        <v/>
      </c>
      <c r="Z572" s="64" t="str">
        <f t="shared" si="17"/>
        <v/>
      </c>
      <c r="AC572" s="44"/>
      <c r="AD572" s="72"/>
      <c r="AE572" s="72"/>
      <c r="AF572" s="72"/>
      <c r="AG572" s="72"/>
      <c r="AH572" s="72"/>
      <c r="AI572" s="72"/>
      <c r="AJ572" s="72"/>
      <c r="AK572" s="72"/>
      <c r="AL572" s="72"/>
      <c r="AM572" s="72"/>
      <c r="AN572" s="72"/>
      <c r="AO572" s="72"/>
    </row>
    <row r="573" spans="6:41" x14ac:dyDescent="0.25">
      <c r="F573" s="51" t="str">
        <f>IFERROR(VLOOKUP(D573,'Tabelas auxiliares'!$A$3:$B$61,2,FALSE),"")</f>
        <v/>
      </c>
      <c r="G573" s="51" t="str">
        <f>IFERROR(VLOOKUP($B573,'Tabelas auxiliares'!$A$65:$C$102,2,FALSE),"")</f>
        <v/>
      </c>
      <c r="H573" s="51" t="str">
        <f>IFERROR(VLOOKUP($B573,'Tabelas auxiliares'!$A$65:$C$102,3,FALSE),"")</f>
        <v/>
      </c>
      <c r="X573" s="51" t="str">
        <f t="shared" si="16"/>
        <v/>
      </c>
      <c r="Y573" s="51" t="str">
        <f>IF(T573="","",IF(AND(T573&lt;&gt;'Tabelas auxiliares'!$B$236,T573&lt;&gt;'Tabelas auxiliares'!$B$237,T573&lt;&gt;'Tabelas auxiliares'!$C$236,T573&lt;&gt;'Tabelas auxiliares'!$C$237,T573&lt;&gt;'Tabelas auxiliares'!$D$236),"FOLHA DE PESSOAL",IF(X573='Tabelas auxiliares'!$A$237,"CUSTEIO",IF(X573='Tabelas auxiliares'!$A$236,"INVESTIMENTO","ERRO - VERIFICAR"))))</f>
        <v/>
      </c>
      <c r="Z573" s="64" t="str">
        <f t="shared" si="17"/>
        <v/>
      </c>
      <c r="AC573" s="44"/>
      <c r="AD573" s="72"/>
      <c r="AE573" s="72"/>
      <c r="AF573" s="72"/>
      <c r="AG573" s="72"/>
      <c r="AH573" s="72"/>
      <c r="AI573" s="72"/>
      <c r="AJ573" s="72"/>
      <c r="AK573" s="72"/>
      <c r="AL573" s="72"/>
      <c r="AM573" s="72"/>
      <c r="AN573" s="72"/>
      <c r="AO573" s="72"/>
    </row>
    <row r="574" spans="6:41" x14ac:dyDescent="0.25">
      <c r="F574" s="51" t="str">
        <f>IFERROR(VLOOKUP(D574,'Tabelas auxiliares'!$A$3:$B$61,2,FALSE),"")</f>
        <v/>
      </c>
      <c r="G574" s="51" t="str">
        <f>IFERROR(VLOOKUP($B574,'Tabelas auxiliares'!$A$65:$C$102,2,FALSE),"")</f>
        <v/>
      </c>
      <c r="H574" s="51" t="str">
        <f>IFERROR(VLOOKUP($B574,'Tabelas auxiliares'!$A$65:$C$102,3,FALSE),"")</f>
        <v/>
      </c>
      <c r="X574" s="51" t="str">
        <f t="shared" si="16"/>
        <v/>
      </c>
      <c r="Y574" s="51" t="str">
        <f>IF(T574="","",IF(AND(T574&lt;&gt;'Tabelas auxiliares'!$B$236,T574&lt;&gt;'Tabelas auxiliares'!$B$237,T574&lt;&gt;'Tabelas auxiliares'!$C$236,T574&lt;&gt;'Tabelas auxiliares'!$C$237,T574&lt;&gt;'Tabelas auxiliares'!$D$236),"FOLHA DE PESSOAL",IF(X574='Tabelas auxiliares'!$A$237,"CUSTEIO",IF(X574='Tabelas auxiliares'!$A$236,"INVESTIMENTO","ERRO - VERIFICAR"))))</f>
        <v/>
      </c>
      <c r="Z574" s="64" t="str">
        <f t="shared" si="17"/>
        <v/>
      </c>
      <c r="AC574" s="44"/>
      <c r="AD574" s="72"/>
      <c r="AE574" s="72"/>
      <c r="AF574" s="72"/>
      <c r="AG574" s="72"/>
      <c r="AH574" s="72"/>
      <c r="AI574" s="72"/>
      <c r="AJ574" s="72"/>
      <c r="AK574" s="72"/>
      <c r="AL574" s="72"/>
      <c r="AM574" s="72"/>
      <c r="AN574" s="72"/>
      <c r="AO574" s="72"/>
    </row>
    <row r="575" spans="6:41" x14ac:dyDescent="0.25">
      <c r="F575" s="51" t="str">
        <f>IFERROR(VLOOKUP(D575,'Tabelas auxiliares'!$A$3:$B$61,2,FALSE),"")</f>
        <v/>
      </c>
      <c r="G575" s="51" t="str">
        <f>IFERROR(VLOOKUP($B575,'Tabelas auxiliares'!$A$65:$C$102,2,FALSE),"")</f>
        <v/>
      </c>
      <c r="H575" s="51" t="str">
        <f>IFERROR(VLOOKUP($B575,'Tabelas auxiliares'!$A$65:$C$102,3,FALSE),"")</f>
        <v/>
      </c>
      <c r="X575" s="51" t="str">
        <f t="shared" si="16"/>
        <v/>
      </c>
      <c r="Y575" s="51" t="str">
        <f>IF(T575="","",IF(AND(T575&lt;&gt;'Tabelas auxiliares'!$B$236,T575&lt;&gt;'Tabelas auxiliares'!$B$237,T575&lt;&gt;'Tabelas auxiliares'!$C$236,T575&lt;&gt;'Tabelas auxiliares'!$C$237,T575&lt;&gt;'Tabelas auxiliares'!$D$236),"FOLHA DE PESSOAL",IF(X575='Tabelas auxiliares'!$A$237,"CUSTEIO",IF(X575='Tabelas auxiliares'!$A$236,"INVESTIMENTO","ERRO - VERIFICAR"))))</f>
        <v/>
      </c>
      <c r="Z575" s="64" t="str">
        <f t="shared" si="17"/>
        <v/>
      </c>
      <c r="AC575" s="44"/>
      <c r="AD575" s="72"/>
      <c r="AE575" s="72"/>
      <c r="AF575" s="72"/>
      <c r="AG575" s="72"/>
      <c r="AH575" s="72"/>
      <c r="AI575" s="72"/>
      <c r="AJ575" s="72"/>
      <c r="AK575" s="72"/>
      <c r="AL575" s="72"/>
      <c r="AM575" s="72"/>
      <c r="AN575" s="72"/>
      <c r="AO575" s="72"/>
    </row>
    <row r="576" spans="6:41" x14ac:dyDescent="0.25">
      <c r="F576" s="51" t="str">
        <f>IFERROR(VLOOKUP(D576,'Tabelas auxiliares'!$A$3:$B$61,2,FALSE),"")</f>
        <v/>
      </c>
      <c r="G576" s="51" t="str">
        <f>IFERROR(VLOOKUP($B576,'Tabelas auxiliares'!$A$65:$C$102,2,FALSE),"")</f>
        <v/>
      </c>
      <c r="H576" s="51" t="str">
        <f>IFERROR(VLOOKUP($B576,'Tabelas auxiliares'!$A$65:$C$102,3,FALSE),"")</f>
        <v/>
      </c>
      <c r="X576" s="51" t="str">
        <f t="shared" si="16"/>
        <v/>
      </c>
      <c r="Y576" s="51" t="str">
        <f>IF(T576="","",IF(AND(T576&lt;&gt;'Tabelas auxiliares'!$B$236,T576&lt;&gt;'Tabelas auxiliares'!$B$237,T576&lt;&gt;'Tabelas auxiliares'!$C$236,T576&lt;&gt;'Tabelas auxiliares'!$C$237,T576&lt;&gt;'Tabelas auxiliares'!$D$236),"FOLHA DE PESSOAL",IF(X576='Tabelas auxiliares'!$A$237,"CUSTEIO",IF(X576='Tabelas auxiliares'!$A$236,"INVESTIMENTO","ERRO - VERIFICAR"))))</f>
        <v/>
      </c>
      <c r="Z576" s="64" t="str">
        <f t="shared" si="17"/>
        <v/>
      </c>
      <c r="AC576" s="44"/>
      <c r="AD576" s="72"/>
      <c r="AE576" s="72"/>
      <c r="AF576" s="72"/>
      <c r="AG576" s="72"/>
      <c r="AH576" s="72"/>
      <c r="AI576" s="72"/>
      <c r="AJ576" s="72"/>
      <c r="AK576" s="72"/>
      <c r="AL576" s="72"/>
      <c r="AM576" s="72"/>
      <c r="AN576" s="72"/>
      <c r="AO576" s="72"/>
    </row>
    <row r="577" spans="6:41" x14ac:dyDescent="0.25">
      <c r="F577" s="51" t="str">
        <f>IFERROR(VLOOKUP(D577,'Tabelas auxiliares'!$A$3:$B$61,2,FALSE),"")</f>
        <v/>
      </c>
      <c r="G577" s="51" t="str">
        <f>IFERROR(VLOOKUP($B577,'Tabelas auxiliares'!$A$65:$C$102,2,FALSE),"")</f>
        <v/>
      </c>
      <c r="H577" s="51" t="str">
        <f>IFERROR(VLOOKUP($B577,'Tabelas auxiliares'!$A$65:$C$102,3,FALSE),"")</f>
        <v/>
      </c>
      <c r="X577" s="51" t="str">
        <f t="shared" si="16"/>
        <v/>
      </c>
      <c r="Y577" s="51" t="str">
        <f>IF(T577="","",IF(AND(T577&lt;&gt;'Tabelas auxiliares'!$B$236,T577&lt;&gt;'Tabelas auxiliares'!$B$237,T577&lt;&gt;'Tabelas auxiliares'!$C$236,T577&lt;&gt;'Tabelas auxiliares'!$C$237,T577&lt;&gt;'Tabelas auxiliares'!$D$236),"FOLHA DE PESSOAL",IF(X577='Tabelas auxiliares'!$A$237,"CUSTEIO",IF(X577='Tabelas auxiliares'!$A$236,"INVESTIMENTO","ERRO - VERIFICAR"))))</f>
        <v/>
      </c>
      <c r="Z577" s="64" t="str">
        <f t="shared" si="17"/>
        <v/>
      </c>
      <c r="AC577" s="44"/>
      <c r="AD577" s="72"/>
      <c r="AE577" s="72"/>
      <c r="AF577" s="72"/>
      <c r="AG577" s="72"/>
      <c r="AH577" s="72"/>
      <c r="AI577" s="72"/>
      <c r="AJ577" s="72"/>
      <c r="AK577" s="72"/>
      <c r="AL577" s="72"/>
      <c r="AM577" s="72"/>
      <c r="AN577" s="72"/>
      <c r="AO577" s="72"/>
    </row>
    <row r="578" spans="6:41" x14ac:dyDescent="0.25">
      <c r="F578" s="51" t="str">
        <f>IFERROR(VLOOKUP(D578,'Tabelas auxiliares'!$A$3:$B$61,2,FALSE),"")</f>
        <v/>
      </c>
      <c r="G578" s="51" t="str">
        <f>IFERROR(VLOOKUP($B578,'Tabelas auxiliares'!$A$65:$C$102,2,FALSE),"")</f>
        <v/>
      </c>
      <c r="H578" s="51" t="str">
        <f>IFERROR(VLOOKUP($B578,'Tabelas auxiliares'!$A$65:$C$102,3,FALSE),"")</f>
        <v/>
      </c>
      <c r="X578" s="51" t="str">
        <f t="shared" si="16"/>
        <v/>
      </c>
      <c r="Y578" s="51" t="str">
        <f>IF(T578="","",IF(AND(T578&lt;&gt;'Tabelas auxiliares'!$B$236,T578&lt;&gt;'Tabelas auxiliares'!$B$237,T578&lt;&gt;'Tabelas auxiliares'!$C$236,T578&lt;&gt;'Tabelas auxiliares'!$C$237,T578&lt;&gt;'Tabelas auxiliares'!$D$236),"FOLHA DE PESSOAL",IF(X578='Tabelas auxiliares'!$A$237,"CUSTEIO",IF(X578='Tabelas auxiliares'!$A$236,"INVESTIMENTO","ERRO - VERIFICAR"))))</f>
        <v/>
      </c>
      <c r="Z578" s="64" t="str">
        <f t="shared" si="17"/>
        <v/>
      </c>
      <c r="AC578" s="44"/>
      <c r="AD578" s="72"/>
      <c r="AE578" s="72"/>
      <c r="AF578" s="72"/>
      <c r="AG578" s="72"/>
      <c r="AH578" s="72"/>
      <c r="AI578" s="72"/>
      <c r="AJ578" s="72"/>
      <c r="AK578" s="72"/>
      <c r="AL578" s="72"/>
      <c r="AM578" s="72"/>
      <c r="AN578" s="72"/>
      <c r="AO578" s="72"/>
    </row>
    <row r="579" spans="6:41" x14ac:dyDescent="0.25">
      <c r="F579" s="51" t="str">
        <f>IFERROR(VLOOKUP(D579,'Tabelas auxiliares'!$A$3:$B$61,2,FALSE),"")</f>
        <v/>
      </c>
      <c r="G579" s="51" t="str">
        <f>IFERROR(VLOOKUP($B579,'Tabelas auxiliares'!$A$65:$C$102,2,FALSE),"")</f>
        <v/>
      </c>
      <c r="H579" s="51" t="str">
        <f>IFERROR(VLOOKUP($B579,'Tabelas auxiliares'!$A$65:$C$102,3,FALSE),"")</f>
        <v/>
      </c>
      <c r="X579" s="51" t="str">
        <f t="shared" si="16"/>
        <v/>
      </c>
      <c r="Y579" s="51" t="str">
        <f>IF(T579="","",IF(AND(T579&lt;&gt;'Tabelas auxiliares'!$B$236,T579&lt;&gt;'Tabelas auxiliares'!$B$237,T579&lt;&gt;'Tabelas auxiliares'!$C$236,T579&lt;&gt;'Tabelas auxiliares'!$C$237,T579&lt;&gt;'Tabelas auxiliares'!$D$236),"FOLHA DE PESSOAL",IF(X579='Tabelas auxiliares'!$A$237,"CUSTEIO",IF(X579='Tabelas auxiliares'!$A$236,"INVESTIMENTO","ERRO - VERIFICAR"))))</f>
        <v/>
      </c>
      <c r="Z579" s="64" t="str">
        <f t="shared" si="17"/>
        <v/>
      </c>
      <c r="AC579" s="44"/>
      <c r="AD579" s="72"/>
      <c r="AE579" s="72"/>
      <c r="AF579" s="72"/>
      <c r="AG579" s="72"/>
      <c r="AH579" s="72"/>
      <c r="AI579" s="72"/>
      <c r="AJ579" s="72"/>
      <c r="AK579" s="72"/>
      <c r="AL579" s="72"/>
      <c r="AM579" s="72"/>
      <c r="AN579" s="72"/>
      <c r="AO579" s="72"/>
    </row>
    <row r="580" spans="6:41" x14ac:dyDescent="0.25">
      <c r="F580" s="51" t="str">
        <f>IFERROR(VLOOKUP(D580,'Tabelas auxiliares'!$A$3:$B$61,2,FALSE),"")</f>
        <v/>
      </c>
      <c r="G580" s="51" t="str">
        <f>IFERROR(VLOOKUP($B580,'Tabelas auxiliares'!$A$65:$C$102,2,FALSE),"")</f>
        <v/>
      </c>
      <c r="H580" s="51" t="str">
        <f>IFERROR(VLOOKUP($B580,'Tabelas auxiliares'!$A$65:$C$102,3,FALSE),"")</f>
        <v/>
      </c>
      <c r="X580" s="51" t="str">
        <f t="shared" si="16"/>
        <v/>
      </c>
      <c r="Y580" s="51" t="str">
        <f>IF(T580="","",IF(AND(T580&lt;&gt;'Tabelas auxiliares'!$B$236,T580&lt;&gt;'Tabelas auxiliares'!$B$237,T580&lt;&gt;'Tabelas auxiliares'!$C$236,T580&lt;&gt;'Tabelas auxiliares'!$C$237,T580&lt;&gt;'Tabelas auxiliares'!$D$236),"FOLHA DE PESSOAL",IF(X580='Tabelas auxiliares'!$A$237,"CUSTEIO",IF(X580='Tabelas auxiliares'!$A$236,"INVESTIMENTO","ERRO - VERIFICAR"))))</f>
        <v/>
      </c>
      <c r="Z580" s="64" t="str">
        <f t="shared" si="17"/>
        <v/>
      </c>
      <c r="AC580" s="44"/>
      <c r="AD580" s="72"/>
      <c r="AE580" s="72"/>
      <c r="AF580" s="72"/>
      <c r="AG580" s="72"/>
      <c r="AH580" s="72"/>
      <c r="AI580" s="72"/>
      <c r="AJ580" s="72"/>
      <c r="AK580" s="72"/>
      <c r="AL580" s="72"/>
      <c r="AM580" s="72"/>
      <c r="AN580" s="72"/>
      <c r="AO580" s="72"/>
    </row>
    <row r="581" spans="6:41" x14ac:dyDescent="0.25">
      <c r="F581" s="51" t="str">
        <f>IFERROR(VLOOKUP(D581,'Tabelas auxiliares'!$A$3:$B$61,2,FALSE),"")</f>
        <v/>
      </c>
      <c r="G581" s="51" t="str">
        <f>IFERROR(VLOOKUP($B581,'Tabelas auxiliares'!$A$65:$C$102,2,FALSE),"")</f>
        <v/>
      </c>
      <c r="H581" s="51" t="str">
        <f>IFERROR(VLOOKUP($B581,'Tabelas auxiliares'!$A$65:$C$102,3,FALSE),"")</f>
        <v/>
      </c>
      <c r="X581" s="51" t="str">
        <f t="shared" si="16"/>
        <v/>
      </c>
      <c r="Y581" s="51" t="str">
        <f>IF(T581="","",IF(AND(T581&lt;&gt;'Tabelas auxiliares'!$B$236,T581&lt;&gt;'Tabelas auxiliares'!$B$237,T581&lt;&gt;'Tabelas auxiliares'!$C$236,T581&lt;&gt;'Tabelas auxiliares'!$C$237,T581&lt;&gt;'Tabelas auxiliares'!$D$236),"FOLHA DE PESSOAL",IF(X581='Tabelas auxiliares'!$A$237,"CUSTEIO",IF(X581='Tabelas auxiliares'!$A$236,"INVESTIMENTO","ERRO - VERIFICAR"))))</f>
        <v/>
      </c>
      <c r="Z581" s="64" t="str">
        <f t="shared" si="17"/>
        <v/>
      </c>
      <c r="AC581" s="44"/>
      <c r="AD581" s="72"/>
      <c r="AE581" s="72"/>
      <c r="AF581" s="72"/>
      <c r="AG581" s="72"/>
      <c r="AH581" s="72"/>
      <c r="AI581" s="72"/>
      <c r="AJ581" s="72"/>
      <c r="AK581" s="72"/>
      <c r="AL581" s="72"/>
      <c r="AM581" s="72"/>
      <c r="AN581" s="72"/>
      <c r="AO581" s="72"/>
    </row>
    <row r="582" spans="6:41" x14ac:dyDescent="0.25">
      <c r="F582" s="51" t="str">
        <f>IFERROR(VLOOKUP(D582,'Tabelas auxiliares'!$A$3:$B$61,2,FALSE),"")</f>
        <v/>
      </c>
      <c r="G582" s="51" t="str">
        <f>IFERROR(VLOOKUP($B582,'Tabelas auxiliares'!$A$65:$C$102,2,FALSE),"")</f>
        <v/>
      </c>
      <c r="H582" s="51" t="str">
        <f>IFERROR(VLOOKUP($B582,'Tabelas auxiliares'!$A$65:$C$102,3,FALSE),"")</f>
        <v/>
      </c>
      <c r="X582" s="51" t="str">
        <f t="shared" si="16"/>
        <v/>
      </c>
      <c r="Y582" s="51" t="str">
        <f>IF(T582="","",IF(AND(T582&lt;&gt;'Tabelas auxiliares'!$B$236,T582&lt;&gt;'Tabelas auxiliares'!$B$237,T582&lt;&gt;'Tabelas auxiliares'!$C$236,T582&lt;&gt;'Tabelas auxiliares'!$C$237,T582&lt;&gt;'Tabelas auxiliares'!$D$236),"FOLHA DE PESSOAL",IF(X582='Tabelas auxiliares'!$A$237,"CUSTEIO",IF(X582='Tabelas auxiliares'!$A$236,"INVESTIMENTO","ERRO - VERIFICAR"))))</f>
        <v/>
      </c>
      <c r="Z582" s="64" t="str">
        <f t="shared" si="17"/>
        <v/>
      </c>
      <c r="AC582" s="44"/>
    </row>
    <row r="583" spans="6:41" x14ac:dyDescent="0.25">
      <c r="F583" s="51" t="str">
        <f>IFERROR(VLOOKUP(D583,'Tabelas auxiliares'!$A$3:$B$61,2,FALSE),"")</f>
        <v/>
      </c>
      <c r="G583" s="51" t="str">
        <f>IFERROR(VLOOKUP($B583,'Tabelas auxiliares'!$A$65:$C$102,2,FALSE),"")</f>
        <v/>
      </c>
      <c r="H583" s="51" t="str">
        <f>IFERROR(VLOOKUP($B583,'Tabelas auxiliares'!$A$65:$C$102,3,FALSE),"")</f>
        <v/>
      </c>
      <c r="X583" s="51" t="str">
        <f t="shared" si="16"/>
        <v/>
      </c>
      <c r="Y583" s="51" t="str">
        <f>IF(T583="","",IF(AND(T583&lt;&gt;'Tabelas auxiliares'!$B$236,T583&lt;&gt;'Tabelas auxiliares'!$B$237,T583&lt;&gt;'Tabelas auxiliares'!$C$236,T583&lt;&gt;'Tabelas auxiliares'!$C$237,T583&lt;&gt;'Tabelas auxiliares'!$D$236),"FOLHA DE PESSOAL",IF(X583='Tabelas auxiliares'!$A$237,"CUSTEIO",IF(X583='Tabelas auxiliares'!$A$236,"INVESTIMENTO","ERRO - VERIFICAR"))))</f>
        <v/>
      </c>
      <c r="Z583" s="64" t="str">
        <f t="shared" si="17"/>
        <v/>
      </c>
      <c r="AC583" s="44"/>
    </row>
    <row r="584" spans="6:41" x14ac:dyDescent="0.25">
      <c r="F584" s="51" t="str">
        <f>IFERROR(VLOOKUP(D584,'Tabelas auxiliares'!$A$3:$B$61,2,FALSE),"")</f>
        <v/>
      </c>
      <c r="G584" s="51" t="str">
        <f>IFERROR(VLOOKUP($B584,'Tabelas auxiliares'!$A$65:$C$102,2,FALSE),"")</f>
        <v/>
      </c>
      <c r="H584" s="51" t="str">
        <f>IFERROR(VLOOKUP($B584,'Tabelas auxiliares'!$A$65:$C$102,3,FALSE),"")</f>
        <v/>
      </c>
      <c r="X584" s="51" t="str">
        <f t="shared" si="16"/>
        <v/>
      </c>
      <c r="Y584" s="51" t="str">
        <f>IF(T584="","",IF(AND(T584&lt;&gt;'Tabelas auxiliares'!$B$236,T584&lt;&gt;'Tabelas auxiliares'!$B$237,T584&lt;&gt;'Tabelas auxiliares'!$C$236,T584&lt;&gt;'Tabelas auxiliares'!$C$237,T584&lt;&gt;'Tabelas auxiliares'!$D$236),"FOLHA DE PESSOAL",IF(X584='Tabelas auxiliares'!$A$237,"CUSTEIO",IF(X584='Tabelas auxiliares'!$A$236,"INVESTIMENTO","ERRO - VERIFICAR"))))</f>
        <v/>
      </c>
      <c r="Z584" s="64" t="str">
        <f t="shared" si="17"/>
        <v/>
      </c>
      <c r="AC584" s="44"/>
    </row>
    <row r="585" spans="6:41" x14ac:dyDescent="0.25">
      <c r="F585" s="51" t="str">
        <f>IFERROR(VLOOKUP(D585,'Tabelas auxiliares'!$A$3:$B$61,2,FALSE),"")</f>
        <v/>
      </c>
      <c r="G585" s="51" t="str">
        <f>IFERROR(VLOOKUP($B585,'Tabelas auxiliares'!$A$65:$C$102,2,FALSE),"")</f>
        <v/>
      </c>
      <c r="H585" s="51" t="str">
        <f>IFERROR(VLOOKUP($B585,'Tabelas auxiliares'!$A$65:$C$102,3,FALSE),"")</f>
        <v/>
      </c>
      <c r="X585" s="51" t="str">
        <f t="shared" si="16"/>
        <v/>
      </c>
      <c r="Y585" s="51" t="str">
        <f>IF(T585="","",IF(AND(T585&lt;&gt;'Tabelas auxiliares'!$B$236,T585&lt;&gt;'Tabelas auxiliares'!$B$237,T585&lt;&gt;'Tabelas auxiliares'!$C$236,T585&lt;&gt;'Tabelas auxiliares'!$C$237,T585&lt;&gt;'Tabelas auxiliares'!$D$236),"FOLHA DE PESSOAL",IF(X585='Tabelas auxiliares'!$A$237,"CUSTEIO",IF(X585='Tabelas auxiliares'!$A$236,"INVESTIMENTO","ERRO - VERIFICAR"))))</f>
        <v/>
      </c>
      <c r="Z585" s="64" t="str">
        <f t="shared" si="17"/>
        <v/>
      </c>
      <c r="AC585" s="44"/>
    </row>
    <row r="586" spans="6:41" x14ac:dyDescent="0.25">
      <c r="F586" s="51" t="str">
        <f>IFERROR(VLOOKUP(D586,'Tabelas auxiliares'!$A$3:$B$61,2,FALSE),"")</f>
        <v/>
      </c>
      <c r="G586" s="51" t="str">
        <f>IFERROR(VLOOKUP($B586,'Tabelas auxiliares'!$A$65:$C$102,2,FALSE),"")</f>
        <v/>
      </c>
      <c r="H586" s="51" t="str">
        <f>IFERROR(VLOOKUP($B586,'Tabelas auxiliares'!$A$65:$C$102,3,FALSE),"")</f>
        <v/>
      </c>
      <c r="X586" s="51" t="str">
        <f t="shared" si="16"/>
        <v/>
      </c>
      <c r="Y586" s="51" t="str">
        <f>IF(T586="","",IF(AND(T586&lt;&gt;'Tabelas auxiliares'!$B$236,T586&lt;&gt;'Tabelas auxiliares'!$B$237,T586&lt;&gt;'Tabelas auxiliares'!$C$236,T586&lt;&gt;'Tabelas auxiliares'!$C$237,T586&lt;&gt;'Tabelas auxiliares'!$D$236),"FOLHA DE PESSOAL",IF(X586='Tabelas auxiliares'!$A$237,"CUSTEIO",IF(X586='Tabelas auxiliares'!$A$236,"INVESTIMENTO","ERRO - VERIFICAR"))))</f>
        <v/>
      </c>
      <c r="Z586" s="64" t="str">
        <f t="shared" si="17"/>
        <v/>
      </c>
      <c r="AC586" s="44"/>
    </row>
    <row r="587" spans="6:41" x14ac:dyDescent="0.25">
      <c r="F587" s="51" t="str">
        <f>IFERROR(VLOOKUP(D587,'Tabelas auxiliares'!$A$3:$B$61,2,FALSE),"")</f>
        <v/>
      </c>
      <c r="G587" s="51" t="str">
        <f>IFERROR(VLOOKUP($B587,'Tabelas auxiliares'!$A$65:$C$102,2,FALSE),"")</f>
        <v/>
      </c>
      <c r="H587" s="51" t="str">
        <f>IFERROR(VLOOKUP($B587,'Tabelas auxiliares'!$A$65:$C$102,3,FALSE),"")</f>
        <v/>
      </c>
      <c r="X587" s="51" t="str">
        <f t="shared" si="16"/>
        <v/>
      </c>
      <c r="Y587" s="51" t="str">
        <f>IF(T587="","",IF(AND(T587&lt;&gt;'Tabelas auxiliares'!$B$236,T587&lt;&gt;'Tabelas auxiliares'!$B$237,T587&lt;&gt;'Tabelas auxiliares'!$C$236,T587&lt;&gt;'Tabelas auxiliares'!$C$237,T587&lt;&gt;'Tabelas auxiliares'!$D$236),"FOLHA DE PESSOAL",IF(X587='Tabelas auxiliares'!$A$237,"CUSTEIO",IF(X587='Tabelas auxiliares'!$A$236,"INVESTIMENTO","ERRO - VERIFICAR"))))</f>
        <v/>
      </c>
      <c r="Z587" s="64" t="str">
        <f t="shared" si="17"/>
        <v/>
      </c>
      <c r="AC587" s="44"/>
    </row>
    <row r="588" spans="6:41" x14ac:dyDescent="0.25">
      <c r="F588" s="51" t="str">
        <f>IFERROR(VLOOKUP(D588,'Tabelas auxiliares'!$A$3:$B$61,2,FALSE),"")</f>
        <v/>
      </c>
      <c r="G588" s="51" t="str">
        <f>IFERROR(VLOOKUP($B588,'Tabelas auxiliares'!$A$65:$C$102,2,FALSE),"")</f>
        <v/>
      </c>
      <c r="H588" s="51" t="str">
        <f>IFERROR(VLOOKUP($B588,'Tabelas auxiliares'!$A$65:$C$102,3,FALSE),"")</f>
        <v/>
      </c>
      <c r="X588" s="51" t="str">
        <f t="shared" si="16"/>
        <v/>
      </c>
      <c r="Y588" s="51" t="str">
        <f>IF(T588="","",IF(AND(T588&lt;&gt;'Tabelas auxiliares'!$B$236,T588&lt;&gt;'Tabelas auxiliares'!$B$237,T588&lt;&gt;'Tabelas auxiliares'!$C$236,T588&lt;&gt;'Tabelas auxiliares'!$C$237,T588&lt;&gt;'Tabelas auxiliares'!$D$236),"FOLHA DE PESSOAL",IF(X588='Tabelas auxiliares'!$A$237,"CUSTEIO",IF(X588='Tabelas auxiliares'!$A$236,"INVESTIMENTO","ERRO - VERIFICAR"))))</f>
        <v/>
      </c>
      <c r="Z588" s="64" t="str">
        <f t="shared" si="17"/>
        <v/>
      </c>
      <c r="AC588" s="44"/>
    </row>
    <row r="589" spans="6:41" x14ac:dyDescent="0.25">
      <c r="F589" s="51" t="str">
        <f>IFERROR(VLOOKUP(D589,'Tabelas auxiliares'!$A$3:$B$61,2,FALSE),"")</f>
        <v/>
      </c>
      <c r="G589" s="51" t="str">
        <f>IFERROR(VLOOKUP($B589,'Tabelas auxiliares'!$A$65:$C$102,2,FALSE),"")</f>
        <v/>
      </c>
      <c r="H589" s="51" t="str">
        <f>IFERROR(VLOOKUP($B589,'Tabelas auxiliares'!$A$65:$C$102,3,FALSE),"")</f>
        <v/>
      </c>
      <c r="X589" s="51" t="str">
        <f t="shared" si="16"/>
        <v/>
      </c>
      <c r="Y589" s="51" t="str">
        <f>IF(T589="","",IF(AND(T589&lt;&gt;'Tabelas auxiliares'!$B$236,T589&lt;&gt;'Tabelas auxiliares'!$B$237,T589&lt;&gt;'Tabelas auxiliares'!$C$236,T589&lt;&gt;'Tabelas auxiliares'!$C$237,T589&lt;&gt;'Tabelas auxiliares'!$D$236),"FOLHA DE PESSOAL",IF(X589='Tabelas auxiliares'!$A$237,"CUSTEIO",IF(X589='Tabelas auxiliares'!$A$236,"INVESTIMENTO","ERRO - VERIFICAR"))))</f>
        <v/>
      </c>
      <c r="Z589" s="64" t="str">
        <f t="shared" si="17"/>
        <v/>
      </c>
      <c r="AC589" s="44"/>
    </row>
    <row r="590" spans="6:41" x14ac:dyDescent="0.25">
      <c r="F590" s="51" t="str">
        <f>IFERROR(VLOOKUP(D590,'Tabelas auxiliares'!$A$3:$B$61,2,FALSE),"")</f>
        <v/>
      </c>
      <c r="G590" s="51" t="str">
        <f>IFERROR(VLOOKUP($B590,'Tabelas auxiliares'!$A$65:$C$102,2,FALSE),"")</f>
        <v/>
      </c>
      <c r="H590" s="51" t="str">
        <f>IFERROR(VLOOKUP($B590,'Tabelas auxiliares'!$A$65:$C$102,3,FALSE),"")</f>
        <v/>
      </c>
      <c r="X590" s="51" t="str">
        <f t="shared" si="16"/>
        <v/>
      </c>
      <c r="Y590" s="51" t="str">
        <f>IF(T590="","",IF(AND(T590&lt;&gt;'Tabelas auxiliares'!$B$236,T590&lt;&gt;'Tabelas auxiliares'!$B$237,T590&lt;&gt;'Tabelas auxiliares'!$C$236,T590&lt;&gt;'Tabelas auxiliares'!$C$237,T590&lt;&gt;'Tabelas auxiliares'!$D$236),"FOLHA DE PESSOAL",IF(X590='Tabelas auxiliares'!$A$237,"CUSTEIO",IF(X590='Tabelas auxiliares'!$A$236,"INVESTIMENTO","ERRO - VERIFICAR"))))</f>
        <v/>
      </c>
      <c r="Z590" s="64" t="str">
        <f t="shared" si="17"/>
        <v/>
      </c>
      <c r="AC590" s="44"/>
    </row>
    <row r="591" spans="6:41" x14ac:dyDescent="0.25">
      <c r="F591" s="51" t="str">
        <f>IFERROR(VLOOKUP(D591,'Tabelas auxiliares'!$A$3:$B$61,2,FALSE),"")</f>
        <v/>
      </c>
      <c r="G591" s="51" t="str">
        <f>IFERROR(VLOOKUP($B591,'Tabelas auxiliares'!$A$65:$C$102,2,FALSE),"")</f>
        <v/>
      </c>
      <c r="H591" s="51" t="str">
        <f>IFERROR(VLOOKUP($B591,'Tabelas auxiliares'!$A$65:$C$102,3,FALSE),"")</f>
        <v/>
      </c>
      <c r="X591" s="51" t="str">
        <f t="shared" si="16"/>
        <v/>
      </c>
      <c r="Y591" s="51" t="str">
        <f>IF(T591="","",IF(AND(T591&lt;&gt;'Tabelas auxiliares'!$B$236,T591&lt;&gt;'Tabelas auxiliares'!$B$237,T591&lt;&gt;'Tabelas auxiliares'!$C$236,T591&lt;&gt;'Tabelas auxiliares'!$C$237,T591&lt;&gt;'Tabelas auxiliares'!$D$236),"FOLHA DE PESSOAL",IF(X591='Tabelas auxiliares'!$A$237,"CUSTEIO",IF(X591='Tabelas auxiliares'!$A$236,"INVESTIMENTO","ERRO - VERIFICAR"))))</f>
        <v/>
      </c>
      <c r="Z591" s="64" t="str">
        <f t="shared" si="17"/>
        <v/>
      </c>
      <c r="AC591" s="44"/>
    </row>
    <row r="592" spans="6:41" x14ac:dyDescent="0.25">
      <c r="F592" s="51" t="str">
        <f>IFERROR(VLOOKUP(D592,'Tabelas auxiliares'!$A$3:$B$61,2,FALSE),"")</f>
        <v/>
      </c>
      <c r="G592" s="51" t="str">
        <f>IFERROR(VLOOKUP($B592,'Tabelas auxiliares'!$A$65:$C$102,2,FALSE),"")</f>
        <v/>
      </c>
      <c r="H592" s="51" t="str">
        <f>IFERROR(VLOOKUP($B592,'Tabelas auxiliares'!$A$65:$C$102,3,FALSE),"")</f>
        <v/>
      </c>
      <c r="X592" s="51" t="str">
        <f t="shared" si="16"/>
        <v/>
      </c>
      <c r="Y592" s="51" t="str">
        <f>IF(T592="","",IF(AND(T592&lt;&gt;'Tabelas auxiliares'!$B$236,T592&lt;&gt;'Tabelas auxiliares'!$B$237,T592&lt;&gt;'Tabelas auxiliares'!$C$236,T592&lt;&gt;'Tabelas auxiliares'!$C$237,T592&lt;&gt;'Tabelas auxiliares'!$D$236),"FOLHA DE PESSOAL",IF(X592='Tabelas auxiliares'!$A$237,"CUSTEIO",IF(X592='Tabelas auxiliares'!$A$236,"INVESTIMENTO","ERRO - VERIFICAR"))))</f>
        <v/>
      </c>
      <c r="Z592" s="64" t="str">
        <f t="shared" si="17"/>
        <v/>
      </c>
      <c r="AC592" s="44"/>
    </row>
    <row r="593" spans="6:29" x14ac:dyDescent="0.25">
      <c r="F593" s="51" t="str">
        <f>IFERROR(VLOOKUP(D593,'Tabelas auxiliares'!$A$3:$B$61,2,FALSE),"")</f>
        <v/>
      </c>
      <c r="G593" s="51" t="str">
        <f>IFERROR(VLOOKUP($B593,'Tabelas auxiliares'!$A$65:$C$102,2,FALSE),"")</f>
        <v/>
      </c>
      <c r="H593" s="51" t="str">
        <f>IFERROR(VLOOKUP($B593,'Tabelas auxiliares'!$A$65:$C$102,3,FALSE),"")</f>
        <v/>
      </c>
      <c r="X593" s="51" t="str">
        <f t="shared" si="16"/>
        <v/>
      </c>
      <c r="Y593" s="51" t="str">
        <f>IF(T593="","",IF(AND(T593&lt;&gt;'Tabelas auxiliares'!$B$236,T593&lt;&gt;'Tabelas auxiliares'!$B$237,T593&lt;&gt;'Tabelas auxiliares'!$C$236,T593&lt;&gt;'Tabelas auxiliares'!$C$237,T593&lt;&gt;'Tabelas auxiliares'!$D$236),"FOLHA DE PESSOAL",IF(X593='Tabelas auxiliares'!$A$237,"CUSTEIO",IF(X593='Tabelas auxiliares'!$A$236,"INVESTIMENTO","ERRO - VERIFICAR"))))</f>
        <v/>
      </c>
      <c r="Z593" s="64" t="str">
        <f t="shared" si="17"/>
        <v/>
      </c>
      <c r="AC593" s="44"/>
    </row>
    <row r="594" spans="6:29" x14ac:dyDescent="0.25">
      <c r="F594" s="51" t="str">
        <f>IFERROR(VLOOKUP(D594,'Tabelas auxiliares'!$A$3:$B$61,2,FALSE),"")</f>
        <v/>
      </c>
      <c r="G594" s="51" t="str">
        <f>IFERROR(VLOOKUP($B594,'Tabelas auxiliares'!$A$65:$C$102,2,FALSE),"")</f>
        <v/>
      </c>
      <c r="H594" s="51" t="str">
        <f>IFERROR(VLOOKUP($B594,'Tabelas auxiliares'!$A$65:$C$102,3,FALSE),"")</f>
        <v/>
      </c>
      <c r="X594" s="51" t="str">
        <f t="shared" si="16"/>
        <v/>
      </c>
      <c r="Y594" s="51" t="str">
        <f>IF(T594="","",IF(AND(T594&lt;&gt;'Tabelas auxiliares'!$B$236,T594&lt;&gt;'Tabelas auxiliares'!$B$237,T594&lt;&gt;'Tabelas auxiliares'!$C$236,T594&lt;&gt;'Tabelas auxiliares'!$C$237,T594&lt;&gt;'Tabelas auxiliares'!$D$236),"FOLHA DE PESSOAL",IF(X594='Tabelas auxiliares'!$A$237,"CUSTEIO",IF(X594='Tabelas auxiliares'!$A$236,"INVESTIMENTO","ERRO - VERIFICAR"))))</f>
        <v/>
      </c>
      <c r="Z594" s="64" t="str">
        <f t="shared" si="17"/>
        <v/>
      </c>
      <c r="AC594" s="44"/>
    </row>
    <row r="595" spans="6:29" x14ac:dyDescent="0.25">
      <c r="F595" s="51" t="str">
        <f>IFERROR(VLOOKUP(D595,'Tabelas auxiliares'!$A$3:$B$61,2,FALSE),"")</f>
        <v/>
      </c>
      <c r="G595" s="51" t="str">
        <f>IFERROR(VLOOKUP($B595,'Tabelas auxiliares'!$A$65:$C$102,2,FALSE),"")</f>
        <v/>
      </c>
      <c r="H595" s="51" t="str">
        <f>IFERROR(VLOOKUP($B595,'Tabelas auxiliares'!$A$65:$C$102,3,FALSE),"")</f>
        <v/>
      </c>
      <c r="X595" s="51" t="str">
        <f t="shared" si="16"/>
        <v/>
      </c>
      <c r="Y595" s="51" t="str">
        <f>IF(T595="","",IF(AND(T595&lt;&gt;'Tabelas auxiliares'!$B$236,T595&lt;&gt;'Tabelas auxiliares'!$B$237,T595&lt;&gt;'Tabelas auxiliares'!$C$236,T595&lt;&gt;'Tabelas auxiliares'!$C$237,T595&lt;&gt;'Tabelas auxiliares'!$D$236),"FOLHA DE PESSOAL",IF(X595='Tabelas auxiliares'!$A$237,"CUSTEIO",IF(X595='Tabelas auxiliares'!$A$236,"INVESTIMENTO","ERRO - VERIFICAR"))))</f>
        <v/>
      </c>
      <c r="Z595" s="64" t="str">
        <f t="shared" si="17"/>
        <v/>
      </c>
      <c r="AC595" s="44"/>
    </row>
    <row r="596" spans="6:29" x14ac:dyDescent="0.25">
      <c r="F596" s="51" t="str">
        <f>IFERROR(VLOOKUP(D596,'Tabelas auxiliares'!$A$3:$B$61,2,FALSE),"")</f>
        <v/>
      </c>
      <c r="G596" s="51" t="str">
        <f>IFERROR(VLOOKUP($B596,'Tabelas auxiliares'!$A$65:$C$102,2,FALSE),"")</f>
        <v/>
      </c>
      <c r="H596" s="51" t="str">
        <f>IFERROR(VLOOKUP($B596,'Tabelas auxiliares'!$A$65:$C$102,3,FALSE),"")</f>
        <v/>
      </c>
      <c r="X596" s="51" t="str">
        <f t="shared" si="16"/>
        <v/>
      </c>
      <c r="Y596" s="51" t="str">
        <f>IF(T596="","",IF(AND(T596&lt;&gt;'Tabelas auxiliares'!$B$236,T596&lt;&gt;'Tabelas auxiliares'!$B$237,T596&lt;&gt;'Tabelas auxiliares'!$C$236,T596&lt;&gt;'Tabelas auxiliares'!$C$237,T596&lt;&gt;'Tabelas auxiliares'!$D$236),"FOLHA DE PESSOAL",IF(X596='Tabelas auxiliares'!$A$237,"CUSTEIO",IF(X596='Tabelas auxiliares'!$A$236,"INVESTIMENTO","ERRO - VERIFICAR"))))</f>
        <v/>
      </c>
      <c r="Z596" s="64" t="str">
        <f t="shared" si="17"/>
        <v/>
      </c>
      <c r="AC596" s="44"/>
    </row>
    <row r="597" spans="6:29" x14ac:dyDescent="0.25">
      <c r="F597" s="51" t="str">
        <f>IFERROR(VLOOKUP(D597,'Tabelas auxiliares'!$A$3:$B$61,2,FALSE),"")</f>
        <v/>
      </c>
      <c r="G597" s="51" t="str">
        <f>IFERROR(VLOOKUP($B597,'Tabelas auxiliares'!$A$65:$C$102,2,FALSE),"")</f>
        <v/>
      </c>
      <c r="H597" s="51" t="str">
        <f>IFERROR(VLOOKUP($B597,'Tabelas auxiliares'!$A$65:$C$102,3,FALSE),"")</f>
        <v/>
      </c>
      <c r="X597" s="51" t="str">
        <f t="shared" si="16"/>
        <v/>
      </c>
      <c r="Y597" s="51" t="str">
        <f>IF(T597="","",IF(AND(T597&lt;&gt;'Tabelas auxiliares'!$B$236,T597&lt;&gt;'Tabelas auxiliares'!$B$237,T597&lt;&gt;'Tabelas auxiliares'!$C$236,T597&lt;&gt;'Tabelas auxiliares'!$C$237,T597&lt;&gt;'Tabelas auxiliares'!$D$236),"FOLHA DE PESSOAL",IF(X597='Tabelas auxiliares'!$A$237,"CUSTEIO",IF(X597='Tabelas auxiliares'!$A$236,"INVESTIMENTO","ERRO - VERIFICAR"))))</f>
        <v/>
      </c>
      <c r="Z597" s="64" t="str">
        <f t="shared" si="17"/>
        <v/>
      </c>
      <c r="AC597" s="44"/>
    </row>
    <row r="598" spans="6:29" x14ac:dyDescent="0.25">
      <c r="F598" s="51" t="str">
        <f>IFERROR(VLOOKUP(D598,'Tabelas auxiliares'!$A$3:$B$61,2,FALSE),"")</f>
        <v/>
      </c>
      <c r="G598" s="51" t="str">
        <f>IFERROR(VLOOKUP($B598,'Tabelas auxiliares'!$A$65:$C$102,2,FALSE),"")</f>
        <v/>
      </c>
      <c r="H598" s="51" t="str">
        <f>IFERROR(VLOOKUP($B598,'Tabelas auxiliares'!$A$65:$C$102,3,FALSE),"")</f>
        <v/>
      </c>
      <c r="X598" s="51" t="str">
        <f t="shared" si="16"/>
        <v/>
      </c>
      <c r="Y598" s="51" t="str">
        <f>IF(T598="","",IF(AND(T598&lt;&gt;'Tabelas auxiliares'!$B$236,T598&lt;&gt;'Tabelas auxiliares'!$B$237,T598&lt;&gt;'Tabelas auxiliares'!$C$236,T598&lt;&gt;'Tabelas auxiliares'!$C$237,T598&lt;&gt;'Tabelas auxiliares'!$D$236),"FOLHA DE PESSOAL",IF(X598='Tabelas auxiliares'!$A$237,"CUSTEIO",IF(X598='Tabelas auxiliares'!$A$236,"INVESTIMENTO","ERRO - VERIFICAR"))))</f>
        <v/>
      </c>
      <c r="Z598" s="64" t="str">
        <f t="shared" si="17"/>
        <v/>
      </c>
      <c r="AC598" s="44"/>
    </row>
    <row r="599" spans="6:29" x14ac:dyDescent="0.25">
      <c r="F599" s="51" t="str">
        <f>IFERROR(VLOOKUP(D599,'Tabelas auxiliares'!$A$3:$B$61,2,FALSE),"")</f>
        <v/>
      </c>
      <c r="G599" s="51" t="str">
        <f>IFERROR(VLOOKUP($B599,'Tabelas auxiliares'!$A$65:$C$102,2,FALSE),"")</f>
        <v/>
      </c>
      <c r="H599" s="51" t="str">
        <f>IFERROR(VLOOKUP($B599,'Tabelas auxiliares'!$A$65:$C$102,3,FALSE),"")</f>
        <v/>
      </c>
      <c r="X599" s="51" t="str">
        <f t="shared" si="16"/>
        <v/>
      </c>
      <c r="Y599" s="51" t="str">
        <f>IF(T599="","",IF(AND(T599&lt;&gt;'Tabelas auxiliares'!$B$236,T599&lt;&gt;'Tabelas auxiliares'!$B$237,T599&lt;&gt;'Tabelas auxiliares'!$C$236,T599&lt;&gt;'Tabelas auxiliares'!$C$237,T599&lt;&gt;'Tabelas auxiliares'!$D$236),"FOLHA DE PESSOAL",IF(X599='Tabelas auxiliares'!$A$237,"CUSTEIO",IF(X599='Tabelas auxiliares'!$A$236,"INVESTIMENTO","ERRO - VERIFICAR"))))</f>
        <v/>
      </c>
      <c r="Z599" s="64" t="str">
        <f t="shared" si="17"/>
        <v/>
      </c>
      <c r="AC599" s="44"/>
    </row>
    <row r="600" spans="6:29" x14ac:dyDescent="0.25">
      <c r="F600" s="51" t="str">
        <f>IFERROR(VLOOKUP(D600,'Tabelas auxiliares'!$A$3:$B$61,2,FALSE),"")</f>
        <v/>
      </c>
      <c r="G600" s="51" t="str">
        <f>IFERROR(VLOOKUP($B600,'Tabelas auxiliares'!$A$65:$C$102,2,FALSE),"")</f>
        <v/>
      </c>
      <c r="H600" s="51" t="str">
        <f>IFERROR(VLOOKUP($B600,'Tabelas auxiliares'!$A$65:$C$102,3,FALSE),"")</f>
        <v/>
      </c>
      <c r="X600" s="51" t="str">
        <f t="shared" si="16"/>
        <v/>
      </c>
      <c r="Y600" s="51" t="str">
        <f>IF(T600="","",IF(AND(T600&lt;&gt;'Tabelas auxiliares'!$B$236,T600&lt;&gt;'Tabelas auxiliares'!$B$237,T600&lt;&gt;'Tabelas auxiliares'!$C$236,T600&lt;&gt;'Tabelas auxiliares'!$C$237,T600&lt;&gt;'Tabelas auxiliares'!$D$236),"FOLHA DE PESSOAL",IF(X600='Tabelas auxiliares'!$A$237,"CUSTEIO",IF(X600='Tabelas auxiliares'!$A$236,"INVESTIMENTO","ERRO - VERIFICAR"))))</f>
        <v/>
      </c>
      <c r="Z600" s="64" t="str">
        <f t="shared" si="17"/>
        <v/>
      </c>
      <c r="AC600" s="44"/>
    </row>
    <row r="601" spans="6:29" x14ac:dyDescent="0.25">
      <c r="F601" s="51" t="str">
        <f>IFERROR(VLOOKUP(D601,'Tabelas auxiliares'!$A$3:$B$61,2,FALSE),"")</f>
        <v/>
      </c>
      <c r="G601" s="51" t="str">
        <f>IFERROR(VLOOKUP($B601,'Tabelas auxiliares'!$A$65:$C$102,2,FALSE),"")</f>
        <v/>
      </c>
      <c r="H601" s="51" t="str">
        <f>IFERROR(VLOOKUP($B601,'Tabelas auxiliares'!$A$65:$C$102,3,FALSE),"")</f>
        <v/>
      </c>
      <c r="X601" s="51" t="str">
        <f t="shared" si="16"/>
        <v/>
      </c>
      <c r="Y601" s="51" t="str">
        <f>IF(T601="","",IF(AND(T601&lt;&gt;'Tabelas auxiliares'!$B$236,T601&lt;&gt;'Tabelas auxiliares'!$B$237,T601&lt;&gt;'Tabelas auxiliares'!$C$236,T601&lt;&gt;'Tabelas auxiliares'!$C$237,T601&lt;&gt;'Tabelas auxiliares'!$D$236),"FOLHA DE PESSOAL",IF(X601='Tabelas auxiliares'!$A$237,"CUSTEIO",IF(X601='Tabelas auxiliares'!$A$236,"INVESTIMENTO","ERRO - VERIFICAR"))))</f>
        <v/>
      </c>
      <c r="Z601" s="64" t="str">
        <f t="shared" si="17"/>
        <v/>
      </c>
      <c r="AC601" s="44"/>
    </row>
    <row r="602" spans="6:29" x14ac:dyDescent="0.25">
      <c r="F602" s="51" t="str">
        <f>IFERROR(VLOOKUP(D602,'Tabelas auxiliares'!$A$3:$B$61,2,FALSE),"")</f>
        <v/>
      </c>
      <c r="G602" s="51" t="str">
        <f>IFERROR(VLOOKUP($B602,'Tabelas auxiliares'!$A$65:$C$102,2,FALSE),"")</f>
        <v/>
      </c>
      <c r="H602" s="51" t="str">
        <f>IFERROR(VLOOKUP($B602,'Tabelas auxiliares'!$A$65:$C$102,3,FALSE),"")</f>
        <v/>
      </c>
      <c r="X602" s="51" t="str">
        <f t="shared" si="16"/>
        <v/>
      </c>
      <c r="Y602" s="51" t="str">
        <f>IF(T602="","",IF(AND(T602&lt;&gt;'Tabelas auxiliares'!$B$236,T602&lt;&gt;'Tabelas auxiliares'!$B$237,T602&lt;&gt;'Tabelas auxiliares'!$C$236,T602&lt;&gt;'Tabelas auxiliares'!$C$237,T602&lt;&gt;'Tabelas auxiliares'!$D$236),"FOLHA DE PESSOAL",IF(X602='Tabelas auxiliares'!$A$237,"CUSTEIO",IF(X602='Tabelas auxiliares'!$A$236,"INVESTIMENTO","ERRO - VERIFICAR"))))</f>
        <v/>
      </c>
      <c r="Z602" s="64" t="str">
        <f t="shared" si="17"/>
        <v/>
      </c>
      <c r="AC602" s="44"/>
    </row>
    <row r="603" spans="6:29" x14ac:dyDescent="0.25">
      <c r="F603" s="51" t="str">
        <f>IFERROR(VLOOKUP(D603,'Tabelas auxiliares'!$A$3:$B$61,2,FALSE),"")</f>
        <v/>
      </c>
      <c r="G603" s="51" t="str">
        <f>IFERROR(VLOOKUP($B603,'Tabelas auxiliares'!$A$65:$C$102,2,FALSE),"")</f>
        <v/>
      </c>
      <c r="H603" s="51" t="str">
        <f>IFERROR(VLOOKUP($B603,'Tabelas auxiliares'!$A$65:$C$102,3,FALSE),"")</f>
        <v/>
      </c>
      <c r="X603" s="51" t="str">
        <f t="shared" si="16"/>
        <v/>
      </c>
      <c r="Y603" s="51" t="str">
        <f>IF(T603="","",IF(AND(T603&lt;&gt;'Tabelas auxiliares'!$B$236,T603&lt;&gt;'Tabelas auxiliares'!$B$237,T603&lt;&gt;'Tabelas auxiliares'!$C$236,T603&lt;&gt;'Tabelas auxiliares'!$C$237,T603&lt;&gt;'Tabelas auxiliares'!$D$236),"FOLHA DE PESSOAL",IF(X603='Tabelas auxiliares'!$A$237,"CUSTEIO",IF(X603='Tabelas auxiliares'!$A$236,"INVESTIMENTO","ERRO - VERIFICAR"))))</f>
        <v/>
      </c>
      <c r="Z603" s="64" t="str">
        <f t="shared" si="17"/>
        <v/>
      </c>
      <c r="AC603" s="44"/>
    </row>
    <row r="604" spans="6:29" x14ac:dyDescent="0.25">
      <c r="F604" s="51" t="str">
        <f>IFERROR(VLOOKUP(D604,'Tabelas auxiliares'!$A$3:$B$61,2,FALSE),"")</f>
        <v/>
      </c>
      <c r="G604" s="51" t="str">
        <f>IFERROR(VLOOKUP($B604,'Tabelas auxiliares'!$A$65:$C$102,2,FALSE),"")</f>
        <v/>
      </c>
      <c r="H604" s="51" t="str">
        <f>IFERROR(VLOOKUP($B604,'Tabelas auxiliares'!$A$65:$C$102,3,FALSE),"")</f>
        <v/>
      </c>
      <c r="X604" s="51" t="str">
        <f t="shared" si="16"/>
        <v/>
      </c>
      <c r="Y604" s="51" t="str">
        <f>IF(T604="","",IF(AND(T604&lt;&gt;'Tabelas auxiliares'!$B$236,T604&lt;&gt;'Tabelas auxiliares'!$B$237,T604&lt;&gt;'Tabelas auxiliares'!$C$236,T604&lt;&gt;'Tabelas auxiliares'!$C$237,T604&lt;&gt;'Tabelas auxiliares'!$D$236),"FOLHA DE PESSOAL",IF(X604='Tabelas auxiliares'!$A$237,"CUSTEIO",IF(X604='Tabelas auxiliares'!$A$236,"INVESTIMENTO","ERRO - VERIFICAR"))))</f>
        <v/>
      </c>
      <c r="Z604" s="64" t="str">
        <f t="shared" si="17"/>
        <v/>
      </c>
      <c r="AC604" s="44"/>
    </row>
    <row r="605" spans="6:29" x14ac:dyDescent="0.25">
      <c r="F605" s="51" t="str">
        <f>IFERROR(VLOOKUP(D605,'Tabelas auxiliares'!$A$3:$B$61,2,FALSE),"")</f>
        <v/>
      </c>
      <c r="G605" s="51" t="str">
        <f>IFERROR(VLOOKUP($B605,'Tabelas auxiliares'!$A$65:$C$102,2,FALSE),"")</f>
        <v/>
      </c>
      <c r="H605" s="51" t="str">
        <f>IFERROR(VLOOKUP($B605,'Tabelas auxiliares'!$A$65:$C$102,3,FALSE),"")</f>
        <v/>
      </c>
      <c r="X605" s="51" t="str">
        <f t="shared" si="16"/>
        <v/>
      </c>
      <c r="Y605" s="51" t="str">
        <f>IF(T605="","",IF(AND(T605&lt;&gt;'Tabelas auxiliares'!$B$236,T605&lt;&gt;'Tabelas auxiliares'!$B$237,T605&lt;&gt;'Tabelas auxiliares'!$C$236,T605&lt;&gt;'Tabelas auxiliares'!$C$237,T605&lt;&gt;'Tabelas auxiliares'!$D$236),"FOLHA DE PESSOAL",IF(X605='Tabelas auxiliares'!$A$237,"CUSTEIO",IF(X605='Tabelas auxiliares'!$A$236,"INVESTIMENTO","ERRO - VERIFICAR"))))</f>
        <v/>
      </c>
      <c r="Z605" s="64" t="str">
        <f t="shared" si="17"/>
        <v/>
      </c>
      <c r="AC605" s="44"/>
    </row>
    <row r="606" spans="6:29" x14ac:dyDescent="0.25">
      <c r="F606" s="51" t="str">
        <f>IFERROR(VLOOKUP(D606,'Tabelas auxiliares'!$A$3:$B$61,2,FALSE),"")</f>
        <v/>
      </c>
      <c r="G606" s="51" t="str">
        <f>IFERROR(VLOOKUP($B606,'Tabelas auxiliares'!$A$65:$C$102,2,FALSE),"")</f>
        <v/>
      </c>
      <c r="H606" s="51" t="str">
        <f>IFERROR(VLOOKUP($B606,'Tabelas auxiliares'!$A$65:$C$102,3,FALSE),"")</f>
        <v/>
      </c>
      <c r="X606" s="51" t="str">
        <f t="shared" si="16"/>
        <v/>
      </c>
      <c r="Y606" s="51" t="str">
        <f>IF(T606="","",IF(AND(T606&lt;&gt;'Tabelas auxiliares'!$B$236,T606&lt;&gt;'Tabelas auxiliares'!$B$237,T606&lt;&gt;'Tabelas auxiliares'!$C$236,T606&lt;&gt;'Tabelas auxiliares'!$C$237,T606&lt;&gt;'Tabelas auxiliares'!$D$236),"FOLHA DE PESSOAL",IF(X606='Tabelas auxiliares'!$A$237,"CUSTEIO",IF(X606='Tabelas auxiliares'!$A$236,"INVESTIMENTO","ERRO - VERIFICAR"))))</f>
        <v/>
      </c>
      <c r="Z606" s="64" t="str">
        <f t="shared" si="17"/>
        <v/>
      </c>
      <c r="AC606" s="44"/>
    </row>
    <row r="607" spans="6:29" x14ac:dyDescent="0.25">
      <c r="F607" s="51" t="str">
        <f>IFERROR(VLOOKUP(D607,'Tabelas auxiliares'!$A$3:$B$61,2,FALSE),"")</f>
        <v/>
      </c>
      <c r="G607" s="51" t="str">
        <f>IFERROR(VLOOKUP($B607,'Tabelas auxiliares'!$A$65:$C$102,2,FALSE),"")</f>
        <v/>
      </c>
      <c r="H607" s="51" t="str">
        <f>IFERROR(VLOOKUP($B607,'Tabelas auxiliares'!$A$65:$C$102,3,FALSE),"")</f>
        <v/>
      </c>
      <c r="X607" s="51" t="str">
        <f t="shared" si="16"/>
        <v/>
      </c>
      <c r="Y607" s="51" t="str">
        <f>IF(T607="","",IF(AND(T607&lt;&gt;'Tabelas auxiliares'!$B$236,T607&lt;&gt;'Tabelas auxiliares'!$B$237,T607&lt;&gt;'Tabelas auxiliares'!$C$236,T607&lt;&gt;'Tabelas auxiliares'!$C$237,T607&lt;&gt;'Tabelas auxiliares'!$D$236),"FOLHA DE PESSOAL",IF(X607='Tabelas auxiliares'!$A$237,"CUSTEIO",IF(X607='Tabelas auxiliares'!$A$236,"INVESTIMENTO","ERRO - VERIFICAR"))))</f>
        <v/>
      </c>
      <c r="Z607" s="64" t="str">
        <f t="shared" si="17"/>
        <v/>
      </c>
      <c r="AC607" s="44"/>
    </row>
    <row r="608" spans="6:29" x14ac:dyDescent="0.25">
      <c r="F608" s="51" t="str">
        <f>IFERROR(VLOOKUP(D608,'Tabelas auxiliares'!$A$3:$B$61,2,FALSE),"")</f>
        <v/>
      </c>
      <c r="G608" s="51" t="str">
        <f>IFERROR(VLOOKUP($B608,'Tabelas auxiliares'!$A$65:$C$102,2,FALSE),"")</f>
        <v/>
      </c>
      <c r="H608" s="51" t="str">
        <f>IFERROR(VLOOKUP($B608,'Tabelas auxiliares'!$A$65:$C$102,3,FALSE),"")</f>
        <v/>
      </c>
      <c r="X608" s="51" t="str">
        <f t="shared" si="16"/>
        <v/>
      </c>
      <c r="Y608" s="51" t="str">
        <f>IF(T608="","",IF(AND(T608&lt;&gt;'Tabelas auxiliares'!$B$236,T608&lt;&gt;'Tabelas auxiliares'!$B$237,T608&lt;&gt;'Tabelas auxiliares'!$C$236,T608&lt;&gt;'Tabelas auxiliares'!$C$237,T608&lt;&gt;'Tabelas auxiliares'!$D$236),"FOLHA DE PESSOAL",IF(X608='Tabelas auxiliares'!$A$237,"CUSTEIO",IF(X608='Tabelas auxiliares'!$A$236,"INVESTIMENTO","ERRO - VERIFICAR"))))</f>
        <v/>
      </c>
      <c r="Z608" s="64" t="str">
        <f t="shared" si="17"/>
        <v/>
      </c>
      <c r="AC608" s="44"/>
    </row>
    <row r="609" spans="6:29" x14ac:dyDescent="0.25">
      <c r="F609" s="51" t="str">
        <f>IFERROR(VLOOKUP(D609,'Tabelas auxiliares'!$A$3:$B$61,2,FALSE),"")</f>
        <v/>
      </c>
      <c r="G609" s="51" t="str">
        <f>IFERROR(VLOOKUP($B609,'Tabelas auxiliares'!$A$65:$C$102,2,FALSE),"")</f>
        <v/>
      </c>
      <c r="H609" s="51" t="str">
        <f>IFERROR(VLOOKUP($B609,'Tabelas auxiliares'!$A$65:$C$102,3,FALSE),"")</f>
        <v/>
      </c>
      <c r="X609" s="51" t="str">
        <f t="shared" si="16"/>
        <v/>
      </c>
      <c r="Y609" s="51" t="str">
        <f>IF(T609="","",IF(AND(T609&lt;&gt;'Tabelas auxiliares'!$B$236,T609&lt;&gt;'Tabelas auxiliares'!$B$237,T609&lt;&gt;'Tabelas auxiliares'!$C$236,T609&lt;&gt;'Tabelas auxiliares'!$C$237,T609&lt;&gt;'Tabelas auxiliares'!$D$236),"FOLHA DE PESSOAL",IF(X609='Tabelas auxiliares'!$A$237,"CUSTEIO",IF(X609='Tabelas auxiliares'!$A$236,"INVESTIMENTO","ERRO - VERIFICAR"))))</f>
        <v/>
      </c>
      <c r="Z609" s="64" t="str">
        <f t="shared" si="17"/>
        <v/>
      </c>
      <c r="AC609" s="44"/>
    </row>
    <row r="610" spans="6:29" x14ac:dyDescent="0.25">
      <c r="F610" s="51" t="str">
        <f>IFERROR(VLOOKUP(D610,'Tabelas auxiliares'!$A$3:$B$61,2,FALSE),"")</f>
        <v/>
      </c>
      <c r="G610" s="51" t="str">
        <f>IFERROR(VLOOKUP($B610,'Tabelas auxiliares'!$A$65:$C$102,2,FALSE),"")</f>
        <v/>
      </c>
      <c r="H610" s="51" t="str">
        <f>IFERROR(VLOOKUP($B610,'Tabelas auxiliares'!$A$65:$C$102,3,FALSE),"")</f>
        <v/>
      </c>
      <c r="X610" s="51" t="str">
        <f t="shared" si="16"/>
        <v/>
      </c>
      <c r="Y610" s="51" t="str">
        <f>IF(T610="","",IF(AND(T610&lt;&gt;'Tabelas auxiliares'!$B$236,T610&lt;&gt;'Tabelas auxiliares'!$B$237,T610&lt;&gt;'Tabelas auxiliares'!$C$236,T610&lt;&gt;'Tabelas auxiliares'!$C$237,T610&lt;&gt;'Tabelas auxiliares'!$D$236),"FOLHA DE PESSOAL",IF(X610='Tabelas auxiliares'!$A$237,"CUSTEIO",IF(X610='Tabelas auxiliares'!$A$236,"INVESTIMENTO","ERRO - VERIFICAR"))))</f>
        <v/>
      </c>
      <c r="Z610" s="64" t="str">
        <f t="shared" si="17"/>
        <v/>
      </c>
      <c r="AC610" s="44"/>
    </row>
    <row r="611" spans="6:29" x14ac:dyDescent="0.25">
      <c r="F611" s="51" t="str">
        <f>IFERROR(VLOOKUP(D611,'Tabelas auxiliares'!$A$3:$B$61,2,FALSE),"")</f>
        <v/>
      </c>
      <c r="G611" s="51" t="str">
        <f>IFERROR(VLOOKUP($B611,'Tabelas auxiliares'!$A$65:$C$102,2,FALSE),"")</f>
        <v/>
      </c>
      <c r="H611" s="51" t="str">
        <f>IFERROR(VLOOKUP($B611,'Tabelas auxiliares'!$A$65:$C$102,3,FALSE),"")</f>
        <v/>
      </c>
      <c r="X611" s="51" t="str">
        <f t="shared" si="16"/>
        <v/>
      </c>
      <c r="Y611" s="51" t="str">
        <f>IF(T611="","",IF(AND(T611&lt;&gt;'Tabelas auxiliares'!$B$236,T611&lt;&gt;'Tabelas auxiliares'!$B$237,T611&lt;&gt;'Tabelas auxiliares'!$C$236,T611&lt;&gt;'Tabelas auxiliares'!$C$237,T611&lt;&gt;'Tabelas auxiliares'!$D$236),"FOLHA DE PESSOAL",IF(X611='Tabelas auxiliares'!$A$237,"CUSTEIO",IF(X611='Tabelas auxiliares'!$A$236,"INVESTIMENTO","ERRO - VERIFICAR"))))</f>
        <v/>
      </c>
      <c r="Z611" s="64" t="str">
        <f t="shared" si="17"/>
        <v/>
      </c>
      <c r="AC611" s="44"/>
    </row>
    <row r="612" spans="6:29" x14ac:dyDescent="0.25">
      <c r="F612" s="51" t="str">
        <f>IFERROR(VLOOKUP(D612,'Tabelas auxiliares'!$A$3:$B$61,2,FALSE),"")</f>
        <v/>
      </c>
      <c r="G612" s="51" t="str">
        <f>IFERROR(VLOOKUP($B612,'Tabelas auxiliares'!$A$65:$C$102,2,FALSE),"")</f>
        <v/>
      </c>
      <c r="H612" s="51" t="str">
        <f>IFERROR(VLOOKUP($B612,'Tabelas auxiliares'!$A$65:$C$102,3,FALSE),"")</f>
        <v/>
      </c>
      <c r="X612" s="51" t="str">
        <f t="shared" si="16"/>
        <v/>
      </c>
      <c r="Y612" s="51" t="str">
        <f>IF(T612="","",IF(AND(T612&lt;&gt;'Tabelas auxiliares'!$B$236,T612&lt;&gt;'Tabelas auxiliares'!$B$237,T612&lt;&gt;'Tabelas auxiliares'!$C$236,T612&lt;&gt;'Tabelas auxiliares'!$C$237,T612&lt;&gt;'Tabelas auxiliares'!$D$236),"FOLHA DE PESSOAL",IF(X612='Tabelas auxiliares'!$A$237,"CUSTEIO",IF(X612='Tabelas auxiliares'!$A$236,"INVESTIMENTO","ERRO - VERIFICAR"))))</f>
        <v/>
      </c>
      <c r="Z612" s="64" t="str">
        <f t="shared" si="17"/>
        <v/>
      </c>
      <c r="AC612" s="44"/>
    </row>
    <row r="613" spans="6:29" x14ac:dyDescent="0.25">
      <c r="F613" s="51" t="str">
        <f>IFERROR(VLOOKUP(D613,'Tabelas auxiliares'!$A$3:$B$61,2,FALSE),"")</f>
        <v/>
      </c>
      <c r="G613" s="51" t="str">
        <f>IFERROR(VLOOKUP($B613,'Tabelas auxiliares'!$A$65:$C$102,2,FALSE),"")</f>
        <v/>
      </c>
      <c r="H613" s="51" t="str">
        <f>IFERROR(VLOOKUP($B613,'Tabelas auxiliares'!$A$65:$C$102,3,FALSE),"")</f>
        <v/>
      </c>
      <c r="X613" s="51" t="str">
        <f t="shared" si="16"/>
        <v/>
      </c>
      <c r="Y613" s="51" t="str">
        <f>IF(T613="","",IF(AND(T613&lt;&gt;'Tabelas auxiliares'!$B$236,T613&lt;&gt;'Tabelas auxiliares'!$B$237,T613&lt;&gt;'Tabelas auxiliares'!$C$236,T613&lt;&gt;'Tabelas auxiliares'!$C$237,T613&lt;&gt;'Tabelas auxiliares'!$D$236),"FOLHA DE PESSOAL",IF(X613='Tabelas auxiliares'!$A$237,"CUSTEIO",IF(X613='Tabelas auxiliares'!$A$236,"INVESTIMENTO","ERRO - VERIFICAR"))))</f>
        <v/>
      </c>
      <c r="Z613" s="64" t="str">
        <f t="shared" si="17"/>
        <v/>
      </c>
      <c r="AC613" s="44"/>
    </row>
    <row r="614" spans="6:29" x14ac:dyDescent="0.25">
      <c r="F614" s="51" t="str">
        <f>IFERROR(VLOOKUP(D614,'Tabelas auxiliares'!$A$3:$B$61,2,FALSE),"")</f>
        <v/>
      </c>
      <c r="G614" s="51" t="str">
        <f>IFERROR(VLOOKUP($B614,'Tabelas auxiliares'!$A$65:$C$102,2,FALSE),"")</f>
        <v/>
      </c>
      <c r="H614" s="51" t="str">
        <f>IFERROR(VLOOKUP($B614,'Tabelas auxiliares'!$A$65:$C$102,3,FALSE),"")</f>
        <v/>
      </c>
      <c r="X614" s="51" t="str">
        <f t="shared" si="16"/>
        <v/>
      </c>
      <c r="Y614" s="51" t="str">
        <f>IF(T614="","",IF(AND(T614&lt;&gt;'Tabelas auxiliares'!$B$236,T614&lt;&gt;'Tabelas auxiliares'!$B$237,T614&lt;&gt;'Tabelas auxiliares'!$C$236,T614&lt;&gt;'Tabelas auxiliares'!$C$237,T614&lt;&gt;'Tabelas auxiliares'!$D$236),"FOLHA DE PESSOAL",IF(X614='Tabelas auxiliares'!$A$237,"CUSTEIO",IF(X614='Tabelas auxiliares'!$A$236,"INVESTIMENTO","ERRO - VERIFICAR"))))</f>
        <v/>
      </c>
      <c r="Z614" s="64" t="str">
        <f t="shared" si="17"/>
        <v/>
      </c>
      <c r="AC614" s="44"/>
    </row>
    <row r="615" spans="6:29" x14ac:dyDescent="0.25">
      <c r="F615" s="51" t="str">
        <f>IFERROR(VLOOKUP(D615,'Tabelas auxiliares'!$A$3:$B$61,2,FALSE),"")</f>
        <v/>
      </c>
      <c r="G615" s="51" t="str">
        <f>IFERROR(VLOOKUP($B615,'Tabelas auxiliares'!$A$65:$C$102,2,FALSE),"")</f>
        <v/>
      </c>
      <c r="H615" s="51" t="str">
        <f>IFERROR(VLOOKUP($B615,'Tabelas auxiliares'!$A$65:$C$102,3,FALSE),"")</f>
        <v/>
      </c>
      <c r="X615" s="51" t="str">
        <f t="shared" si="16"/>
        <v/>
      </c>
      <c r="Y615" s="51" t="str">
        <f>IF(T615="","",IF(AND(T615&lt;&gt;'Tabelas auxiliares'!$B$236,T615&lt;&gt;'Tabelas auxiliares'!$B$237,T615&lt;&gt;'Tabelas auxiliares'!$C$236,T615&lt;&gt;'Tabelas auxiliares'!$C$237,T615&lt;&gt;'Tabelas auxiliares'!$D$236),"FOLHA DE PESSOAL",IF(X615='Tabelas auxiliares'!$A$237,"CUSTEIO",IF(X615='Tabelas auxiliares'!$A$236,"INVESTIMENTO","ERRO - VERIFICAR"))))</f>
        <v/>
      </c>
      <c r="Z615" s="64" t="str">
        <f t="shared" si="17"/>
        <v/>
      </c>
      <c r="AC615" s="44"/>
    </row>
    <row r="616" spans="6:29" x14ac:dyDescent="0.25">
      <c r="F616" s="51" t="str">
        <f>IFERROR(VLOOKUP(D616,'Tabelas auxiliares'!$A$3:$B$61,2,FALSE),"")</f>
        <v/>
      </c>
      <c r="G616" s="51" t="str">
        <f>IFERROR(VLOOKUP($B616,'Tabelas auxiliares'!$A$65:$C$102,2,FALSE),"")</f>
        <v/>
      </c>
      <c r="H616" s="51" t="str">
        <f>IFERROR(VLOOKUP($B616,'Tabelas auxiliares'!$A$65:$C$102,3,FALSE),"")</f>
        <v/>
      </c>
      <c r="X616" s="51" t="str">
        <f t="shared" si="16"/>
        <v/>
      </c>
      <c r="Y616" s="51" t="str">
        <f>IF(T616="","",IF(AND(T616&lt;&gt;'Tabelas auxiliares'!$B$236,T616&lt;&gt;'Tabelas auxiliares'!$B$237,T616&lt;&gt;'Tabelas auxiliares'!$C$236,T616&lt;&gt;'Tabelas auxiliares'!$C$237,T616&lt;&gt;'Tabelas auxiliares'!$D$236),"FOLHA DE PESSOAL",IF(X616='Tabelas auxiliares'!$A$237,"CUSTEIO",IF(X616='Tabelas auxiliares'!$A$236,"INVESTIMENTO","ERRO - VERIFICAR"))))</f>
        <v/>
      </c>
      <c r="Z616" s="64" t="str">
        <f t="shared" si="17"/>
        <v/>
      </c>
      <c r="AC616" s="44"/>
    </row>
    <row r="617" spans="6:29" x14ac:dyDescent="0.25">
      <c r="F617" s="51" t="str">
        <f>IFERROR(VLOOKUP(D617,'Tabelas auxiliares'!$A$3:$B$61,2,FALSE),"")</f>
        <v/>
      </c>
      <c r="G617" s="51" t="str">
        <f>IFERROR(VLOOKUP($B617,'Tabelas auxiliares'!$A$65:$C$102,2,FALSE),"")</f>
        <v/>
      </c>
      <c r="H617" s="51" t="str">
        <f>IFERROR(VLOOKUP($B617,'Tabelas auxiliares'!$A$65:$C$102,3,FALSE),"")</f>
        <v/>
      </c>
      <c r="X617" s="51" t="str">
        <f t="shared" si="16"/>
        <v/>
      </c>
      <c r="Y617" s="51" t="str">
        <f>IF(T617="","",IF(AND(T617&lt;&gt;'Tabelas auxiliares'!$B$236,T617&lt;&gt;'Tabelas auxiliares'!$B$237,T617&lt;&gt;'Tabelas auxiliares'!$C$236,T617&lt;&gt;'Tabelas auxiliares'!$C$237,T617&lt;&gt;'Tabelas auxiliares'!$D$236),"FOLHA DE PESSOAL",IF(X617='Tabelas auxiliares'!$A$237,"CUSTEIO",IF(X617='Tabelas auxiliares'!$A$236,"INVESTIMENTO","ERRO - VERIFICAR"))))</f>
        <v/>
      </c>
      <c r="Z617" s="64" t="str">
        <f t="shared" si="17"/>
        <v/>
      </c>
      <c r="AC617" s="44"/>
    </row>
    <row r="618" spans="6:29" x14ac:dyDescent="0.25">
      <c r="F618" s="51" t="str">
        <f>IFERROR(VLOOKUP(D618,'Tabelas auxiliares'!$A$3:$B$61,2,FALSE),"")</f>
        <v/>
      </c>
      <c r="G618" s="51" t="str">
        <f>IFERROR(VLOOKUP($B618,'Tabelas auxiliares'!$A$65:$C$102,2,FALSE),"")</f>
        <v/>
      </c>
      <c r="H618" s="51" t="str">
        <f>IFERROR(VLOOKUP($B618,'Tabelas auxiliares'!$A$65:$C$102,3,FALSE),"")</f>
        <v/>
      </c>
      <c r="X618" s="51" t="str">
        <f t="shared" si="16"/>
        <v/>
      </c>
      <c r="Y618" s="51" t="str">
        <f>IF(T618="","",IF(AND(T618&lt;&gt;'Tabelas auxiliares'!$B$236,T618&lt;&gt;'Tabelas auxiliares'!$B$237,T618&lt;&gt;'Tabelas auxiliares'!$C$236,T618&lt;&gt;'Tabelas auxiliares'!$C$237,T618&lt;&gt;'Tabelas auxiliares'!$D$236),"FOLHA DE PESSOAL",IF(X618='Tabelas auxiliares'!$A$237,"CUSTEIO",IF(X618='Tabelas auxiliares'!$A$236,"INVESTIMENTO","ERRO - VERIFICAR"))))</f>
        <v/>
      </c>
      <c r="Z618" s="64" t="str">
        <f t="shared" si="17"/>
        <v/>
      </c>
      <c r="AC618" s="44"/>
    </row>
    <row r="619" spans="6:29" x14ac:dyDescent="0.25">
      <c r="F619" s="51" t="str">
        <f>IFERROR(VLOOKUP(D619,'Tabelas auxiliares'!$A$3:$B$61,2,FALSE),"")</f>
        <v/>
      </c>
      <c r="G619" s="51" t="str">
        <f>IFERROR(VLOOKUP($B619,'Tabelas auxiliares'!$A$65:$C$102,2,FALSE),"")</f>
        <v/>
      </c>
      <c r="H619" s="51" t="str">
        <f>IFERROR(VLOOKUP($B619,'Tabelas auxiliares'!$A$65:$C$102,3,FALSE),"")</f>
        <v/>
      </c>
      <c r="X619" s="51" t="str">
        <f t="shared" si="16"/>
        <v/>
      </c>
      <c r="Y619" s="51" t="str">
        <f>IF(T619="","",IF(AND(T619&lt;&gt;'Tabelas auxiliares'!$B$236,T619&lt;&gt;'Tabelas auxiliares'!$B$237,T619&lt;&gt;'Tabelas auxiliares'!$C$236,T619&lt;&gt;'Tabelas auxiliares'!$C$237,T619&lt;&gt;'Tabelas auxiliares'!$D$236),"FOLHA DE PESSOAL",IF(X619='Tabelas auxiliares'!$A$237,"CUSTEIO",IF(X619='Tabelas auxiliares'!$A$236,"INVESTIMENTO","ERRO - VERIFICAR"))))</f>
        <v/>
      </c>
      <c r="Z619" s="64" t="str">
        <f t="shared" si="17"/>
        <v/>
      </c>
      <c r="AC619" s="44"/>
    </row>
    <row r="620" spans="6:29" x14ac:dyDescent="0.25">
      <c r="F620" s="51" t="str">
        <f>IFERROR(VLOOKUP(D620,'Tabelas auxiliares'!$A$3:$B$61,2,FALSE),"")</f>
        <v/>
      </c>
      <c r="G620" s="51" t="str">
        <f>IFERROR(VLOOKUP($B620,'Tabelas auxiliares'!$A$65:$C$102,2,FALSE),"")</f>
        <v/>
      </c>
      <c r="H620" s="51" t="str">
        <f>IFERROR(VLOOKUP($B620,'Tabelas auxiliares'!$A$65:$C$102,3,FALSE),"")</f>
        <v/>
      </c>
      <c r="X620" s="51" t="str">
        <f t="shared" ref="X620:X683" si="18">LEFT(V620,1)</f>
        <v/>
      </c>
      <c r="Y620" s="51" t="str">
        <f>IF(T620="","",IF(AND(T620&lt;&gt;'Tabelas auxiliares'!$B$236,T620&lt;&gt;'Tabelas auxiliares'!$B$237,T620&lt;&gt;'Tabelas auxiliares'!$C$236,T620&lt;&gt;'Tabelas auxiliares'!$C$237,T620&lt;&gt;'Tabelas auxiliares'!$D$236),"FOLHA DE PESSOAL",IF(X620='Tabelas auxiliares'!$A$237,"CUSTEIO",IF(X620='Tabelas auxiliares'!$A$236,"INVESTIMENTO","ERRO - VERIFICAR"))))</f>
        <v/>
      </c>
      <c r="Z620" s="64" t="str">
        <f t="shared" si="17"/>
        <v/>
      </c>
      <c r="AC620" s="44"/>
    </row>
    <row r="621" spans="6:29" x14ac:dyDescent="0.25">
      <c r="F621" s="51" t="str">
        <f>IFERROR(VLOOKUP(D621,'Tabelas auxiliares'!$A$3:$B$61,2,FALSE),"")</f>
        <v/>
      </c>
      <c r="G621" s="51" t="str">
        <f>IFERROR(VLOOKUP($B621,'Tabelas auxiliares'!$A$65:$C$102,2,FALSE),"")</f>
        <v/>
      </c>
      <c r="H621" s="51" t="str">
        <f>IFERROR(VLOOKUP($B621,'Tabelas auxiliares'!$A$65:$C$102,3,FALSE),"")</f>
        <v/>
      </c>
      <c r="X621" s="51" t="str">
        <f t="shared" si="18"/>
        <v/>
      </c>
      <c r="Y621" s="51" t="str">
        <f>IF(T621="","",IF(AND(T621&lt;&gt;'Tabelas auxiliares'!$B$236,T621&lt;&gt;'Tabelas auxiliares'!$B$237,T621&lt;&gt;'Tabelas auxiliares'!$C$236,T621&lt;&gt;'Tabelas auxiliares'!$C$237,T621&lt;&gt;'Tabelas auxiliares'!$D$236),"FOLHA DE PESSOAL",IF(X621='Tabelas auxiliares'!$A$237,"CUSTEIO",IF(X621='Tabelas auxiliares'!$A$236,"INVESTIMENTO","ERRO - VERIFICAR"))))</f>
        <v/>
      </c>
      <c r="Z621" s="64" t="str">
        <f t="shared" ref="Z621:Z684" si="19">IF(AA621+AB621+AC621&lt;&gt;0,AA621+AB621+AC621,"")</f>
        <v/>
      </c>
      <c r="AA621" s="44"/>
      <c r="AC621" s="44"/>
    </row>
    <row r="622" spans="6:29" x14ac:dyDescent="0.25">
      <c r="F622" s="51" t="str">
        <f>IFERROR(VLOOKUP(D622,'Tabelas auxiliares'!$A$3:$B$61,2,FALSE),"")</f>
        <v/>
      </c>
      <c r="G622" s="51" t="str">
        <f>IFERROR(VLOOKUP($B622,'Tabelas auxiliares'!$A$65:$C$102,2,FALSE),"")</f>
        <v/>
      </c>
      <c r="H622" s="51" t="str">
        <f>IFERROR(VLOOKUP($B622,'Tabelas auxiliares'!$A$65:$C$102,3,FALSE),"")</f>
        <v/>
      </c>
      <c r="X622" s="51" t="str">
        <f t="shared" si="18"/>
        <v/>
      </c>
      <c r="Y622" s="51" t="str">
        <f>IF(T622="","",IF(AND(T622&lt;&gt;'Tabelas auxiliares'!$B$236,T622&lt;&gt;'Tabelas auxiliares'!$B$237,T622&lt;&gt;'Tabelas auxiliares'!$C$236,T622&lt;&gt;'Tabelas auxiliares'!$C$237,T622&lt;&gt;'Tabelas auxiliares'!$D$236),"FOLHA DE PESSOAL",IF(X622='Tabelas auxiliares'!$A$237,"CUSTEIO",IF(X622='Tabelas auxiliares'!$A$236,"INVESTIMENTO","ERRO - VERIFICAR"))))</f>
        <v/>
      </c>
      <c r="Z622" s="64" t="str">
        <f t="shared" si="19"/>
        <v/>
      </c>
      <c r="AA622" s="44"/>
      <c r="AC622" s="44"/>
    </row>
    <row r="623" spans="6:29" x14ac:dyDescent="0.25">
      <c r="F623" s="51" t="str">
        <f>IFERROR(VLOOKUP(D623,'Tabelas auxiliares'!$A$3:$B$61,2,FALSE),"")</f>
        <v/>
      </c>
      <c r="G623" s="51" t="str">
        <f>IFERROR(VLOOKUP($B623,'Tabelas auxiliares'!$A$65:$C$102,2,FALSE),"")</f>
        <v/>
      </c>
      <c r="H623" s="51" t="str">
        <f>IFERROR(VLOOKUP($B623,'Tabelas auxiliares'!$A$65:$C$102,3,FALSE),"")</f>
        <v/>
      </c>
      <c r="X623" s="51" t="str">
        <f t="shared" si="18"/>
        <v/>
      </c>
      <c r="Y623" s="51" t="str">
        <f>IF(T623="","",IF(AND(T623&lt;&gt;'Tabelas auxiliares'!$B$236,T623&lt;&gt;'Tabelas auxiliares'!$B$237,T623&lt;&gt;'Tabelas auxiliares'!$C$236,T623&lt;&gt;'Tabelas auxiliares'!$C$237,T623&lt;&gt;'Tabelas auxiliares'!$D$236),"FOLHA DE PESSOAL",IF(X623='Tabelas auxiliares'!$A$237,"CUSTEIO",IF(X623='Tabelas auxiliares'!$A$236,"INVESTIMENTO","ERRO - VERIFICAR"))))</f>
        <v/>
      </c>
      <c r="Z623" s="64" t="str">
        <f t="shared" si="19"/>
        <v/>
      </c>
      <c r="AC623" s="44"/>
    </row>
    <row r="624" spans="6:29" x14ac:dyDescent="0.25">
      <c r="F624" s="51" t="str">
        <f>IFERROR(VLOOKUP(D624,'Tabelas auxiliares'!$A$3:$B$61,2,FALSE),"")</f>
        <v/>
      </c>
      <c r="G624" s="51" t="str">
        <f>IFERROR(VLOOKUP($B624,'Tabelas auxiliares'!$A$65:$C$102,2,FALSE),"")</f>
        <v/>
      </c>
      <c r="H624" s="51" t="str">
        <f>IFERROR(VLOOKUP($B624,'Tabelas auxiliares'!$A$65:$C$102,3,FALSE),"")</f>
        <v/>
      </c>
      <c r="X624" s="51" t="str">
        <f t="shared" si="18"/>
        <v/>
      </c>
      <c r="Y624" s="51" t="str">
        <f>IF(T624="","",IF(AND(T624&lt;&gt;'Tabelas auxiliares'!$B$236,T624&lt;&gt;'Tabelas auxiliares'!$B$237,T624&lt;&gt;'Tabelas auxiliares'!$C$236,T624&lt;&gt;'Tabelas auxiliares'!$C$237,T624&lt;&gt;'Tabelas auxiliares'!$D$236),"FOLHA DE PESSOAL",IF(X624='Tabelas auxiliares'!$A$237,"CUSTEIO",IF(X624='Tabelas auxiliares'!$A$236,"INVESTIMENTO","ERRO - VERIFICAR"))))</f>
        <v/>
      </c>
      <c r="Z624" s="64" t="str">
        <f t="shared" si="19"/>
        <v/>
      </c>
      <c r="AC624" s="44"/>
    </row>
    <row r="625" spans="6:29" x14ac:dyDescent="0.25">
      <c r="F625" s="51" t="str">
        <f>IFERROR(VLOOKUP(D625,'Tabelas auxiliares'!$A$3:$B$61,2,FALSE),"")</f>
        <v/>
      </c>
      <c r="G625" s="51" t="str">
        <f>IFERROR(VLOOKUP($B625,'Tabelas auxiliares'!$A$65:$C$102,2,FALSE),"")</f>
        <v/>
      </c>
      <c r="H625" s="51" t="str">
        <f>IFERROR(VLOOKUP($B625,'Tabelas auxiliares'!$A$65:$C$102,3,FALSE),"")</f>
        <v/>
      </c>
      <c r="X625" s="51" t="str">
        <f t="shared" si="18"/>
        <v/>
      </c>
      <c r="Y625" s="51" t="str">
        <f>IF(T625="","",IF(AND(T625&lt;&gt;'Tabelas auxiliares'!$B$236,T625&lt;&gt;'Tabelas auxiliares'!$B$237,T625&lt;&gt;'Tabelas auxiliares'!$C$236,T625&lt;&gt;'Tabelas auxiliares'!$C$237,T625&lt;&gt;'Tabelas auxiliares'!$D$236),"FOLHA DE PESSOAL",IF(X625='Tabelas auxiliares'!$A$237,"CUSTEIO",IF(X625='Tabelas auxiliares'!$A$236,"INVESTIMENTO","ERRO - VERIFICAR"))))</f>
        <v/>
      </c>
      <c r="Z625" s="64" t="str">
        <f t="shared" si="19"/>
        <v/>
      </c>
      <c r="AA625" s="44"/>
      <c r="AC625" s="44"/>
    </row>
    <row r="626" spans="6:29" x14ac:dyDescent="0.25">
      <c r="F626" s="51" t="str">
        <f>IFERROR(VLOOKUP(D626,'Tabelas auxiliares'!$A$3:$B$61,2,FALSE),"")</f>
        <v/>
      </c>
      <c r="G626" s="51" t="str">
        <f>IFERROR(VLOOKUP($B626,'Tabelas auxiliares'!$A$65:$C$102,2,FALSE),"")</f>
        <v/>
      </c>
      <c r="H626" s="51" t="str">
        <f>IFERROR(VLOOKUP($B626,'Tabelas auxiliares'!$A$65:$C$102,3,FALSE),"")</f>
        <v/>
      </c>
      <c r="X626" s="51" t="str">
        <f t="shared" si="18"/>
        <v/>
      </c>
      <c r="Y626" s="51" t="str">
        <f>IF(T626="","",IF(AND(T626&lt;&gt;'Tabelas auxiliares'!$B$236,T626&lt;&gt;'Tabelas auxiliares'!$B$237,T626&lt;&gt;'Tabelas auxiliares'!$C$236,T626&lt;&gt;'Tabelas auxiliares'!$C$237,T626&lt;&gt;'Tabelas auxiliares'!$D$236),"FOLHA DE PESSOAL",IF(X626='Tabelas auxiliares'!$A$237,"CUSTEIO",IF(X626='Tabelas auxiliares'!$A$236,"INVESTIMENTO","ERRO - VERIFICAR"))))</f>
        <v/>
      </c>
      <c r="Z626" s="64" t="str">
        <f t="shared" si="19"/>
        <v/>
      </c>
      <c r="AC626" s="44"/>
    </row>
    <row r="627" spans="6:29" x14ac:dyDescent="0.25">
      <c r="F627" s="51" t="str">
        <f>IFERROR(VLOOKUP(D627,'Tabelas auxiliares'!$A$3:$B$61,2,FALSE),"")</f>
        <v/>
      </c>
      <c r="G627" s="51" t="str">
        <f>IFERROR(VLOOKUP($B627,'Tabelas auxiliares'!$A$65:$C$102,2,FALSE),"")</f>
        <v/>
      </c>
      <c r="H627" s="51" t="str">
        <f>IFERROR(VLOOKUP($B627,'Tabelas auxiliares'!$A$65:$C$102,3,FALSE),"")</f>
        <v/>
      </c>
      <c r="X627" s="51" t="str">
        <f t="shared" si="18"/>
        <v/>
      </c>
      <c r="Y627" s="51" t="str">
        <f>IF(T627="","",IF(AND(T627&lt;&gt;'Tabelas auxiliares'!$B$236,T627&lt;&gt;'Tabelas auxiliares'!$B$237,T627&lt;&gt;'Tabelas auxiliares'!$C$236,T627&lt;&gt;'Tabelas auxiliares'!$C$237,T627&lt;&gt;'Tabelas auxiliares'!$D$236),"FOLHA DE PESSOAL",IF(X627='Tabelas auxiliares'!$A$237,"CUSTEIO",IF(X627='Tabelas auxiliares'!$A$236,"INVESTIMENTO","ERRO - VERIFICAR"))))</f>
        <v/>
      </c>
      <c r="Z627" s="64" t="str">
        <f t="shared" si="19"/>
        <v/>
      </c>
      <c r="AC627" s="44"/>
    </row>
    <row r="628" spans="6:29" x14ac:dyDescent="0.25">
      <c r="F628" s="51" t="str">
        <f>IFERROR(VLOOKUP(D628,'Tabelas auxiliares'!$A$3:$B$61,2,FALSE),"")</f>
        <v/>
      </c>
      <c r="G628" s="51" t="str">
        <f>IFERROR(VLOOKUP($B628,'Tabelas auxiliares'!$A$65:$C$102,2,FALSE),"")</f>
        <v/>
      </c>
      <c r="H628" s="51" t="str">
        <f>IFERROR(VLOOKUP($B628,'Tabelas auxiliares'!$A$65:$C$102,3,FALSE),"")</f>
        <v/>
      </c>
      <c r="X628" s="51" t="str">
        <f t="shared" si="18"/>
        <v/>
      </c>
      <c r="Y628" s="51" t="str">
        <f>IF(T628="","",IF(AND(T628&lt;&gt;'Tabelas auxiliares'!$B$236,T628&lt;&gt;'Tabelas auxiliares'!$B$237,T628&lt;&gt;'Tabelas auxiliares'!$C$236,T628&lt;&gt;'Tabelas auxiliares'!$C$237,T628&lt;&gt;'Tabelas auxiliares'!$D$236),"FOLHA DE PESSOAL",IF(X628='Tabelas auxiliares'!$A$237,"CUSTEIO",IF(X628='Tabelas auxiliares'!$A$236,"INVESTIMENTO","ERRO - VERIFICAR"))))</f>
        <v/>
      </c>
      <c r="Z628" s="64" t="str">
        <f t="shared" si="19"/>
        <v/>
      </c>
      <c r="AC628" s="44"/>
    </row>
    <row r="629" spans="6:29" x14ac:dyDescent="0.25">
      <c r="F629" s="51" t="str">
        <f>IFERROR(VLOOKUP(D629,'Tabelas auxiliares'!$A$3:$B$61,2,FALSE),"")</f>
        <v/>
      </c>
      <c r="G629" s="51" t="str">
        <f>IFERROR(VLOOKUP($B629,'Tabelas auxiliares'!$A$65:$C$102,2,FALSE),"")</f>
        <v/>
      </c>
      <c r="H629" s="51" t="str">
        <f>IFERROR(VLOOKUP($B629,'Tabelas auxiliares'!$A$65:$C$102,3,FALSE),"")</f>
        <v/>
      </c>
      <c r="X629" s="51" t="str">
        <f t="shared" si="18"/>
        <v/>
      </c>
      <c r="Y629" s="51" t="str">
        <f>IF(T629="","",IF(AND(T629&lt;&gt;'Tabelas auxiliares'!$B$236,T629&lt;&gt;'Tabelas auxiliares'!$B$237,T629&lt;&gt;'Tabelas auxiliares'!$C$236,T629&lt;&gt;'Tabelas auxiliares'!$C$237,T629&lt;&gt;'Tabelas auxiliares'!$D$236),"FOLHA DE PESSOAL",IF(X629='Tabelas auxiliares'!$A$237,"CUSTEIO",IF(X629='Tabelas auxiliares'!$A$236,"INVESTIMENTO","ERRO - VERIFICAR"))))</f>
        <v/>
      </c>
      <c r="Z629" s="64" t="str">
        <f t="shared" si="19"/>
        <v/>
      </c>
      <c r="AC629" s="44"/>
    </row>
    <row r="630" spans="6:29" x14ac:dyDescent="0.25">
      <c r="F630" s="51" t="str">
        <f>IFERROR(VLOOKUP(D630,'Tabelas auxiliares'!$A$3:$B$61,2,FALSE),"")</f>
        <v/>
      </c>
      <c r="G630" s="51" t="str">
        <f>IFERROR(VLOOKUP($B630,'Tabelas auxiliares'!$A$65:$C$102,2,FALSE),"")</f>
        <v/>
      </c>
      <c r="H630" s="51" t="str">
        <f>IFERROR(VLOOKUP($B630,'Tabelas auxiliares'!$A$65:$C$102,3,FALSE),"")</f>
        <v/>
      </c>
      <c r="X630" s="51" t="str">
        <f t="shared" si="18"/>
        <v/>
      </c>
      <c r="Y630" s="51" t="str">
        <f>IF(T630="","",IF(AND(T630&lt;&gt;'Tabelas auxiliares'!$B$236,T630&lt;&gt;'Tabelas auxiliares'!$B$237,T630&lt;&gt;'Tabelas auxiliares'!$C$236,T630&lt;&gt;'Tabelas auxiliares'!$C$237,T630&lt;&gt;'Tabelas auxiliares'!$D$236),"FOLHA DE PESSOAL",IF(X630='Tabelas auxiliares'!$A$237,"CUSTEIO",IF(X630='Tabelas auxiliares'!$A$236,"INVESTIMENTO","ERRO - VERIFICAR"))))</f>
        <v/>
      </c>
      <c r="Z630" s="64" t="str">
        <f t="shared" si="19"/>
        <v/>
      </c>
      <c r="AA630" s="44"/>
      <c r="AC630" s="44"/>
    </row>
    <row r="631" spans="6:29" x14ac:dyDescent="0.25">
      <c r="F631" s="51" t="str">
        <f>IFERROR(VLOOKUP(D631,'Tabelas auxiliares'!$A$3:$B$61,2,FALSE),"")</f>
        <v/>
      </c>
      <c r="G631" s="51" t="str">
        <f>IFERROR(VLOOKUP($B631,'Tabelas auxiliares'!$A$65:$C$102,2,FALSE),"")</f>
        <v/>
      </c>
      <c r="H631" s="51" t="str">
        <f>IFERROR(VLOOKUP($B631,'Tabelas auxiliares'!$A$65:$C$102,3,FALSE),"")</f>
        <v/>
      </c>
      <c r="X631" s="51" t="str">
        <f t="shared" si="18"/>
        <v/>
      </c>
      <c r="Y631" s="51" t="str">
        <f>IF(T631="","",IF(AND(T631&lt;&gt;'Tabelas auxiliares'!$B$236,T631&lt;&gt;'Tabelas auxiliares'!$B$237,T631&lt;&gt;'Tabelas auxiliares'!$C$236,T631&lt;&gt;'Tabelas auxiliares'!$C$237,T631&lt;&gt;'Tabelas auxiliares'!$D$236),"FOLHA DE PESSOAL",IF(X631='Tabelas auxiliares'!$A$237,"CUSTEIO",IF(X631='Tabelas auxiliares'!$A$236,"INVESTIMENTO","ERRO - VERIFICAR"))))</f>
        <v/>
      </c>
      <c r="Z631" s="64" t="str">
        <f t="shared" si="19"/>
        <v/>
      </c>
      <c r="AA631" s="44"/>
      <c r="AC631" s="44"/>
    </row>
    <row r="632" spans="6:29" x14ac:dyDescent="0.25">
      <c r="F632" s="51" t="str">
        <f>IFERROR(VLOOKUP(D632,'Tabelas auxiliares'!$A$3:$B$61,2,FALSE),"")</f>
        <v/>
      </c>
      <c r="G632" s="51" t="str">
        <f>IFERROR(VLOOKUP($B632,'Tabelas auxiliares'!$A$65:$C$102,2,FALSE),"")</f>
        <v/>
      </c>
      <c r="H632" s="51" t="str">
        <f>IFERROR(VLOOKUP($B632,'Tabelas auxiliares'!$A$65:$C$102,3,FALSE),"")</f>
        <v/>
      </c>
      <c r="X632" s="51" t="str">
        <f t="shared" si="18"/>
        <v/>
      </c>
      <c r="Y632" s="51" t="str">
        <f>IF(T632="","",IF(AND(T632&lt;&gt;'Tabelas auxiliares'!$B$236,T632&lt;&gt;'Tabelas auxiliares'!$B$237,T632&lt;&gt;'Tabelas auxiliares'!$C$236,T632&lt;&gt;'Tabelas auxiliares'!$C$237,T632&lt;&gt;'Tabelas auxiliares'!$D$236),"FOLHA DE PESSOAL",IF(X632='Tabelas auxiliares'!$A$237,"CUSTEIO",IF(X632='Tabelas auxiliares'!$A$236,"INVESTIMENTO","ERRO - VERIFICAR"))))</f>
        <v/>
      </c>
      <c r="Z632" s="64" t="str">
        <f t="shared" si="19"/>
        <v/>
      </c>
      <c r="AA632" s="44"/>
      <c r="AC632" s="44"/>
    </row>
    <row r="633" spans="6:29" x14ac:dyDescent="0.25">
      <c r="F633" s="51" t="str">
        <f>IFERROR(VLOOKUP(D633,'Tabelas auxiliares'!$A$3:$B$61,2,FALSE),"")</f>
        <v/>
      </c>
      <c r="G633" s="51" t="str">
        <f>IFERROR(VLOOKUP($B633,'Tabelas auxiliares'!$A$65:$C$102,2,FALSE),"")</f>
        <v/>
      </c>
      <c r="H633" s="51" t="str">
        <f>IFERROR(VLOOKUP($B633,'Tabelas auxiliares'!$A$65:$C$102,3,FALSE),"")</f>
        <v/>
      </c>
      <c r="X633" s="51" t="str">
        <f t="shared" si="18"/>
        <v/>
      </c>
      <c r="Y633" s="51" t="str">
        <f>IF(T633="","",IF(AND(T633&lt;&gt;'Tabelas auxiliares'!$B$236,T633&lt;&gt;'Tabelas auxiliares'!$B$237,T633&lt;&gt;'Tabelas auxiliares'!$C$236,T633&lt;&gt;'Tabelas auxiliares'!$C$237,T633&lt;&gt;'Tabelas auxiliares'!$D$236),"FOLHA DE PESSOAL",IF(X633='Tabelas auxiliares'!$A$237,"CUSTEIO",IF(X633='Tabelas auxiliares'!$A$236,"INVESTIMENTO","ERRO - VERIFICAR"))))</f>
        <v/>
      </c>
      <c r="Z633" s="64" t="str">
        <f t="shared" si="19"/>
        <v/>
      </c>
      <c r="AC633" s="44"/>
    </row>
    <row r="634" spans="6:29" x14ac:dyDescent="0.25">
      <c r="F634" s="51" t="str">
        <f>IFERROR(VLOOKUP(D634,'Tabelas auxiliares'!$A$3:$B$61,2,FALSE),"")</f>
        <v/>
      </c>
      <c r="G634" s="51" t="str">
        <f>IFERROR(VLOOKUP($B634,'Tabelas auxiliares'!$A$65:$C$102,2,FALSE),"")</f>
        <v/>
      </c>
      <c r="H634" s="51" t="str">
        <f>IFERROR(VLOOKUP($B634,'Tabelas auxiliares'!$A$65:$C$102,3,FALSE),"")</f>
        <v/>
      </c>
      <c r="X634" s="51" t="str">
        <f t="shared" si="18"/>
        <v/>
      </c>
      <c r="Y634" s="51" t="str">
        <f>IF(T634="","",IF(AND(T634&lt;&gt;'Tabelas auxiliares'!$B$236,T634&lt;&gt;'Tabelas auxiliares'!$B$237,T634&lt;&gt;'Tabelas auxiliares'!$C$236,T634&lt;&gt;'Tabelas auxiliares'!$C$237,T634&lt;&gt;'Tabelas auxiliares'!$D$236),"FOLHA DE PESSOAL",IF(X634='Tabelas auxiliares'!$A$237,"CUSTEIO",IF(X634='Tabelas auxiliares'!$A$236,"INVESTIMENTO","ERRO - VERIFICAR"))))</f>
        <v/>
      </c>
      <c r="Z634" s="64" t="str">
        <f t="shared" si="19"/>
        <v/>
      </c>
      <c r="AC634" s="44"/>
    </row>
    <row r="635" spans="6:29" x14ac:dyDescent="0.25">
      <c r="F635" s="51" t="str">
        <f>IFERROR(VLOOKUP(D635,'Tabelas auxiliares'!$A$3:$B$61,2,FALSE),"")</f>
        <v/>
      </c>
      <c r="G635" s="51" t="str">
        <f>IFERROR(VLOOKUP($B635,'Tabelas auxiliares'!$A$65:$C$102,2,FALSE),"")</f>
        <v/>
      </c>
      <c r="H635" s="51" t="str">
        <f>IFERROR(VLOOKUP($B635,'Tabelas auxiliares'!$A$65:$C$102,3,FALSE),"")</f>
        <v/>
      </c>
      <c r="X635" s="51" t="str">
        <f t="shared" si="18"/>
        <v/>
      </c>
      <c r="Y635" s="51" t="str">
        <f>IF(T635="","",IF(AND(T635&lt;&gt;'Tabelas auxiliares'!$B$236,T635&lt;&gt;'Tabelas auxiliares'!$B$237,T635&lt;&gt;'Tabelas auxiliares'!$C$236,T635&lt;&gt;'Tabelas auxiliares'!$C$237,T635&lt;&gt;'Tabelas auxiliares'!$D$236),"FOLHA DE PESSOAL",IF(X635='Tabelas auxiliares'!$A$237,"CUSTEIO",IF(X635='Tabelas auxiliares'!$A$236,"INVESTIMENTO","ERRO - VERIFICAR"))))</f>
        <v/>
      </c>
      <c r="Z635" s="64" t="str">
        <f t="shared" si="19"/>
        <v/>
      </c>
      <c r="AA635" s="44"/>
      <c r="AC635" s="44"/>
    </row>
    <row r="636" spans="6:29" x14ac:dyDescent="0.25">
      <c r="F636" s="51" t="str">
        <f>IFERROR(VLOOKUP(D636,'Tabelas auxiliares'!$A$3:$B$61,2,FALSE),"")</f>
        <v/>
      </c>
      <c r="G636" s="51" t="str">
        <f>IFERROR(VLOOKUP($B636,'Tabelas auxiliares'!$A$65:$C$102,2,FALSE),"")</f>
        <v/>
      </c>
      <c r="H636" s="51" t="str">
        <f>IFERROR(VLOOKUP($B636,'Tabelas auxiliares'!$A$65:$C$102,3,FALSE),"")</f>
        <v/>
      </c>
      <c r="X636" s="51" t="str">
        <f t="shared" si="18"/>
        <v/>
      </c>
      <c r="Y636" s="51" t="str">
        <f>IF(T636="","",IF(AND(T636&lt;&gt;'Tabelas auxiliares'!$B$236,T636&lt;&gt;'Tabelas auxiliares'!$B$237,T636&lt;&gt;'Tabelas auxiliares'!$C$236,T636&lt;&gt;'Tabelas auxiliares'!$C$237,T636&lt;&gt;'Tabelas auxiliares'!$D$236),"FOLHA DE PESSOAL",IF(X636='Tabelas auxiliares'!$A$237,"CUSTEIO",IF(X636='Tabelas auxiliares'!$A$236,"INVESTIMENTO","ERRO - VERIFICAR"))))</f>
        <v/>
      </c>
      <c r="Z636" s="64" t="str">
        <f t="shared" si="19"/>
        <v/>
      </c>
      <c r="AA636" s="44"/>
      <c r="AC636" s="44"/>
    </row>
    <row r="637" spans="6:29" x14ac:dyDescent="0.25">
      <c r="F637" s="51" t="str">
        <f>IFERROR(VLOOKUP(D637,'Tabelas auxiliares'!$A$3:$B$61,2,FALSE),"")</f>
        <v/>
      </c>
      <c r="G637" s="51" t="str">
        <f>IFERROR(VLOOKUP($B637,'Tabelas auxiliares'!$A$65:$C$102,2,FALSE),"")</f>
        <v/>
      </c>
      <c r="H637" s="51" t="str">
        <f>IFERROR(VLOOKUP($B637,'Tabelas auxiliares'!$A$65:$C$102,3,FALSE),"")</f>
        <v/>
      </c>
      <c r="X637" s="51" t="str">
        <f t="shared" si="18"/>
        <v/>
      </c>
      <c r="Y637" s="51" t="str">
        <f>IF(T637="","",IF(AND(T637&lt;&gt;'Tabelas auxiliares'!$B$236,T637&lt;&gt;'Tabelas auxiliares'!$B$237,T637&lt;&gt;'Tabelas auxiliares'!$C$236,T637&lt;&gt;'Tabelas auxiliares'!$C$237,T637&lt;&gt;'Tabelas auxiliares'!$D$236),"FOLHA DE PESSOAL",IF(X637='Tabelas auxiliares'!$A$237,"CUSTEIO",IF(X637='Tabelas auxiliares'!$A$236,"INVESTIMENTO","ERRO - VERIFICAR"))))</f>
        <v/>
      </c>
      <c r="Z637" s="64" t="str">
        <f t="shared" si="19"/>
        <v/>
      </c>
      <c r="AA637" s="44"/>
      <c r="AC637" s="44"/>
    </row>
    <row r="638" spans="6:29" x14ac:dyDescent="0.25">
      <c r="F638" s="51" t="str">
        <f>IFERROR(VLOOKUP(D638,'Tabelas auxiliares'!$A$3:$B$61,2,FALSE),"")</f>
        <v/>
      </c>
      <c r="G638" s="51" t="str">
        <f>IFERROR(VLOOKUP($B638,'Tabelas auxiliares'!$A$65:$C$102,2,FALSE),"")</f>
        <v/>
      </c>
      <c r="H638" s="51" t="str">
        <f>IFERROR(VLOOKUP($B638,'Tabelas auxiliares'!$A$65:$C$102,3,FALSE),"")</f>
        <v/>
      </c>
      <c r="X638" s="51" t="str">
        <f t="shared" si="18"/>
        <v/>
      </c>
      <c r="Y638" s="51" t="str">
        <f>IF(T638="","",IF(AND(T638&lt;&gt;'Tabelas auxiliares'!$B$236,T638&lt;&gt;'Tabelas auxiliares'!$B$237,T638&lt;&gt;'Tabelas auxiliares'!$C$236,T638&lt;&gt;'Tabelas auxiliares'!$C$237,T638&lt;&gt;'Tabelas auxiliares'!$D$236),"FOLHA DE PESSOAL",IF(X638='Tabelas auxiliares'!$A$237,"CUSTEIO",IF(X638='Tabelas auxiliares'!$A$236,"INVESTIMENTO","ERRO - VERIFICAR"))))</f>
        <v/>
      </c>
      <c r="Z638" s="64" t="str">
        <f t="shared" si="19"/>
        <v/>
      </c>
      <c r="AA638" s="44"/>
      <c r="AC638" s="44"/>
    </row>
    <row r="639" spans="6:29" x14ac:dyDescent="0.25">
      <c r="F639" s="51" t="str">
        <f>IFERROR(VLOOKUP(D639,'Tabelas auxiliares'!$A$3:$B$61,2,FALSE),"")</f>
        <v/>
      </c>
      <c r="G639" s="51" t="str">
        <f>IFERROR(VLOOKUP($B639,'Tabelas auxiliares'!$A$65:$C$102,2,FALSE),"")</f>
        <v/>
      </c>
      <c r="H639" s="51" t="str">
        <f>IFERROR(VLOOKUP($B639,'Tabelas auxiliares'!$A$65:$C$102,3,FALSE),"")</f>
        <v/>
      </c>
      <c r="X639" s="51" t="str">
        <f t="shared" si="18"/>
        <v/>
      </c>
      <c r="Y639" s="51" t="str">
        <f>IF(T639="","",IF(AND(T639&lt;&gt;'Tabelas auxiliares'!$B$236,T639&lt;&gt;'Tabelas auxiliares'!$B$237,T639&lt;&gt;'Tabelas auxiliares'!$C$236,T639&lt;&gt;'Tabelas auxiliares'!$C$237,T639&lt;&gt;'Tabelas auxiliares'!$D$236),"FOLHA DE PESSOAL",IF(X639='Tabelas auxiliares'!$A$237,"CUSTEIO",IF(X639='Tabelas auxiliares'!$A$236,"INVESTIMENTO","ERRO - VERIFICAR"))))</f>
        <v/>
      </c>
      <c r="Z639" s="64" t="str">
        <f t="shared" si="19"/>
        <v/>
      </c>
      <c r="AC639" s="44"/>
    </row>
    <row r="640" spans="6:29" x14ac:dyDescent="0.25">
      <c r="F640" s="51" t="str">
        <f>IFERROR(VLOOKUP(D640,'Tabelas auxiliares'!$A$3:$B$61,2,FALSE),"")</f>
        <v/>
      </c>
      <c r="G640" s="51" t="str">
        <f>IFERROR(VLOOKUP($B640,'Tabelas auxiliares'!$A$65:$C$102,2,FALSE),"")</f>
        <v/>
      </c>
      <c r="H640" s="51" t="str">
        <f>IFERROR(VLOOKUP($B640,'Tabelas auxiliares'!$A$65:$C$102,3,FALSE),"")</f>
        <v/>
      </c>
      <c r="X640" s="51" t="str">
        <f t="shared" si="18"/>
        <v/>
      </c>
      <c r="Y640" s="51" t="str">
        <f>IF(T640="","",IF(AND(T640&lt;&gt;'Tabelas auxiliares'!$B$236,T640&lt;&gt;'Tabelas auxiliares'!$B$237,T640&lt;&gt;'Tabelas auxiliares'!$C$236,T640&lt;&gt;'Tabelas auxiliares'!$C$237,T640&lt;&gt;'Tabelas auxiliares'!$D$236),"FOLHA DE PESSOAL",IF(X640='Tabelas auxiliares'!$A$237,"CUSTEIO",IF(X640='Tabelas auxiliares'!$A$236,"INVESTIMENTO","ERRO - VERIFICAR"))))</f>
        <v/>
      </c>
      <c r="Z640" s="64" t="str">
        <f t="shared" si="19"/>
        <v/>
      </c>
      <c r="AA640" s="44"/>
      <c r="AC640" s="44"/>
    </row>
    <row r="641" spans="6:29" x14ac:dyDescent="0.25">
      <c r="F641" s="51" t="str">
        <f>IFERROR(VLOOKUP(D641,'Tabelas auxiliares'!$A$3:$B$61,2,FALSE),"")</f>
        <v/>
      </c>
      <c r="G641" s="51" t="str">
        <f>IFERROR(VLOOKUP($B641,'Tabelas auxiliares'!$A$65:$C$102,2,FALSE),"")</f>
        <v/>
      </c>
      <c r="H641" s="51" t="str">
        <f>IFERROR(VLOOKUP($B641,'Tabelas auxiliares'!$A$65:$C$102,3,FALSE),"")</f>
        <v/>
      </c>
      <c r="X641" s="51" t="str">
        <f t="shared" si="18"/>
        <v/>
      </c>
      <c r="Y641" s="51" t="str">
        <f>IF(T641="","",IF(AND(T641&lt;&gt;'Tabelas auxiliares'!$B$236,T641&lt;&gt;'Tabelas auxiliares'!$B$237,T641&lt;&gt;'Tabelas auxiliares'!$C$236,T641&lt;&gt;'Tabelas auxiliares'!$C$237,T641&lt;&gt;'Tabelas auxiliares'!$D$236),"FOLHA DE PESSOAL",IF(X641='Tabelas auxiliares'!$A$237,"CUSTEIO",IF(X641='Tabelas auxiliares'!$A$236,"INVESTIMENTO","ERRO - VERIFICAR"))))</f>
        <v/>
      </c>
      <c r="Z641" s="64" t="str">
        <f t="shared" si="19"/>
        <v/>
      </c>
      <c r="AC641" s="44"/>
    </row>
    <row r="642" spans="6:29" x14ac:dyDescent="0.25">
      <c r="F642" s="51" t="str">
        <f>IFERROR(VLOOKUP(D642,'Tabelas auxiliares'!$A$3:$B$61,2,FALSE),"")</f>
        <v/>
      </c>
      <c r="G642" s="51" t="str">
        <f>IFERROR(VLOOKUP($B642,'Tabelas auxiliares'!$A$65:$C$102,2,FALSE),"")</f>
        <v/>
      </c>
      <c r="H642" s="51" t="str">
        <f>IFERROR(VLOOKUP($B642,'Tabelas auxiliares'!$A$65:$C$102,3,FALSE),"")</f>
        <v/>
      </c>
      <c r="X642" s="51" t="str">
        <f t="shared" si="18"/>
        <v/>
      </c>
      <c r="Y642" s="51" t="str">
        <f>IF(T642="","",IF(AND(T642&lt;&gt;'Tabelas auxiliares'!$B$236,T642&lt;&gt;'Tabelas auxiliares'!$B$237,T642&lt;&gt;'Tabelas auxiliares'!$C$236,T642&lt;&gt;'Tabelas auxiliares'!$C$237,T642&lt;&gt;'Tabelas auxiliares'!$D$236),"FOLHA DE PESSOAL",IF(X642='Tabelas auxiliares'!$A$237,"CUSTEIO",IF(X642='Tabelas auxiliares'!$A$236,"INVESTIMENTO","ERRO - VERIFICAR"))))</f>
        <v/>
      </c>
      <c r="Z642" s="64" t="str">
        <f t="shared" si="19"/>
        <v/>
      </c>
      <c r="AA642" s="44"/>
      <c r="AC642" s="44"/>
    </row>
    <row r="643" spans="6:29" x14ac:dyDescent="0.25">
      <c r="F643" s="51" t="str">
        <f>IFERROR(VLOOKUP(D643,'Tabelas auxiliares'!$A$3:$B$61,2,FALSE),"")</f>
        <v/>
      </c>
      <c r="G643" s="51" t="str">
        <f>IFERROR(VLOOKUP($B643,'Tabelas auxiliares'!$A$65:$C$102,2,FALSE),"")</f>
        <v/>
      </c>
      <c r="H643" s="51" t="str">
        <f>IFERROR(VLOOKUP($B643,'Tabelas auxiliares'!$A$65:$C$102,3,FALSE),"")</f>
        <v/>
      </c>
      <c r="X643" s="51" t="str">
        <f t="shared" si="18"/>
        <v/>
      </c>
      <c r="Y643" s="51" t="str">
        <f>IF(T643="","",IF(AND(T643&lt;&gt;'Tabelas auxiliares'!$B$236,T643&lt;&gt;'Tabelas auxiliares'!$B$237,T643&lt;&gt;'Tabelas auxiliares'!$C$236,T643&lt;&gt;'Tabelas auxiliares'!$C$237,T643&lt;&gt;'Tabelas auxiliares'!$D$236),"FOLHA DE PESSOAL",IF(X643='Tabelas auxiliares'!$A$237,"CUSTEIO",IF(X643='Tabelas auxiliares'!$A$236,"INVESTIMENTO","ERRO - VERIFICAR"))))</f>
        <v/>
      </c>
      <c r="Z643" s="64" t="str">
        <f t="shared" si="19"/>
        <v/>
      </c>
      <c r="AC643" s="44"/>
    </row>
    <row r="644" spans="6:29" x14ac:dyDescent="0.25">
      <c r="F644" s="51" t="str">
        <f>IFERROR(VLOOKUP(D644,'Tabelas auxiliares'!$A$3:$B$61,2,FALSE),"")</f>
        <v/>
      </c>
      <c r="G644" s="51" t="str">
        <f>IFERROR(VLOOKUP($B644,'Tabelas auxiliares'!$A$65:$C$102,2,FALSE),"")</f>
        <v/>
      </c>
      <c r="H644" s="51" t="str">
        <f>IFERROR(VLOOKUP($B644,'Tabelas auxiliares'!$A$65:$C$102,3,FALSE),"")</f>
        <v/>
      </c>
      <c r="X644" s="51" t="str">
        <f t="shared" si="18"/>
        <v/>
      </c>
      <c r="Y644" s="51" t="str">
        <f>IF(T644="","",IF(AND(T644&lt;&gt;'Tabelas auxiliares'!$B$236,T644&lt;&gt;'Tabelas auxiliares'!$B$237,T644&lt;&gt;'Tabelas auxiliares'!$C$236,T644&lt;&gt;'Tabelas auxiliares'!$C$237,T644&lt;&gt;'Tabelas auxiliares'!$D$236),"FOLHA DE PESSOAL",IF(X644='Tabelas auxiliares'!$A$237,"CUSTEIO",IF(X644='Tabelas auxiliares'!$A$236,"INVESTIMENTO","ERRO - VERIFICAR"))))</f>
        <v/>
      </c>
      <c r="Z644" s="64" t="str">
        <f t="shared" si="19"/>
        <v/>
      </c>
      <c r="AC644" s="44"/>
    </row>
    <row r="645" spans="6:29" x14ac:dyDescent="0.25">
      <c r="F645" s="51" t="str">
        <f>IFERROR(VLOOKUP(D645,'Tabelas auxiliares'!$A$3:$B$61,2,FALSE),"")</f>
        <v/>
      </c>
      <c r="G645" s="51" t="str">
        <f>IFERROR(VLOOKUP($B645,'Tabelas auxiliares'!$A$65:$C$102,2,FALSE),"")</f>
        <v/>
      </c>
      <c r="H645" s="51" t="str">
        <f>IFERROR(VLOOKUP($B645,'Tabelas auxiliares'!$A$65:$C$102,3,FALSE),"")</f>
        <v/>
      </c>
      <c r="X645" s="51" t="str">
        <f t="shared" si="18"/>
        <v/>
      </c>
      <c r="Y645" s="51" t="str">
        <f>IF(T645="","",IF(AND(T645&lt;&gt;'Tabelas auxiliares'!$B$236,T645&lt;&gt;'Tabelas auxiliares'!$B$237,T645&lt;&gt;'Tabelas auxiliares'!$C$236,T645&lt;&gt;'Tabelas auxiliares'!$C$237,T645&lt;&gt;'Tabelas auxiliares'!$D$236),"FOLHA DE PESSOAL",IF(X645='Tabelas auxiliares'!$A$237,"CUSTEIO",IF(X645='Tabelas auxiliares'!$A$236,"INVESTIMENTO","ERRO - VERIFICAR"))))</f>
        <v/>
      </c>
      <c r="Z645" s="64" t="str">
        <f t="shared" si="19"/>
        <v/>
      </c>
      <c r="AC645" s="44"/>
    </row>
    <row r="646" spans="6:29" x14ac:dyDescent="0.25">
      <c r="F646" s="51" t="str">
        <f>IFERROR(VLOOKUP(D646,'Tabelas auxiliares'!$A$3:$B$61,2,FALSE),"")</f>
        <v/>
      </c>
      <c r="G646" s="51" t="str">
        <f>IFERROR(VLOOKUP($B646,'Tabelas auxiliares'!$A$65:$C$102,2,FALSE),"")</f>
        <v/>
      </c>
      <c r="H646" s="51" t="str">
        <f>IFERROR(VLOOKUP($B646,'Tabelas auxiliares'!$A$65:$C$102,3,FALSE),"")</f>
        <v/>
      </c>
      <c r="X646" s="51" t="str">
        <f t="shared" si="18"/>
        <v/>
      </c>
      <c r="Y646" s="51" t="str">
        <f>IF(T646="","",IF(AND(T646&lt;&gt;'Tabelas auxiliares'!$B$236,T646&lt;&gt;'Tabelas auxiliares'!$B$237,T646&lt;&gt;'Tabelas auxiliares'!$C$236,T646&lt;&gt;'Tabelas auxiliares'!$C$237,T646&lt;&gt;'Tabelas auxiliares'!$D$236),"FOLHA DE PESSOAL",IF(X646='Tabelas auxiliares'!$A$237,"CUSTEIO",IF(X646='Tabelas auxiliares'!$A$236,"INVESTIMENTO","ERRO - VERIFICAR"))))</f>
        <v/>
      </c>
      <c r="Z646" s="64" t="str">
        <f t="shared" si="19"/>
        <v/>
      </c>
      <c r="AC646" s="44"/>
    </row>
    <row r="647" spans="6:29" x14ac:dyDescent="0.25">
      <c r="F647" s="51" t="str">
        <f>IFERROR(VLOOKUP(D647,'Tabelas auxiliares'!$A$3:$B$61,2,FALSE),"")</f>
        <v/>
      </c>
      <c r="G647" s="51" t="str">
        <f>IFERROR(VLOOKUP($B647,'Tabelas auxiliares'!$A$65:$C$102,2,FALSE),"")</f>
        <v/>
      </c>
      <c r="H647" s="51" t="str">
        <f>IFERROR(VLOOKUP($B647,'Tabelas auxiliares'!$A$65:$C$102,3,FALSE),"")</f>
        <v/>
      </c>
      <c r="X647" s="51" t="str">
        <f t="shared" si="18"/>
        <v/>
      </c>
      <c r="Y647" s="51" t="str">
        <f>IF(T647="","",IF(AND(T647&lt;&gt;'Tabelas auxiliares'!$B$236,T647&lt;&gt;'Tabelas auxiliares'!$B$237,T647&lt;&gt;'Tabelas auxiliares'!$C$236,T647&lt;&gt;'Tabelas auxiliares'!$C$237,T647&lt;&gt;'Tabelas auxiliares'!$D$236),"FOLHA DE PESSOAL",IF(X647='Tabelas auxiliares'!$A$237,"CUSTEIO",IF(X647='Tabelas auxiliares'!$A$236,"INVESTIMENTO","ERRO - VERIFICAR"))))</f>
        <v/>
      </c>
      <c r="Z647" s="64" t="str">
        <f t="shared" si="19"/>
        <v/>
      </c>
      <c r="AC647" s="44"/>
    </row>
    <row r="648" spans="6:29" x14ac:dyDescent="0.25">
      <c r="F648" s="51" t="str">
        <f>IFERROR(VLOOKUP(D648,'Tabelas auxiliares'!$A$3:$B$61,2,FALSE),"")</f>
        <v/>
      </c>
      <c r="G648" s="51" t="str">
        <f>IFERROR(VLOOKUP($B648,'Tabelas auxiliares'!$A$65:$C$102,2,FALSE),"")</f>
        <v/>
      </c>
      <c r="H648" s="51" t="str">
        <f>IFERROR(VLOOKUP($B648,'Tabelas auxiliares'!$A$65:$C$102,3,FALSE),"")</f>
        <v/>
      </c>
      <c r="X648" s="51" t="str">
        <f t="shared" si="18"/>
        <v/>
      </c>
      <c r="Y648" s="51" t="str">
        <f>IF(T648="","",IF(AND(T648&lt;&gt;'Tabelas auxiliares'!$B$236,T648&lt;&gt;'Tabelas auxiliares'!$B$237,T648&lt;&gt;'Tabelas auxiliares'!$C$236,T648&lt;&gt;'Tabelas auxiliares'!$C$237,T648&lt;&gt;'Tabelas auxiliares'!$D$236),"FOLHA DE PESSOAL",IF(X648='Tabelas auxiliares'!$A$237,"CUSTEIO",IF(X648='Tabelas auxiliares'!$A$236,"INVESTIMENTO","ERRO - VERIFICAR"))))</f>
        <v/>
      </c>
      <c r="Z648" s="64" t="str">
        <f t="shared" si="19"/>
        <v/>
      </c>
      <c r="AC648" s="44"/>
    </row>
    <row r="649" spans="6:29" x14ac:dyDescent="0.25">
      <c r="F649" s="51" t="str">
        <f>IFERROR(VLOOKUP(D649,'Tabelas auxiliares'!$A$3:$B$61,2,FALSE),"")</f>
        <v/>
      </c>
      <c r="G649" s="51" t="str">
        <f>IFERROR(VLOOKUP($B649,'Tabelas auxiliares'!$A$65:$C$102,2,FALSE),"")</f>
        <v/>
      </c>
      <c r="H649" s="51" t="str">
        <f>IFERROR(VLOOKUP($B649,'Tabelas auxiliares'!$A$65:$C$102,3,FALSE),"")</f>
        <v/>
      </c>
      <c r="X649" s="51" t="str">
        <f t="shared" si="18"/>
        <v/>
      </c>
      <c r="Y649" s="51" t="str">
        <f>IF(T649="","",IF(AND(T649&lt;&gt;'Tabelas auxiliares'!$B$236,T649&lt;&gt;'Tabelas auxiliares'!$B$237,T649&lt;&gt;'Tabelas auxiliares'!$C$236,T649&lt;&gt;'Tabelas auxiliares'!$C$237,T649&lt;&gt;'Tabelas auxiliares'!$D$236),"FOLHA DE PESSOAL",IF(X649='Tabelas auxiliares'!$A$237,"CUSTEIO",IF(X649='Tabelas auxiliares'!$A$236,"INVESTIMENTO","ERRO - VERIFICAR"))))</f>
        <v/>
      </c>
      <c r="Z649" s="64" t="str">
        <f t="shared" si="19"/>
        <v/>
      </c>
      <c r="AC649" s="44"/>
    </row>
    <row r="650" spans="6:29" x14ac:dyDescent="0.25">
      <c r="F650" s="51" t="str">
        <f>IFERROR(VLOOKUP(D650,'Tabelas auxiliares'!$A$3:$B$61,2,FALSE),"")</f>
        <v/>
      </c>
      <c r="G650" s="51" t="str">
        <f>IFERROR(VLOOKUP($B650,'Tabelas auxiliares'!$A$65:$C$102,2,FALSE),"")</f>
        <v/>
      </c>
      <c r="H650" s="51" t="str">
        <f>IFERROR(VLOOKUP($B650,'Tabelas auxiliares'!$A$65:$C$102,3,FALSE),"")</f>
        <v/>
      </c>
      <c r="X650" s="51" t="str">
        <f t="shared" si="18"/>
        <v/>
      </c>
      <c r="Y650" s="51" t="str">
        <f>IF(T650="","",IF(AND(T650&lt;&gt;'Tabelas auxiliares'!$B$236,T650&lt;&gt;'Tabelas auxiliares'!$B$237,T650&lt;&gt;'Tabelas auxiliares'!$C$236,T650&lt;&gt;'Tabelas auxiliares'!$C$237,T650&lt;&gt;'Tabelas auxiliares'!$D$236),"FOLHA DE PESSOAL",IF(X650='Tabelas auxiliares'!$A$237,"CUSTEIO",IF(X650='Tabelas auxiliares'!$A$236,"INVESTIMENTO","ERRO - VERIFICAR"))))</f>
        <v/>
      </c>
      <c r="Z650" s="64" t="str">
        <f t="shared" si="19"/>
        <v/>
      </c>
      <c r="AC650" s="44"/>
    </row>
    <row r="651" spans="6:29" x14ac:dyDescent="0.25">
      <c r="F651" s="51" t="str">
        <f>IFERROR(VLOOKUP(D651,'Tabelas auxiliares'!$A$3:$B$61,2,FALSE),"")</f>
        <v/>
      </c>
      <c r="G651" s="51" t="str">
        <f>IFERROR(VLOOKUP($B651,'Tabelas auxiliares'!$A$65:$C$102,2,FALSE),"")</f>
        <v/>
      </c>
      <c r="H651" s="51" t="str">
        <f>IFERROR(VLOOKUP($B651,'Tabelas auxiliares'!$A$65:$C$102,3,FALSE),"")</f>
        <v/>
      </c>
      <c r="X651" s="51" t="str">
        <f t="shared" si="18"/>
        <v/>
      </c>
      <c r="Y651" s="51" t="str">
        <f>IF(T651="","",IF(AND(T651&lt;&gt;'Tabelas auxiliares'!$B$236,T651&lt;&gt;'Tabelas auxiliares'!$B$237,T651&lt;&gt;'Tabelas auxiliares'!$C$236,T651&lt;&gt;'Tabelas auxiliares'!$C$237,T651&lt;&gt;'Tabelas auxiliares'!$D$236),"FOLHA DE PESSOAL",IF(X651='Tabelas auxiliares'!$A$237,"CUSTEIO",IF(X651='Tabelas auxiliares'!$A$236,"INVESTIMENTO","ERRO - VERIFICAR"))))</f>
        <v/>
      </c>
      <c r="Z651" s="64" t="str">
        <f t="shared" si="19"/>
        <v/>
      </c>
      <c r="AA651" s="44"/>
      <c r="AC651" s="44"/>
    </row>
    <row r="652" spans="6:29" x14ac:dyDescent="0.25">
      <c r="F652" s="51" t="str">
        <f>IFERROR(VLOOKUP(D652,'Tabelas auxiliares'!$A$3:$B$61,2,FALSE),"")</f>
        <v/>
      </c>
      <c r="G652" s="51" t="str">
        <f>IFERROR(VLOOKUP($B652,'Tabelas auxiliares'!$A$65:$C$102,2,FALSE),"")</f>
        <v/>
      </c>
      <c r="H652" s="51" t="str">
        <f>IFERROR(VLOOKUP($B652,'Tabelas auxiliares'!$A$65:$C$102,3,FALSE),"")</f>
        <v/>
      </c>
      <c r="X652" s="51" t="str">
        <f t="shared" si="18"/>
        <v/>
      </c>
      <c r="Y652" s="51" t="str">
        <f>IF(T652="","",IF(AND(T652&lt;&gt;'Tabelas auxiliares'!$B$236,T652&lt;&gt;'Tabelas auxiliares'!$B$237,T652&lt;&gt;'Tabelas auxiliares'!$C$236,T652&lt;&gt;'Tabelas auxiliares'!$C$237,T652&lt;&gt;'Tabelas auxiliares'!$D$236),"FOLHA DE PESSOAL",IF(X652='Tabelas auxiliares'!$A$237,"CUSTEIO",IF(X652='Tabelas auxiliares'!$A$236,"INVESTIMENTO","ERRO - VERIFICAR"))))</f>
        <v/>
      </c>
      <c r="Z652" s="64" t="str">
        <f t="shared" si="19"/>
        <v/>
      </c>
      <c r="AC652" s="44"/>
    </row>
    <row r="653" spans="6:29" x14ac:dyDescent="0.25">
      <c r="F653" s="51" t="str">
        <f>IFERROR(VLOOKUP(D653,'Tabelas auxiliares'!$A$3:$B$61,2,FALSE),"")</f>
        <v/>
      </c>
      <c r="G653" s="51" t="str">
        <f>IFERROR(VLOOKUP($B653,'Tabelas auxiliares'!$A$65:$C$102,2,FALSE),"")</f>
        <v/>
      </c>
      <c r="H653" s="51" t="str">
        <f>IFERROR(VLOOKUP($B653,'Tabelas auxiliares'!$A$65:$C$102,3,FALSE),"")</f>
        <v/>
      </c>
      <c r="X653" s="51" t="str">
        <f t="shared" si="18"/>
        <v/>
      </c>
      <c r="Y653" s="51" t="str">
        <f>IF(T653="","",IF(AND(T653&lt;&gt;'Tabelas auxiliares'!$B$236,T653&lt;&gt;'Tabelas auxiliares'!$B$237,T653&lt;&gt;'Tabelas auxiliares'!$C$236,T653&lt;&gt;'Tabelas auxiliares'!$C$237,T653&lt;&gt;'Tabelas auxiliares'!$D$236),"FOLHA DE PESSOAL",IF(X653='Tabelas auxiliares'!$A$237,"CUSTEIO",IF(X653='Tabelas auxiliares'!$A$236,"INVESTIMENTO","ERRO - VERIFICAR"))))</f>
        <v/>
      </c>
      <c r="Z653" s="64" t="str">
        <f t="shared" si="19"/>
        <v/>
      </c>
      <c r="AA653" s="44"/>
      <c r="AC653" s="44"/>
    </row>
    <row r="654" spans="6:29" x14ac:dyDescent="0.25">
      <c r="F654" s="51" t="str">
        <f>IFERROR(VLOOKUP(D654,'Tabelas auxiliares'!$A$3:$B$61,2,FALSE),"")</f>
        <v/>
      </c>
      <c r="G654" s="51" t="str">
        <f>IFERROR(VLOOKUP($B654,'Tabelas auxiliares'!$A$65:$C$102,2,FALSE),"")</f>
        <v/>
      </c>
      <c r="H654" s="51" t="str">
        <f>IFERROR(VLOOKUP($B654,'Tabelas auxiliares'!$A$65:$C$102,3,FALSE),"")</f>
        <v/>
      </c>
      <c r="X654" s="51" t="str">
        <f t="shared" si="18"/>
        <v/>
      </c>
      <c r="Y654" s="51" t="str">
        <f>IF(T654="","",IF(AND(T654&lt;&gt;'Tabelas auxiliares'!$B$236,T654&lt;&gt;'Tabelas auxiliares'!$B$237,T654&lt;&gt;'Tabelas auxiliares'!$C$236,T654&lt;&gt;'Tabelas auxiliares'!$C$237,T654&lt;&gt;'Tabelas auxiliares'!$D$236),"FOLHA DE PESSOAL",IF(X654='Tabelas auxiliares'!$A$237,"CUSTEIO",IF(X654='Tabelas auxiliares'!$A$236,"INVESTIMENTO","ERRO - VERIFICAR"))))</f>
        <v/>
      </c>
      <c r="Z654" s="64" t="str">
        <f t="shared" si="19"/>
        <v/>
      </c>
      <c r="AC654" s="44"/>
    </row>
    <row r="655" spans="6:29" x14ac:dyDescent="0.25">
      <c r="F655" s="51" t="str">
        <f>IFERROR(VLOOKUP(D655,'Tabelas auxiliares'!$A$3:$B$61,2,FALSE),"")</f>
        <v/>
      </c>
      <c r="G655" s="51" t="str">
        <f>IFERROR(VLOOKUP($B655,'Tabelas auxiliares'!$A$65:$C$102,2,FALSE),"")</f>
        <v/>
      </c>
      <c r="H655" s="51" t="str">
        <f>IFERROR(VLOOKUP($B655,'Tabelas auxiliares'!$A$65:$C$102,3,FALSE),"")</f>
        <v/>
      </c>
      <c r="X655" s="51" t="str">
        <f t="shared" si="18"/>
        <v/>
      </c>
      <c r="Y655" s="51" t="str">
        <f>IF(T655="","",IF(AND(T655&lt;&gt;'Tabelas auxiliares'!$B$236,T655&lt;&gt;'Tabelas auxiliares'!$B$237,T655&lt;&gt;'Tabelas auxiliares'!$C$236,T655&lt;&gt;'Tabelas auxiliares'!$C$237,T655&lt;&gt;'Tabelas auxiliares'!$D$236),"FOLHA DE PESSOAL",IF(X655='Tabelas auxiliares'!$A$237,"CUSTEIO",IF(X655='Tabelas auxiliares'!$A$236,"INVESTIMENTO","ERRO - VERIFICAR"))))</f>
        <v/>
      </c>
      <c r="Z655" s="64" t="str">
        <f t="shared" si="19"/>
        <v/>
      </c>
      <c r="AC655" s="44"/>
    </row>
    <row r="656" spans="6:29" x14ac:dyDescent="0.25">
      <c r="F656" s="51" t="str">
        <f>IFERROR(VLOOKUP(D656,'Tabelas auxiliares'!$A$3:$B$61,2,FALSE),"")</f>
        <v/>
      </c>
      <c r="G656" s="51" t="str">
        <f>IFERROR(VLOOKUP($B656,'Tabelas auxiliares'!$A$65:$C$102,2,FALSE),"")</f>
        <v/>
      </c>
      <c r="H656" s="51" t="str">
        <f>IFERROR(VLOOKUP($B656,'Tabelas auxiliares'!$A$65:$C$102,3,FALSE),"")</f>
        <v/>
      </c>
      <c r="X656" s="51" t="str">
        <f t="shared" si="18"/>
        <v/>
      </c>
      <c r="Y656" s="51" t="str">
        <f>IF(T656="","",IF(AND(T656&lt;&gt;'Tabelas auxiliares'!$B$236,T656&lt;&gt;'Tabelas auxiliares'!$B$237,T656&lt;&gt;'Tabelas auxiliares'!$C$236,T656&lt;&gt;'Tabelas auxiliares'!$C$237,T656&lt;&gt;'Tabelas auxiliares'!$D$236),"FOLHA DE PESSOAL",IF(X656='Tabelas auxiliares'!$A$237,"CUSTEIO",IF(X656='Tabelas auxiliares'!$A$236,"INVESTIMENTO","ERRO - VERIFICAR"))))</f>
        <v/>
      </c>
      <c r="Z656" s="64" t="str">
        <f t="shared" si="19"/>
        <v/>
      </c>
      <c r="AA656" s="44"/>
      <c r="AC656" s="44"/>
    </row>
    <row r="657" spans="6:29" x14ac:dyDescent="0.25">
      <c r="F657" s="51" t="str">
        <f>IFERROR(VLOOKUP(D657,'Tabelas auxiliares'!$A$3:$B$61,2,FALSE),"")</f>
        <v/>
      </c>
      <c r="G657" s="51" t="str">
        <f>IFERROR(VLOOKUP($B657,'Tabelas auxiliares'!$A$65:$C$102,2,FALSE),"")</f>
        <v/>
      </c>
      <c r="H657" s="51" t="str">
        <f>IFERROR(VLOOKUP($B657,'Tabelas auxiliares'!$A$65:$C$102,3,FALSE),"")</f>
        <v/>
      </c>
      <c r="X657" s="51" t="str">
        <f t="shared" si="18"/>
        <v/>
      </c>
      <c r="Y657" s="51" t="str">
        <f>IF(T657="","",IF(AND(T657&lt;&gt;'Tabelas auxiliares'!$B$236,T657&lt;&gt;'Tabelas auxiliares'!$B$237,T657&lt;&gt;'Tabelas auxiliares'!$C$236,T657&lt;&gt;'Tabelas auxiliares'!$C$237,T657&lt;&gt;'Tabelas auxiliares'!$D$236),"FOLHA DE PESSOAL",IF(X657='Tabelas auxiliares'!$A$237,"CUSTEIO",IF(X657='Tabelas auxiliares'!$A$236,"INVESTIMENTO","ERRO - VERIFICAR"))))</f>
        <v/>
      </c>
      <c r="Z657" s="64" t="str">
        <f t="shared" si="19"/>
        <v/>
      </c>
      <c r="AC657" s="44"/>
    </row>
    <row r="658" spans="6:29" x14ac:dyDescent="0.25">
      <c r="F658" s="51" t="str">
        <f>IFERROR(VLOOKUP(D658,'Tabelas auxiliares'!$A$3:$B$61,2,FALSE),"")</f>
        <v/>
      </c>
      <c r="G658" s="51" t="str">
        <f>IFERROR(VLOOKUP($B658,'Tabelas auxiliares'!$A$65:$C$102,2,FALSE),"")</f>
        <v/>
      </c>
      <c r="H658" s="51" t="str">
        <f>IFERROR(VLOOKUP($B658,'Tabelas auxiliares'!$A$65:$C$102,3,FALSE),"")</f>
        <v/>
      </c>
      <c r="X658" s="51" t="str">
        <f t="shared" si="18"/>
        <v/>
      </c>
      <c r="Y658" s="51" t="str">
        <f>IF(T658="","",IF(AND(T658&lt;&gt;'Tabelas auxiliares'!$B$236,T658&lt;&gt;'Tabelas auxiliares'!$B$237,T658&lt;&gt;'Tabelas auxiliares'!$C$236,T658&lt;&gt;'Tabelas auxiliares'!$C$237,T658&lt;&gt;'Tabelas auxiliares'!$D$236),"FOLHA DE PESSOAL",IF(X658='Tabelas auxiliares'!$A$237,"CUSTEIO",IF(X658='Tabelas auxiliares'!$A$236,"INVESTIMENTO","ERRO - VERIFICAR"))))</f>
        <v/>
      </c>
      <c r="Z658" s="64" t="str">
        <f t="shared" si="19"/>
        <v/>
      </c>
      <c r="AC658" s="44"/>
    </row>
    <row r="659" spans="6:29" x14ac:dyDescent="0.25">
      <c r="F659" s="51" t="str">
        <f>IFERROR(VLOOKUP(D659,'Tabelas auxiliares'!$A$3:$B$61,2,FALSE),"")</f>
        <v/>
      </c>
      <c r="G659" s="51" t="str">
        <f>IFERROR(VLOOKUP($B659,'Tabelas auxiliares'!$A$65:$C$102,2,FALSE),"")</f>
        <v/>
      </c>
      <c r="H659" s="51" t="str">
        <f>IFERROR(VLOOKUP($B659,'Tabelas auxiliares'!$A$65:$C$102,3,FALSE),"")</f>
        <v/>
      </c>
      <c r="X659" s="51" t="str">
        <f t="shared" si="18"/>
        <v/>
      </c>
      <c r="Y659" s="51" t="str">
        <f>IF(T659="","",IF(AND(T659&lt;&gt;'Tabelas auxiliares'!$B$236,T659&lt;&gt;'Tabelas auxiliares'!$B$237,T659&lt;&gt;'Tabelas auxiliares'!$C$236,T659&lt;&gt;'Tabelas auxiliares'!$C$237,T659&lt;&gt;'Tabelas auxiliares'!$D$236),"FOLHA DE PESSOAL",IF(X659='Tabelas auxiliares'!$A$237,"CUSTEIO",IF(X659='Tabelas auxiliares'!$A$236,"INVESTIMENTO","ERRO - VERIFICAR"))))</f>
        <v/>
      </c>
      <c r="Z659" s="64" t="str">
        <f t="shared" si="19"/>
        <v/>
      </c>
      <c r="AC659" s="44"/>
    </row>
    <row r="660" spans="6:29" x14ac:dyDescent="0.25">
      <c r="F660" s="51" t="str">
        <f>IFERROR(VLOOKUP(D660,'Tabelas auxiliares'!$A$3:$B$61,2,FALSE),"")</f>
        <v/>
      </c>
      <c r="G660" s="51" t="str">
        <f>IFERROR(VLOOKUP($B660,'Tabelas auxiliares'!$A$65:$C$102,2,FALSE),"")</f>
        <v/>
      </c>
      <c r="H660" s="51" t="str">
        <f>IFERROR(VLOOKUP($B660,'Tabelas auxiliares'!$A$65:$C$102,3,FALSE),"")</f>
        <v/>
      </c>
      <c r="X660" s="51" t="str">
        <f t="shared" si="18"/>
        <v/>
      </c>
      <c r="Y660" s="51" t="str">
        <f>IF(T660="","",IF(AND(T660&lt;&gt;'Tabelas auxiliares'!$B$236,T660&lt;&gt;'Tabelas auxiliares'!$B$237,T660&lt;&gt;'Tabelas auxiliares'!$C$236,T660&lt;&gt;'Tabelas auxiliares'!$C$237,T660&lt;&gt;'Tabelas auxiliares'!$D$236),"FOLHA DE PESSOAL",IF(X660='Tabelas auxiliares'!$A$237,"CUSTEIO",IF(X660='Tabelas auxiliares'!$A$236,"INVESTIMENTO","ERRO - VERIFICAR"))))</f>
        <v/>
      </c>
      <c r="Z660" s="64" t="str">
        <f t="shared" si="19"/>
        <v/>
      </c>
      <c r="AC660" s="44"/>
    </row>
    <row r="661" spans="6:29" x14ac:dyDescent="0.25">
      <c r="F661" s="51" t="str">
        <f>IFERROR(VLOOKUP(D661,'Tabelas auxiliares'!$A$3:$B$61,2,FALSE),"")</f>
        <v/>
      </c>
      <c r="G661" s="51" t="str">
        <f>IFERROR(VLOOKUP($B661,'Tabelas auxiliares'!$A$65:$C$102,2,FALSE),"")</f>
        <v/>
      </c>
      <c r="H661" s="51" t="str">
        <f>IFERROR(VLOOKUP($B661,'Tabelas auxiliares'!$A$65:$C$102,3,FALSE),"")</f>
        <v/>
      </c>
      <c r="X661" s="51" t="str">
        <f t="shared" si="18"/>
        <v/>
      </c>
      <c r="Y661" s="51" t="str">
        <f>IF(T661="","",IF(AND(T661&lt;&gt;'Tabelas auxiliares'!$B$236,T661&lt;&gt;'Tabelas auxiliares'!$B$237,T661&lt;&gt;'Tabelas auxiliares'!$C$236,T661&lt;&gt;'Tabelas auxiliares'!$C$237,T661&lt;&gt;'Tabelas auxiliares'!$D$236),"FOLHA DE PESSOAL",IF(X661='Tabelas auxiliares'!$A$237,"CUSTEIO",IF(X661='Tabelas auxiliares'!$A$236,"INVESTIMENTO","ERRO - VERIFICAR"))))</f>
        <v/>
      </c>
      <c r="Z661" s="64" t="str">
        <f t="shared" si="19"/>
        <v/>
      </c>
      <c r="AA661" s="44"/>
      <c r="AC661" s="44"/>
    </row>
    <row r="662" spans="6:29" x14ac:dyDescent="0.25">
      <c r="F662" s="51" t="str">
        <f>IFERROR(VLOOKUP(D662,'Tabelas auxiliares'!$A$3:$B$61,2,FALSE),"")</f>
        <v/>
      </c>
      <c r="G662" s="51" t="str">
        <f>IFERROR(VLOOKUP($B662,'Tabelas auxiliares'!$A$65:$C$102,2,FALSE),"")</f>
        <v/>
      </c>
      <c r="H662" s="51" t="str">
        <f>IFERROR(VLOOKUP($B662,'Tabelas auxiliares'!$A$65:$C$102,3,FALSE),"")</f>
        <v/>
      </c>
      <c r="X662" s="51" t="str">
        <f t="shared" si="18"/>
        <v/>
      </c>
      <c r="Y662" s="51" t="str">
        <f>IF(T662="","",IF(AND(T662&lt;&gt;'Tabelas auxiliares'!$B$236,T662&lt;&gt;'Tabelas auxiliares'!$B$237,T662&lt;&gt;'Tabelas auxiliares'!$C$236,T662&lt;&gt;'Tabelas auxiliares'!$C$237,T662&lt;&gt;'Tabelas auxiliares'!$D$236),"FOLHA DE PESSOAL",IF(X662='Tabelas auxiliares'!$A$237,"CUSTEIO",IF(X662='Tabelas auxiliares'!$A$236,"INVESTIMENTO","ERRO - VERIFICAR"))))</f>
        <v/>
      </c>
      <c r="Z662" s="64" t="str">
        <f t="shared" si="19"/>
        <v/>
      </c>
      <c r="AA662" s="44"/>
      <c r="AC662" s="44"/>
    </row>
    <row r="663" spans="6:29" x14ac:dyDescent="0.25">
      <c r="F663" s="51" t="str">
        <f>IFERROR(VLOOKUP(D663,'Tabelas auxiliares'!$A$3:$B$61,2,FALSE),"")</f>
        <v/>
      </c>
      <c r="G663" s="51" t="str">
        <f>IFERROR(VLOOKUP($B663,'Tabelas auxiliares'!$A$65:$C$102,2,FALSE),"")</f>
        <v/>
      </c>
      <c r="H663" s="51" t="str">
        <f>IFERROR(VLOOKUP($B663,'Tabelas auxiliares'!$A$65:$C$102,3,FALSE),"")</f>
        <v/>
      </c>
      <c r="X663" s="51" t="str">
        <f t="shared" si="18"/>
        <v/>
      </c>
      <c r="Y663" s="51" t="str">
        <f>IF(T663="","",IF(AND(T663&lt;&gt;'Tabelas auxiliares'!$B$236,T663&lt;&gt;'Tabelas auxiliares'!$B$237,T663&lt;&gt;'Tabelas auxiliares'!$C$236,T663&lt;&gt;'Tabelas auxiliares'!$C$237,T663&lt;&gt;'Tabelas auxiliares'!$D$236),"FOLHA DE PESSOAL",IF(X663='Tabelas auxiliares'!$A$237,"CUSTEIO",IF(X663='Tabelas auxiliares'!$A$236,"INVESTIMENTO","ERRO - VERIFICAR"))))</f>
        <v/>
      </c>
      <c r="Z663" s="64" t="str">
        <f t="shared" si="19"/>
        <v/>
      </c>
      <c r="AC663" s="44"/>
    </row>
    <row r="664" spans="6:29" x14ac:dyDescent="0.25">
      <c r="F664" s="51" t="str">
        <f>IFERROR(VLOOKUP(D664,'Tabelas auxiliares'!$A$3:$B$61,2,FALSE),"")</f>
        <v/>
      </c>
      <c r="G664" s="51" t="str">
        <f>IFERROR(VLOOKUP($B664,'Tabelas auxiliares'!$A$65:$C$102,2,FALSE),"")</f>
        <v/>
      </c>
      <c r="H664" s="51" t="str">
        <f>IFERROR(VLOOKUP($B664,'Tabelas auxiliares'!$A$65:$C$102,3,FALSE),"")</f>
        <v/>
      </c>
      <c r="X664" s="51" t="str">
        <f t="shared" si="18"/>
        <v/>
      </c>
      <c r="Y664" s="51" t="str">
        <f>IF(T664="","",IF(AND(T664&lt;&gt;'Tabelas auxiliares'!$B$236,T664&lt;&gt;'Tabelas auxiliares'!$B$237,T664&lt;&gt;'Tabelas auxiliares'!$C$236,T664&lt;&gt;'Tabelas auxiliares'!$C$237,T664&lt;&gt;'Tabelas auxiliares'!$D$236),"FOLHA DE PESSOAL",IF(X664='Tabelas auxiliares'!$A$237,"CUSTEIO",IF(X664='Tabelas auxiliares'!$A$236,"INVESTIMENTO","ERRO - VERIFICAR"))))</f>
        <v/>
      </c>
      <c r="Z664" s="64" t="str">
        <f t="shared" si="19"/>
        <v/>
      </c>
      <c r="AC664" s="44"/>
    </row>
    <row r="665" spans="6:29" x14ac:dyDescent="0.25">
      <c r="F665" s="51" t="str">
        <f>IFERROR(VLOOKUP(D665,'Tabelas auxiliares'!$A$3:$B$61,2,FALSE),"")</f>
        <v/>
      </c>
      <c r="G665" s="51" t="str">
        <f>IFERROR(VLOOKUP($B665,'Tabelas auxiliares'!$A$65:$C$102,2,FALSE),"")</f>
        <v/>
      </c>
      <c r="H665" s="51" t="str">
        <f>IFERROR(VLOOKUP($B665,'Tabelas auxiliares'!$A$65:$C$102,3,FALSE),"")</f>
        <v/>
      </c>
      <c r="X665" s="51" t="str">
        <f t="shared" si="18"/>
        <v/>
      </c>
      <c r="Y665" s="51" t="str">
        <f>IF(T665="","",IF(AND(T665&lt;&gt;'Tabelas auxiliares'!$B$236,T665&lt;&gt;'Tabelas auxiliares'!$B$237,T665&lt;&gt;'Tabelas auxiliares'!$C$236,T665&lt;&gt;'Tabelas auxiliares'!$C$237,T665&lt;&gt;'Tabelas auxiliares'!$D$236),"FOLHA DE PESSOAL",IF(X665='Tabelas auxiliares'!$A$237,"CUSTEIO",IF(X665='Tabelas auxiliares'!$A$236,"INVESTIMENTO","ERRO - VERIFICAR"))))</f>
        <v/>
      </c>
      <c r="Z665" s="64" t="str">
        <f t="shared" si="19"/>
        <v/>
      </c>
      <c r="AC665" s="44"/>
    </row>
    <row r="666" spans="6:29" x14ac:dyDescent="0.25">
      <c r="F666" s="51" t="str">
        <f>IFERROR(VLOOKUP(D666,'Tabelas auxiliares'!$A$3:$B$61,2,FALSE),"")</f>
        <v/>
      </c>
      <c r="G666" s="51" t="str">
        <f>IFERROR(VLOOKUP($B666,'Tabelas auxiliares'!$A$65:$C$102,2,FALSE),"")</f>
        <v/>
      </c>
      <c r="H666" s="51" t="str">
        <f>IFERROR(VLOOKUP($B666,'Tabelas auxiliares'!$A$65:$C$102,3,FALSE),"")</f>
        <v/>
      </c>
      <c r="X666" s="51" t="str">
        <f t="shared" si="18"/>
        <v/>
      </c>
      <c r="Y666" s="51" t="str">
        <f>IF(T666="","",IF(AND(T666&lt;&gt;'Tabelas auxiliares'!$B$236,T666&lt;&gt;'Tabelas auxiliares'!$B$237,T666&lt;&gt;'Tabelas auxiliares'!$C$236,T666&lt;&gt;'Tabelas auxiliares'!$C$237,T666&lt;&gt;'Tabelas auxiliares'!$D$236),"FOLHA DE PESSOAL",IF(X666='Tabelas auxiliares'!$A$237,"CUSTEIO",IF(X666='Tabelas auxiliares'!$A$236,"INVESTIMENTO","ERRO - VERIFICAR"))))</f>
        <v/>
      </c>
      <c r="Z666" s="64" t="str">
        <f t="shared" si="19"/>
        <v/>
      </c>
      <c r="AA666" s="44"/>
      <c r="AC666" s="44"/>
    </row>
    <row r="667" spans="6:29" x14ac:dyDescent="0.25">
      <c r="F667" s="51" t="str">
        <f>IFERROR(VLOOKUP(D667,'Tabelas auxiliares'!$A$3:$B$61,2,FALSE),"")</f>
        <v/>
      </c>
      <c r="G667" s="51" t="str">
        <f>IFERROR(VLOOKUP($B667,'Tabelas auxiliares'!$A$65:$C$102,2,FALSE),"")</f>
        <v/>
      </c>
      <c r="H667" s="51" t="str">
        <f>IFERROR(VLOOKUP($B667,'Tabelas auxiliares'!$A$65:$C$102,3,FALSE),"")</f>
        <v/>
      </c>
      <c r="X667" s="51" t="str">
        <f t="shared" si="18"/>
        <v/>
      </c>
      <c r="Y667" s="51" t="str">
        <f>IF(T667="","",IF(AND(T667&lt;&gt;'Tabelas auxiliares'!$B$236,T667&lt;&gt;'Tabelas auxiliares'!$B$237,T667&lt;&gt;'Tabelas auxiliares'!$C$236,T667&lt;&gt;'Tabelas auxiliares'!$C$237,T667&lt;&gt;'Tabelas auxiliares'!$D$236),"FOLHA DE PESSOAL",IF(X667='Tabelas auxiliares'!$A$237,"CUSTEIO",IF(X667='Tabelas auxiliares'!$A$236,"INVESTIMENTO","ERRO - VERIFICAR"))))</f>
        <v/>
      </c>
      <c r="Z667" s="64" t="str">
        <f t="shared" si="19"/>
        <v/>
      </c>
      <c r="AA667" s="44"/>
      <c r="AC667" s="44"/>
    </row>
    <row r="668" spans="6:29" x14ac:dyDescent="0.25">
      <c r="F668" s="51" t="str">
        <f>IFERROR(VLOOKUP(D668,'Tabelas auxiliares'!$A$3:$B$61,2,FALSE),"")</f>
        <v/>
      </c>
      <c r="G668" s="51" t="str">
        <f>IFERROR(VLOOKUP($B668,'Tabelas auxiliares'!$A$65:$C$102,2,FALSE),"")</f>
        <v/>
      </c>
      <c r="H668" s="51" t="str">
        <f>IFERROR(VLOOKUP($B668,'Tabelas auxiliares'!$A$65:$C$102,3,FALSE),"")</f>
        <v/>
      </c>
      <c r="X668" s="51" t="str">
        <f t="shared" si="18"/>
        <v/>
      </c>
      <c r="Y668" s="51" t="str">
        <f>IF(T668="","",IF(AND(T668&lt;&gt;'Tabelas auxiliares'!$B$236,T668&lt;&gt;'Tabelas auxiliares'!$B$237,T668&lt;&gt;'Tabelas auxiliares'!$C$236,T668&lt;&gt;'Tabelas auxiliares'!$C$237,T668&lt;&gt;'Tabelas auxiliares'!$D$236),"FOLHA DE PESSOAL",IF(X668='Tabelas auxiliares'!$A$237,"CUSTEIO",IF(X668='Tabelas auxiliares'!$A$236,"INVESTIMENTO","ERRO - VERIFICAR"))))</f>
        <v/>
      </c>
      <c r="Z668" s="64" t="str">
        <f t="shared" si="19"/>
        <v/>
      </c>
      <c r="AA668" s="44"/>
      <c r="AC668" s="44"/>
    </row>
    <row r="669" spans="6:29" x14ac:dyDescent="0.25">
      <c r="F669" s="51" t="str">
        <f>IFERROR(VLOOKUP(D669,'Tabelas auxiliares'!$A$3:$B$61,2,FALSE),"")</f>
        <v/>
      </c>
      <c r="G669" s="51" t="str">
        <f>IFERROR(VLOOKUP($B669,'Tabelas auxiliares'!$A$65:$C$102,2,FALSE),"")</f>
        <v/>
      </c>
      <c r="H669" s="51" t="str">
        <f>IFERROR(VLOOKUP($B669,'Tabelas auxiliares'!$A$65:$C$102,3,FALSE),"")</f>
        <v/>
      </c>
      <c r="X669" s="51" t="str">
        <f t="shared" si="18"/>
        <v/>
      </c>
      <c r="Y669" s="51" t="str">
        <f>IF(T669="","",IF(AND(T669&lt;&gt;'Tabelas auxiliares'!$B$236,T669&lt;&gt;'Tabelas auxiliares'!$B$237,T669&lt;&gt;'Tabelas auxiliares'!$C$236,T669&lt;&gt;'Tabelas auxiliares'!$C$237,T669&lt;&gt;'Tabelas auxiliares'!$D$236),"FOLHA DE PESSOAL",IF(X669='Tabelas auxiliares'!$A$237,"CUSTEIO",IF(X669='Tabelas auxiliares'!$A$236,"INVESTIMENTO","ERRO - VERIFICAR"))))</f>
        <v/>
      </c>
      <c r="Z669" s="64" t="str">
        <f t="shared" si="19"/>
        <v/>
      </c>
      <c r="AA669" s="44"/>
      <c r="AC669" s="44"/>
    </row>
    <row r="670" spans="6:29" x14ac:dyDescent="0.25">
      <c r="F670" s="51" t="str">
        <f>IFERROR(VLOOKUP(D670,'Tabelas auxiliares'!$A$3:$B$61,2,FALSE),"")</f>
        <v/>
      </c>
      <c r="G670" s="51" t="str">
        <f>IFERROR(VLOOKUP($B670,'Tabelas auxiliares'!$A$65:$C$102,2,FALSE),"")</f>
        <v/>
      </c>
      <c r="H670" s="51" t="str">
        <f>IFERROR(VLOOKUP($B670,'Tabelas auxiliares'!$A$65:$C$102,3,FALSE),"")</f>
        <v/>
      </c>
      <c r="X670" s="51" t="str">
        <f t="shared" si="18"/>
        <v/>
      </c>
      <c r="Y670" s="51" t="str">
        <f>IF(T670="","",IF(AND(T670&lt;&gt;'Tabelas auxiliares'!$B$236,T670&lt;&gt;'Tabelas auxiliares'!$B$237,T670&lt;&gt;'Tabelas auxiliares'!$C$236,T670&lt;&gt;'Tabelas auxiliares'!$C$237,T670&lt;&gt;'Tabelas auxiliares'!$D$236),"FOLHA DE PESSOAL",IF(X670='Tabelas auxiliares'!$A$237,"CUSTEIO",IF(X670='Tabelas auxiliares'!$A$236,"INVESTIMENTO","ERRO - VERIFICAR"))))</f>
        <v/>
      </c>
      <c r="Z670" s="64" t="str">
        <f t="shared" si="19"/>
        <v/>
      </c>
      <c r="AC670" s="44"/>
    </row>
    <row r="671" spans="6:29" x14ac:dyDescent="0.25">
      <c r="F671" s="51" t="str">
        <f>IFERROR(VLOOKUP(D671,'Tabelas auxiliares'!$A$3:$B$61,2,FALSE),"")</f>
        <v/>
      </c>
      <c r="G671" s="51" t="str">
        <f>IFERROR(VLOOKUP($B671,'Tabelas auxiliares'!$A$65:$C$102,2,FALSE),"")</f>
        <v/>
      </c>
      <c r="H671" s="51" t="str">
        <f>IFERROR(VLOOKUP($B671,'Tabelas auxiliares'!$A$65:$C$102,3,FALSE),"")</f>
        <v/>
      </c>
      <c r="X671" s="51" t="str">
        <f t="shared" si="18"/>
        <v/>
      </c>
      <c r="Y671" s="51" t="str">
        <f>IF(T671="","",IF(AND(T671&lt;&gt;'Tabelas auxiliares'!$B$236,T671&lt;&gt;'Tabelas auxiliares'!$B$237,T671&lt;&gt;'Tabelas auxiliares'!$C$236,T671&lt;&gt;'Tabelas auxiliares'!$C$237,T671&lt;&gt;'Tabelas auxiliares'!$D$236),"FOLHA DE PESSOAL",IF(X671='Tabelas auxiliares'!$A$237,"CUSTEIO",IF(X671='Tabelas auxiliares'!$A$236,"INVESTIMENTO","ERRO - VERIFICAR"))))</f>
        <v/>
      </c>
      <c r="Z671" s="64" t="str">
        <f t="shared" si="19"/>
        <v/>
      </c>
      <c r="AC671" s="44"/>
    </row>
    <row r="672" spans="6:29" x14ac:dyDescent="0.25">
      <c r="F672" s="51" t="str">
        <f>IFERROR(VLOOKUP(D672,'Tabelas auxiliares'!$A$3:$B$61,2,FALSE),"")</f>
        <v/>
      </c>
      <c r="G672" s="51" t="str">
        <f>IFERROR(VLOOKUP($B672,'Tabelas auxiliares'!$A$65:$C$102,2,FALSE),"")</f>
        <v/>
      </c>
      <c r="H672" s="51" t="str">
        <f>IFERROR(VLOOKUP($B672,'Tabelas auxiliares'!$A$65:$C$102,3,FALSE),"")</f>
        <v/>
      </c>
      <c r="X672" s="51" t="str">
        <f t="shared" si="18"/>
        <v/>
      </c>
      <c r="Y672" s="51" t="str">
        <f>IF(T672="","",IF(AND(T672&lt;&gt;'Tabelas auxiliares'!$B$236,T672&lt;&gt;'Tabelas auxiliares'!$B$237,T672&lt;&gt;'Tabelas auxiliares'!$C$236,T672&lt;&gt;'Tabelas auxiliares'!$C$237,T672&lt;&gt;'Tabelas auxiliares'!$D$236),"FOLHA DE PESSOAL",IF(X672='Tabelas auxiliares'!$A$237,"CUSTEIO",IF(X672='Tabelas auxiliares'!$A$236,"INVESTIMENTO","ERRO - VERIFICAR"))))</f>
        <v/>
      </c>
      <c r="Z672" s="64" t="str">
        <f t="shared" si="19"/>
        <v/>
      </c>
      <c r="AC672" s="44"/>
    </row>
    <row r="673" spans="6:29" x14ac:dyDescent="0.25">
      <c r="F673" s="51" t="str">
        <f>IFERROR(VLOOKUP(D673,'Tabelas auxiliares'!$A$3:$B$61,2,FALSE),"")</f>
        <v/>
      </c>
      <c r="G673" s="51" t="str">
        <f>IFERROR(VLOOKUP($B673,'Tabelas auxiliares'!$A$65:$C$102,2,FALSE),"")</f>
        <v/>
      </c>
      <c r="H673" s="51" t="str">
        <f>IFERROR(VLOOKUP($B673,'Tabelas auxiliares'!$A$65:$C$102,3,FALSE),"")</f>
        <v/>
      </c>
      <c r="X673" s="51" t="str">
        <f t="shared" si="18"/>
        <v/>
      </c>
      <c r="Y673" s="51" t="str">
        <f>IF(T673="","",IF(AND(T673&lt;&gt;'Tabelas auxiliares'!$B$236,T673&lt;&gt;'Tabelas auxiliares'!$B$237,T673&lt;&gt;'Tabelas auxiliares'!$C$236,T673&lt;&gt;'Tabelas auxiliares'!$C$237,T673&lt;&gt;'Tabelas auxiliares'!$D$236),"FOLHA DE PESSOAL",IF(X673='Tabelas auxiliares'!$A$237,"CUSTEIO",IF(X673='Tabelas auxiliares'!$A$236,"INVESTIMENTO","ERRO - VERIFICAR"))))</f>
        <v/>
      </c>
      <c r="Z673" s="64" t="str">
        <f t="shared" si="19"/>
        <v/>
      </c>
      <c r="AC673" s="44"/>
    </row>
    <row r="674" spans="6:29" x14ac:dyDescent="0.25">
      <c r="F674" s="51" t="str">
        <f>IFERROR(VLOOKUP(D674,'Tabelas auxiliares'!$A$3:$B$61,2,FALSE),"")</f>
        <v/>
      </c>
      <c r="G674" s="51" t="str">
        <f>IFERROR(VLOOKUP($B674,'Tabelas auxiliares'!$A$65:$C$102,2,FALSE),"")</f>
        <v/>
      </c>
      <c r="H674" s="51" t="str">
        <f>IFERROR(VLOOKUP($B674,'Tabelas auxiliares'!$A$65:$C$102,3,FALSE),"")</f>
        <v/>
      </c>
      <c r="X674" s="51" t="str">
        <f t="shared" si="18"/>
        <v/>
      </c>
      <c r="Y674" s="51" t="str">
        <f>IF(T674="","",IF(AND(T674&lt;&gt;'Tabelas auxiliares'!$B$236,T674&lt;&gt;'Tabelas auxiliares'!$B$237,T674&lt;&gt;'Tabelas auxiliares'!$C$236,T674&lt;&gt;'Tabelas auxiliares'!$C$237,T674&lt;&gt;'Tabelas auxiliares'!$D$236),"FOLHA DE PESSOAL",IF(X674='Tabelas auxiliares'!$A$237,"CUSTEIO",IF(X674='Tabelas auxiliares'!$A$236,"INVESTIMENTO","ERRO - VERIFICAR"))))</f>
        <v/>
      </c>
      <c r="Z674" s="64" t="str">
        <f t="shared" si="19"/>
        <v/>
      </c>
      <c r="AC674" s="44"/>
    </row>
    <row r="675" spans="6:29" x14ac:dyDescent="0.25">
      <c r="F675" s="51" t="str">
        <f>IFERROR(VLOOKUP(D675,'Tabelas auxiliares'!$A$3:$B$61,2,FALSE),"")</f>
        <v/>
      </c>
      <c r="G675" s="51" t="str">
        <f>IFERROR(VLOOKUP($B675,'Tabelas auxiliares'!$A$65:$C$102,2,FALSE),"")</f>
        <v/>
      </c>
      <c r="H675" s="51" t="str">
        <f>IFERROR(VLOOKUP($B675,'Tabelas auxiliares'!$A$65:$C$102,3,FALSE),"")</f>
        <v/>
      </c>
      <c r="X675" s="51" t="str">
        <f t="shared" si="18"/>
        <v/>
      </c>
      <c r="Y675" s="51" t="str">
        <f>IF(T675="","",IF(AND(T675&lt;&gt;'Tabelas auxiliares'!$B$236,T675&lt;&gt;'Tabelas auxiliares'!$B$237,T675&lt;&gt;'Tabelas auxiliares'!$C$236,T675&lt;&gt;'Tabelas auxiliares'!$C$237,T675&lt;&gt;'Tabelas auxiliares'!$D$236),"FOLHA DE PESSOAL",IF(X675='Tabelas auxiliares'!$A$237,"CUSTEIO",IF(X675='Tabelas auxiliares'!$A$236,"INVESTIMENTO","ERRO - VERIFICAR"))))</f>
        <v/>
      </c>
      <c r="Z675" s="64" t="str">
        <f t="shared" si="19"/>
        <v/>
      </c>
      <c r="AC675" s="44"/>
    </row>
    <row r="676" spans="6:29" x14ac:dyDescent="0.25">
      <c r="F676" s="51" t="str">
        <f>IFERROR(VLOOKUP(D676,'Tabelas auxiliares'!$A$3:$B$61,2,FALSE),"")</f>
        <v/>
      </c>
      <c r="G676" s="51" t="str">
        <f>IFERROR(VLOOKUP($B676,'Tabelas auxiliares'!$A$65:$C$102,2,FALSE),"")</f>
        <v/>
      </c>
      <c r="H676" s="51" t="str">
        <f>IFERROR(VLOOKUP($B676,'Tabelas auxiliares'!$A$65:$C$102,3,FALSE),"")</f>
        <v/>
      </c>
      <c r="X676" s="51" t="str">
        <f t="shared" si="18"/>
        <v/>
      </c>
      <c r="Y676" s="51" t="str">
        <f>IF(T676="","",IF(AND(T676&lt;&gt;'Tabelas auxiliares'!$B$236,T676&lt;&gt;'Tabelas auxiliares'!$B$237,T676&lt;&gt;'Tabelas auxiliares'!$C$236,T676&lt;&gt;'Tabelas auxiliares'!$C$237,T676&lt;&gt;'Tabelas auxiliares'!$D$236),"FOLHA DE PESSOAL",IF(X676='Tabelas auxiliares'!$A$237,"CUSTEIO",IF(X676='Tabelas auxiliares'!$A$236,"INVESTIMENTO","ERRO - VERIFICAR"))))</f>
        <v/>
      </c>
      <c r="Z676" s="64" t="str">
        <f t="shared" si="19"/>
        <v/>
      </c>
      <c r="AC676" s="44"/>
    </row>
    <row r="677" spans="6:29" x14ac:dyDescent="0.25">
      <c r="F677" s="51" t="str">
        <f>IFERROR(VLOOKUP(D677,'Tabelas auxiliares'!$A$3:$B$61,2,FALSE),"")</f>
        <v/>
      </c>
      <c r="G677" s="51" t="str">
        <f>IFERROR(VLOOKUP($B677,'Tabelas auxiliares'!$A$65:$C$102,2,FALSE),"")</f>
        <v/>
      </c>
      <c r="H677" s="51" t="str">
        <f>IFERROR(VLOOKUP($B677,'Tabelas auxiliares'!$A$65:$C$102,3,FALSE),"")</f>
        <v/>
      </c>
      <c r="X677" s="51" t="str">
        <f t="shared" si="18"/>
        <v/>
      </c>
      <c r="Y677" s="51" t="str">
        <f>IF(T677="","",IF(AND(T677&lt;&gt;'Tabelas auxiliares'!$B$236,T677&lt;&gt;'Tabelas auxiliares'!$B$237,T677&lt;&gt;'Tabelas auxiliares'!$C$236,T677&lt;&gt;'Tabelas auxiliares'!$C$237,T677&lt;&gt;'Tabelas auxiliares'!$D$236),"FOLHA DE PESSOAL",IF(X677='Tabelas auxiliares'!$A$237,"CUSTEIO",IF(X677='Tabelas auxiliares'!$A$236,"INVESTIMENTO","ERRO - VERIFICAR"))))</f>
        <v/>
      </c>
      <c r="Z677" s="64" t="str">
        <f t="shared" si="19"/>
        <v/>
      </c>
      <c r="AC677" s="44"/>
    </row>
    <row r="678" spans="6:29" x14ac:dyDescent="0.25">
      <c r="F678" s="51" t="str">
        <f>IFERROR(VLOOKUP(D678,'Tabelas auxiliares'!$A$3:$B$61,2,FALSE),"")</f>
        <v/>
      </c>
      <c r="G678" s="51" t="str">
        <f>IFERROR(VLOOKUP($B678,'Tabelas auxiliares'!$A$65:$C$102,2,FALSE),"")</f>
        <v/>
      </c>
      <c r="H678" s="51" t="str">
        <f>IFERROR(VLOOKUP($B678,'Tabelas auxiliares'!$A$65:$C$102,3,FALSE),"")</f>
        <v/>
      </c>
      <c r="X678" s="51" t="str">
        <f t="shared" si="18"/>
        <v/>
      </c>
      <c r="Y678" s="51" t="str">
        <f>IF(T678="","",IF(AND(T678&lt;&gt;'Tabelas auxiliares'!$B$236,T678&lt;&gt;'Tabelas auxiliares'!$B$237,T678&lt;&gt;'Tabelas auxiliares'!$C$236,T678&lt;&gt;'Tabelas auxiliares'!$C$237,T678&lt;&gt;'Tabelas auxiliares'!$D$236),"FOLHA DE PESSOAL",IF(X678='Tabelas auxiliares'!$A$237,"CUSTEIO",IF(X678='Tabelas auxiliares'!$A$236,"INVESTIMENTO","ERRO - VERIFICAR"))))</f>
        <v/>
      </c>
      <c r="Z678" s="64" t="str">
        <f t="shared" si="19"/>
        <v/>
      </c>
      <c r="AC678" s="44"/>
    </row>
    <row r="679" spans="6:29" x14ac:dyDescent="0.25">
      <c r="F679" s="51" t="str">
        <f>IFERROR(VLOOKUP(D679,'Tabelas auxiliares'!$A$3:$B$61,2,FALSE),"")</f>
        <v/>
      </c>
      <c r="G679" s="51" t="str">
        <f>IFERROR(VLOOKUP($B679,'Tabelas auxiliares'!$A$65:$C$102,2,FALSE),"")</f>
        <v/>
      </c>
      <c r="H679" s="51" t="str">
        <f>IFERROR(VLOOKUP($B679,'Tabelas auxiliares'!$A$65:$C$102,3,FALSE),"")</f>
        <v/>
      </c>
      <c r="X679" s="51" t="str">
        <f t="shared" si="18"/>
        <v/>
      </c>
      <c r="Y679" s="51" t="str">
        <f>IF(T679="","",IF(AND(T679&lt;&gt;'Tabelas auxiliares'!$B$236,T679&lt;&gt;'Tabelas auxiliares'!$B$237,T679&lt;&gt;'Tabelas auxiliares'!$C$236,T679&lt;&gt;'Tabelas auxiliares'!$C$237,T679&lt;&gt;'Tabelas auxiliares'!$D$236),"FOLHA DE PESSOAL",IF(X679='Tabelas auxiliares'!$A$237,"CUSTEIO",IF(X679='Tabelas auxiliares'!$A$236,"INVESTIMENTO","ERRO - VERIFICAR"))))</f>
        <v/>
      </c>
      <c r="Z679" s="64" t="str">
        <f t="shared" si="19"/>
        <v/>
      </c>
      <c r="AC679" s="44"/>
    </row>
    <row r="680" spans="6:29" x14ac:dyDescent="0.25">
      <c r="F680" s="51" t="str">
        <f>IFERROR(VLOOKUP(D680,'Tabelas auxiliares'!$A$3:$B$61,2,FALSE),"")</f>
        <v/>
      </c>
      <c r="G680" s="51" t="str">
        <f>IFERROR(VLOOKUP($B680,'Tabelas auxiliares'!$A$65:$C$102,2,FALSE),"")</f>
        <v/>
      </c>
      <c r="H680" s="51" t="str">
        <f>IFERROR(VLOOKUP($B680,'Tabelas auxiliares'!$A$65:$C$102,3,FALSE),"")</f>
        <v/>
      </c>
      <c r="X680" s="51" t="str">
        <f t="shared" si="18"/>
        <v/>
      </c>
      <c r="Y680" s="51" t="str">
        <f>IF(T680="","",IF(AND(T680&lt;&gt;'Tabelas auxiliares'!$B$236,T680&lt;&gt;'Tabelas auxiliares'!$B$237,T680&lt;&gt;'Tabelas auxiliares'!$C$236,T680&lt;&gt;'Tabelas auxiliares'!$C$237,T680&lt;&gt;'Tabelas auxiliares'!$D$236),"FOLHA DE PESSOAL",IF(X680='Tabelas auxiliares'!$A$237,"CUSTEIO",IF(X680='Tabelas auxiliares'!$A$236,"INVESTIMENTO","ERRO - VERIFICAR"))))</f>
        <v/>
      </c>
      <c r="Z680" s="64" t="str">
        <f t="shared" si="19"/>
        <v/>
      </c>
      <c r="AC680" s="44"/>
    </row>
    <row r="681" spans="6:29" x14ac:dyDescent="0.25">
      <c r="F681" s="51" t="str">
        <f>IFERROR(VLOOKUP(D681,'Tabelas auxiliares'!$A$3:$B$61,2,FALSE),"")</f>
        <v/>
      </c>
      <c r="G681" s="51" t="str">
        <f>IFERROR(VLOOKUP($B681,'Tabelas auxiliares'!$A$65:$C$102,2,FALSE),"")</f>
        <v/>
      </c>
      <c r="H681" s="51" t="str">
        <f>IFERROR(VLOOKUP($B681,'Tabelas auxiliares'!$A$65:$C$102,3,FALSE),"")</f>
        <v/>
      </c>
      <c r="X681" s="51" t="str">
        <f t="shared" si="18"/>
        <v/>
      </c>
      <c r="Y681" s="51" t="str">
        <f>IF(T681="","",IF(AND(T681&lt;&gt;'Tabelas auxiliares'!$B$236,T681&lt;&gt;'Tabelas auxiliares'!$B$237,T681&lt;&gt;'Tabelas auxiliares'!$C$236,T681&lt;&gt;'Tabelas auxiliares'!$C$237,T681&lt;&gt;'Tabelas auxiliares'!$D$236),"FOLHA DE PESSOAL",IF(X681='Tabelas auxiliares'!$A$237,"CUSTEIO",IF(X681='Tabelas auxiliares'!$A$236,"INVESTIMENTO","ERRO - VERIFICAR"))))</f>
        <v/>
      </c>
      <c r="Z681" s="64" t="str">
        <f t="shared" si="19"/>
        <v/>
      </c>
      <c r="AC681" s="44"/>
    </row>
    <row r="682" spans="6:29" x14ac:dyDescent="0.25">
      <c r="F682" s="51" t="str">
        <f>IFERROR(VLOOKUP(D682,'Tabelas auxiliares'!$A$3:$B$61,2,FALSE),"")</f>
        <v/>
      </c>
      <c r="G682" s="51" t="str">
        <f>IFERROR(VLOOKUP($B682,'Tabelas auxiliares'!$A$65:$C$102,2,FALSE),"")</f>
        <v/>
      </c>
      <c r="H682" s="51" t="str">
        <f>IFERROR(VLOOKUP($B682,'Tabelas auxiliares'!$A$65:$C$102,3,FALSE),"")</f>
        <v/>
      </c>
      <c r="X682" s="51" t="str">
        <f t="shared" si="18"/>
        <v/>
      </c>
      <c r="Y682" s="51" t="str">
        <f>IF(T682="","",IF(AND(T682&lt;&gt;'Tabelas auxiliares'!$B$236,T682&lt;&gt;'Tabelas auxiliares'!$B$237,T682&lt;&gt;'Tabelas auxiliares'!$C$236,T682&lt;&gt;'Tabelas auxiliares'!$C$237,T682&lt;&gt;'Tabelas auxiliares'!$D$236),"FOLHA DE PESSOAL",IF(X682='Tabelas auxiliares'!$A$237,"CUSTEIO",IF(X682='Tabelas auxiliares'!$A$236,"INVESTIMENTO","ERRO - VERIFICAR"))))</f>
        <v/>
      </c>
      <c r="Z682" s="64" t="str">
        <f t="shared" si="19"/>
        <v/>
      </c>
      <c r="AA682" s="44"/>
      <c r="AC682" s="44"/>
    </row>
    <row r="683" spans="6:29" x14ac:dyDescent="0.25">
      <c r="F683" s="51" t="str">
        <f>IFERROR(VLOOKUP(D683,'Tabelas auxiliares'!$A$3:$B$61,2,FALSE),"")</f>
        <v/>
      </c>
      <c r="G683" s="51" t="str">
        <f>IFERROR(VLOOKUP($B683,'Tabelas auxiliares'!$A$65:$C$102,2,FALSE),"")</f>
        <v/>
      </c>
      <c r="H683" s="51" t="str">
        <f>IFERROR(VLOOKUP($B683,'Tabelas auxiliares'!$A$65:$C$102,3,FALSE),"")</f>
        <v/>
      </c>
      <c r="X683" s="51" t="str">
        <f t="shared" si="18"/>
        <v/>
      </c>
      <c r="Y683" s="51" t="str">
        <f>IF(T683="","",IF(AND(T683&lt;&gt;'Tabelas auxiliares'!$B$236,T683&lt;&gt;'Tabelas auxiliares'!$B$237,T683&lt;&gt;'Tabelas auxiliares'!$C$236,T683&lt;&gt;'Tabelas auxiliares'!$C$237,T683&lt;&gt;'Tabelas auxiliares'!$D$236),"FOLHA DE PESSOAL",IF(X683='Tabelas auxiliares'!$A$237,"CUSTEIO",IF(X683='Tabelas auxiliares'!$A$236,"INVESTIMENTO","ERRO - VERIFICAR"))))</f>
        <v/>
      </c>
      <c r="Z683" s="64" t="str">
        <f t="shared" si="19"/>
        <v/>
      </c>
      <c r="AA683" s="44"/>
    </row>
    <row r="684" spans="6:29" x14ac:dyDescent="0.25">
      <c r="F684" s="51" t="str">
        <f>IFERROR(VLOOKUP(D684,'Tabelas auxiliares'!$A$3:$B$61,2,FALSE),"")</f>
        <v/>
      </c>
      <c r="G684" s="51" t="str">
        <f>IFERROR(VLOOKUP($B684,'Tabelas auxiliares'!$A$65:$C$102,2,FALSE),"")</f>
        <v/>
      </c>
      <c r="H684" s="51" t="str">
        <f>IFERROR(VLOOKUP($B684,'Tabelas auxiliares'!$A$65:$C$102,3,FALSE),"")</f>
        <v/>
      </c>
      <c r="X684" s="51" t="str">
        <f t="shared" ref="X684:X747" si="20">LEFT(V684,1)</f>
        <v/>
      </c>
      <c r="Y684" s="51" t="str">
        <f>IF(T684="","",IF(AND(T684&lt;&gt;'Tabelas auxiliares'!$B$236,T684&lt;&gt;'Tabelas auxiliares'!$B$237,T684&lt;&gt;'Tabelas auxiliares'!$C$236,T684&lt;&gt;'Tabelas auxiliares'!$C$237,T684&lt;&gt;'Tabelas auxiliares'!$D$236),"FOLHA DE PESSOAL",IF(X684='Tabelas auxiliares'!$A$237,"CUSTEIO",IF(X684='Tabelas auxiliares'!$A$236,"INVESTIMENTO","ERRO - VERIFICAR"))))</f>
        <v/>
      </c>
      <c r="Z684" s="64" t="str">
        <f t="shared" si="19"/>
        <v/>
      </c>
      <c r="AA684" s="44"/>
      <c r="AC684" s="44"/>
    </row>
    <row r="685" spans="6:29" x14ac:dyDescent="0.25">
      <c r="F685" s="51" t="str">
        <f>IFERROR(VLOOKUP(D685,'Tabelas auxiliares'!$A$3:$B$61,2,FALSE),"")</f>
        <v/>
      </c>
      <c r="G685" s="51" t="str">
        <f>IFERROR(VLOOKUP($B685,'Tabelas auxiliares'!$A$65:$C$102,2,FALSE),"")</f>
        <v/>
      </c>
      <c r="H685" s="51" t="str">
        <f>IFERROR(VLOOKUP($B685,'Tabelas auxiliares'!$A$65:$C$102,3,FALSE),"")</f>
        <v/>
      </c>
      <c r="X685" s="51" t="str">
        <f t="shared" si="20"/>
        <v/>
      </c>
      <c r="Y685" s="51" t="str">
        <f>IF(T685="","",IF(AND(T685&lt;&gt;'Tabelas auxiliares'!$B$236,T685&lt;&gt;'Tabelas auxiliares'!$B$237,T685&lt;&gt;'Tabelas auxiliares'!$C$236,T685&lt;&gt;'Tabelas auxiliares'!$C$237,T685&lt;&gt;'Tabelas auxiliares'!$D$236),"FOLHA DE PESSOAL",IF(X685='Tabelas auxiliares'!$A$237,"CUSTEIO",IF(X685='Tabelas auxiliares'!$A$236,"INVESTIMENTO","ERRO - VERIFICAR"))))</f>
        <v/>
      </c>
      <c r="Z685" s="64" t="str">
        <f t="shared" ref="Z685:Z748" si="21">IF(AA685+AB685+AC685&lt;&gt;0,AA685+AB685+AC685,"")</f>
        <v/>
      </c>
      <c r="AC685" s="44"/>
    </row>
    <row r="686" spans="6:29" x14ac:dyDescent="0.25">
      <c r="F686" s="51" t="str">
        <f>IFERROR(VLOOKUP(D686,'Tabelas auxiliares'!$A$3:$B$61,2,FALSE),"")</f>
        <v/>
      </c>
      <c r="G686" s="51" t="str">
        <f>IFERROR(VLOOKUP($B686,'Tabelas auxiliares'!$A$65:$C$102,2,FALSE),"")</f>
        <v/>
      </c>
      <c r="H686" s="51" t="str">
        <f>IFERROR(VLOOKUP($B686,'Tabelas auxiliares'!$A$65:$C$102,3,FALSE),"")</f>
        <v/>
      </c>
      <c r="X686" s="51" t="str">
        <f t="shared" si="20"/>
        <v/>
      </c>
      <c r="Y686" s="51" t="str">
        <f>IF(T686="","",IF(AND(T686&lt;&gt;'Tabelas auxiliares'!$B$236,T686&lt;&gt;'Tabelas auxiliares'!$B$237,T686&lt;&gt;'Tabelas auxiliares'!$C$236,T686&lt;&gt;'Tabelas auxiliares'!$C$237,T686&lt;&gt;'Tabelas auxiliares'!$D$236),"FOLHA DE PESSOAL",IF(X686='Tabelas auxiliares'!$A$237,"CUSTEIO",IF(X686='Tabelas auxiliares'!$A$236,"INVESTIMENTO","ERRO - VERIFICAR"))))</f>
        <v/>
      </c>
      <c r="Z686" s="64" t="str">
        <f t="shared" si="21"/>
        <v/>
      </c>
      <c r="AC686" s="44"/>
    </row>
    <row r="687" spans="6:29" x14ac:dyDescent="0.25">
      <c r="F687" s="51" t="str">
        <f>IFERROR(VLOOKUP(D687,'Tabelas auxiliares'!$A$3:$B$61,2,FALSE),"")</f>
        <v/>
      </c>
      <c r="G687" s="51" t="str">
        <f>IFERROR(VLOOKUP($B687,'Tabelas auxiliares'!$A$65:$C$102,2,FALSE),"")</f>
        <v/>
      </c>
      <c r="H687" s="51" t="str">
        <f>IFERROR(VLOOKUP($B687,'Tabelas auxiliares'!$A$65:$C$102,3,FALSE),"")</f>
        <v/>
      </c>
      <c r="X687" s="51" t="str">
        <f t="shared" si="20"/>
        <v/>
      </c>
      <c r="Y687" s="51" t="str">
        <f>IF(T687="","",IF(AND(T687&lt;&gt;'Tabelas auxiliares'!$B$236,T687&lt;&gt;'Tabelas auxiliares'!$B$237,T687&lt;&gt;'Tabelas auxiliares'!$C$236,T687&lt;&gt;'Tabelas auxiliares'!$C$237,T687&lt;&gt;'Tabelas auxiliares'!$D$236),"FOLHA DE PESSOAL",IF(X687='Tabelas auxiliares'!$A$237,"CUSTEIO",IF(X687='Tabelas auxiliares'!$A$236,"INVESTIMENTO","ERRO - VERIFICAR"))))</f>
        <v/>
      </c>
      <c r="Z687" s="64" t="str">
        <f t="shared" si="21"/>
        <v/>
      </c>
      <c r="AC687" s="44"/>
    </row>
    <row r="688" spans="6:29" x14ac:dyDescent="0.25">
      <c r="F688" s="51" t="str">
        <f>IFERROR(VLOOKUP(D688,'Tabelas auxiliares'!$A$3:$B$61,2,FALSE),"")</f>
        <v/>
      </c>
      <c r="G688" s="51" t="str">
        <f>IFERROR(VLOOKUP($B688,'Tabelas auxiliares'!$A$65:$C$102,2,FALSE),"")</f>
        <v/>
      </c>
      <c r="H688" s="51" t="str">
        <f>IFERROR(VLOOKUP($B688,'Tabelas auxiliares'!$A$65:$C$102,3,FALSE),"")</f>
        <v/>
      </c>
      <c r="X688" s="51" t="str">
        <f t="shared" si="20"/>
        <v/>
      </c>
      <c r="Y688" s="51" t="str">
        <f>IF(T688="","",IF(AND(T688&lt;&gt;'Tabelas auxiliares'!$B$236,T688&lt;&gt;'Tabelas auxiliares'!$B$237,T688&lt;&gt;'Tabelas auxiliares'!$C$236,T688&lt;&gt;'Tabelas auxiliares'!$C$237,T688&lt;&gt;'Tabelas auxiliares'!$D$236),"FOLHA DE PESSOAL",IF(X688='Tabelas auxiliares'!$A$237,"CUSTEIO",IF(X688='Tabelas auxiliares'!$A$236,"INVESTIMENTO","ERRO - VERIFICAR"))))</f>
        <v/>
      </c>
      <c r="Z688" s="64" t="str">
        <f t="shared" si="21"/>
        <v/>
      </c>
      <c r="AC688" s="44"/>
    </row>
    <row r="689" spans="6:29" x14ac:dyDescent="0.25">
      <c r="F689" s="51" t="str">
        <f>IFERROR(VLOOKUP(D689,'Tabelas auxiliares'!$A$3:$B$61,2,FALSE),"")</f>
        <v/>
      </c>
      <c r="G689" s="51" t="str">
        <f>IFERROR(VLOOKUP($B689,'Tabelas auxiliares'!$A$65:$C$102,2,FALSE),"")</f>
        <v/>
      </c>
      <c r="H689" s="51" t="str">
        <f>IFERROR(VLOOKUP($B689,'Tabelas auxiliares'!$A$65:$C$102,3,FALSE),"")</f>
        <v/>
      </c>
      <c r="X689" s="51" t="str">
        <f t="shared" si="20"/>
        <v/>
      </c>
      <c r="Y689" s="51" t="str">
        <f>IF(T689="","",IF(AND(T689&lt;&gt;'Tabelas auxiliares'!$B$236,T689&lt;&gt;'Tabelas auxiliares'!$B$237,T689&lt;&gt;'Tabelas auxiliares'!$C$236,T689&lt;&gt;'Tabelas auxiliares'!$C$237,T689&lt;&gt;'Tabelas auxiliares'!$D$236),"FOLHA DE PESSOAL",IF(X689='Tabelas auxiliares'!$A$237,"CUSTEIO",IF(X689='Tabelas auxiliares'!$A$236,"INVESTIMENTO","ERRO - VERIFICAR"))))</f>
        <v/>
      </c>
      <c r="Z689" s="64" t="str">
        <f t="shared" si="21"/>
        <v/>
      </c>
      <c r="AA689" s="44"/>
      <c r="AC689" s="44"/>
    </row>
    <row r="690" spans="6:29" x14ac:dyDescent="0.25">
      <c r="F690" s="51" t="str">
        <f>IFERROR(VLOOKUP(D690,'Tabelas auxiliares'!$A$3:$B$61,2,FALSE),"")</f>
        <v/>
      </c>
      <c r="G690" s="51" t="str">
        <f>IFERROR(VLOOKUP($B690,'Tabelas auxiliares'!$A$65:$C$102,2,FALSE),"")</f>
        <v/>
      </c>
      <c r="H690" s="51" t="str">
        <f>IFERROR(VLOOKUP($B690,'Tabelas auxiliares'!$A$65:$C$102,3,FALSE),"")</f>
        <v/>
      </c>
      <c r="X690" s="51" t="str">
        <f t="shared" si="20"/>
        <v/>
      </c>
      <c r="Y690" s="51" t="str">
        <f>IF(T690="","",IF(AND(T690&lt;&gt;'Tabelas auxiliares'!$B$236,T690&lt;&gt;'Tabelas auxiliares'!$B$237,T690&lt;&gt;'Tabelas auxiliares'!$C$236,T690&lt;&gt;'Tabelas auxiliares'!$C$237,T690&lt;&gt;'Tabelas auxiliares'!$D$236),"FOLHA DE PESSOAL",IF(X690='Tabelas auxiliares'!$A$237,"CUSTEIO",IF(X690='Tabelas auxiliares'!$A$236,"INVESTIMENTO","ERRO - VERIFICAR"))))</f>
        <v/>
      </c>
      <c r="Z690" s="64" t="str">
        <f t="shared" si="21"/>
        <v/>
      </c>
      <c r="AA690" s="44"/>
      <c r="AC690" s="44"/>
    </row>
    <row r="691" spans="6:29" x14ac:dyDescent="0.25">
      <c r="F691" s="51" t="str">
        <f>IFERROR(VLOOKUP(D691,'Tabelas auxiliares'!$A$3:$B$61,2,FALSE),"")</f>
        <v/>
      </c>
      <c r="G691" s="51" t="str">
        <f>IFERROR(VLOOKUP($B691,'Tabelas auxiliares'!$A$65:$C$102,2,FALSE),"")</f>
        <v/>
      </c>
      <c r="H691" s="51" t="str">
        <f>IFERROR(VLOOKUP($B691,'Tabelas auxiliares'!$A$65:$C$102,3,FALSE),"")</f>
        <v/>
      </c>
      <c r="X691" s="51" t="str">
        <f t="shared" si="20"/>
        <v/>
      </c>
      <c r="Y691" s="51" t="str">
        <f>IF(T691="","",IF(AND(T691&lt;&gt;'Tabelas auxiliares'!$B$236,T691&lt;&gt;'Tabelas auxiliares'!$B$237,T691&lt;&gt;'Tabelas auxiliares'!$C$236,T691&lt;&gt;'Tabelas auxiliares'!$C$237,T691&lt;&gt;'Tabelas auxiliares'!$D$236),"FOLHA DE PESSOAL",IF(X691='Tabelas auxiliares'!$A$237,"CUSTEIO",IF(X691='Tabelas auxiliares'!$A$236,"INVESTIMENTO","ERRO - VERIFICAR"))))</f>
        <v/>
      </c>
      <c r="Z691" s="64" t="str">
        <f t="shared" si="21"/>
        <v/>
      </c>
      <c r="AA691" s="44"/>
      <c r="AC691" s="44"/>
    </row>
    <row r="692" spans="6:29" x14ac:dyDescent="0.25">
      <c r="F692" s="51" t="str">
        <f>IFERROR(VLOOKUP(D692,'Tabelas auxiliares'!$A$3:$B$61,2,FALSE),"")</f>
        <v/>
      </c>
      <c r="G692" s="51" t="str">
        <f>IFERROR(VLOOKUP($B692,'Tabelas auxiliares'!$A$65:$C$102,2,FALSE),"")</f>
        <v/>
      </c>
      <c r="H692" s="51" t="str">
        <f>IFERROR(VLOOKUP($B692,'Tabelas auxiliares'!$A$65:$C$102,3,FALSE),"")</f>
        <v/>
      </c>
      <c r="X692" s="51" t="str">
        <f t="shared" si="20"/>
        <v/>
      </c>
      <c r="Y692" s="51" t="str">
        <f>IF(T692="","",IF(AND(T692&lt;&gt;'Tabelas auxiliares'!$B$236,T692&lt;&gt;'Tabelas auxiliares'!$B$237,T692&lt;&gt;'Tabelas auxiliares'!$C$236,T692&lt;&gt;'Tabelas auxiliares'!$C$237,T692&lt;&gt;'Tabelas auxiliares'!$D$236),"FOLHA DE PESSOAL",IF(X692='Tabelas auxiliares'!$A$237,"CUSTEIO",IF(X692='Tabelas auxiliares'!$A$236,"INVESTIMENTO","ERRO - VERIFICAR"))))</f>
        <v/>
      </c>
      <c r="Z692" s="64" t="str">
        <f t="shared" si="21"/>
        <v/>
      </c>
      <c r="AC692" s="44"/>
    </row>
    <row r="693" spans="6:29" x14ac:dyDescent="0.25">
      <c r="F693" s="51" t="str">
        <f>IFERROR(VLOOKUP(D693,'Tabelas auxiliares'!$A$3:$B$61,2,FALSE),"")</f>
        <v/>
      </c>
      <c r="G693" s="51" t="str">
        <f>IFERROR(VLOOKUP($B693,'Tabelas auxiliares'!$A$65:$C$102,2,FALSE),"")</f>
        <v/>
      </c>
      <c r="H693" s="51" t="str">
        <f>IFERROR(VLOOKUP($B693,'Tabelas auxiliares'!$A$65:$C$102,3,FALSE),"")</f>
        <v/>
      </c>
      <c r="X693" s="51" t="str">
        <f t="shared" si="20"/>
        <v/>
      </c>
      <c r="Y693" s="51" t="str">
        <f>IF(T693="","",IF(AND(T693&lt;&gt;'Tabelas auxiliares'!$B$236,T693&lt;&gt;'Tabelas auxiliares'!$B$237,T693&lt;&gt;'Tabelas auxiliares'!$C$236,T693&lt;&gt;'Tabelas auxiliares'!$C$237,T693&lt;&gt;'Tabelas auxiliares'!$D$236),"FOLHA DE PESSOAL",IF(X693='Tabelas auxiliares'!$A$237,"CUSTEIO",IF(X693='Tabelas auxiliares'!$A$236,"INVESTIMENTO","ERRO - VERIFICAR"))))</f>
        <v/>
      </c>
      <c r="Z693" s="64" t="str">
        <f t="shared" si="21"/>
        <v/>
      </c>
      <c r="AC693" s="44"/>
    </row>
    <row r="694" spans="6:29" x14ac:dyDescent="0.25">
      <c r="F694" s="51" t="str">
        <f>IFERROR(VLOOKUP(D694,'Tabelas auxiliares'!$A$3:$B$61,2,FALSE),"")</f>
        <v/>
      </c>
      <c r="G694" s="51" t="str">
        <f>IFERROR(VLOOKUP($B694,'Tabelas auxiliares'!$A$65:$C$102,2,FALSE),"")</f>
        <v/>
      </c>
      <c r="H694" s="51" t="str">
        <f>IFERROR(VLOOKUP($B694,'Tabelas auxiliares'!$A$65:$C$102,3,FALSE),"")</f>
        <v/>
      </c>
      <c r="X694" s="51" t="str">
        <f t="shared" si="20"/>
        <v/>
      </c>
      <c r="Y694" s="51" t="str">
        <f>IF(T694="","",IF(AND(T694&lt;&gt;'Tabelas auxiliares'!$B$236,T694&lt;&gt;'Tabelas auxiliares'!$B$237,T694&lt;&gt;'Tabelas auxiliares'!$C$236,T694&lt;&gt;'Tabelas auxiliares'!$C$237,T694&lt;&gt;'Tabelas auxiliares'!$D$236),"FOLHA DE PESSOAL",IF(X694='Tabelas auxiliares'!$A$237,"CUSTEIO",IF(X694='Tabelas auxiliares'!$A$236,"INVESTIMENTO","ERRO - VERIFICAR"))))</f>
        <v/>
      </c>
      <c r="Z694" s="64" t="str">
        <f t="shared" si="21"/>
        <v/>
      </c>
      <c r="AA694" s="44"/>
      <c r="AC694" s="44"/>
    </row>
    <row r="695" spans="6:29" x14ac:dyDescent="0.25">
      <c r="F695" s="51" t="str">
        <f>IFERROR(VLOOKUP(D695,'Tabelas auxiliares'!$A$3:$B$61,2,FALSE),"")</f>
        <v/>
      </c>
      <c r="G695" s="51" t="str">
        <f>IFERROR(VLOOKUP($B695,'Tabelas auxiliares'!$A$65:$C$102,2,FALSE),"")</f>
        <v/>
      </c>
      <c r="H695" s="51" t="str">
        <f>IFERROR(VLOOKUP($B695,'Tabelas auxiliares'!$A$65:$C$102,3,FALSE),"")</f>
        <v/>
      </c>
      <c r="X695" s="51" t="str">
        <f t="shared" si="20"/>
        <v/>
      </c>
      <c r="Y695" s="51" t="str">
        <f>IF(T695="","",IF(AND(T695&lt;&gt;'Tabelas auxiliares'!$B$236,T695&lt;&gt;'Tabelas auxiliares'!$B$237,T695&lt;&gt;'Tabelas auxiliares'!$C$236,T695&lt;&gt;'Tabelas auxiliares'!$C$237,T695&lt;&gt;'Tabelas auxiliares'!$D$236),"FOLHA DE PESSOAL",IF(X695='Tabelas auxiliares'!$A$237,"CUSTEIO",IF(X695='Tabelas auxiliares'!$A$236,"INVESTIMENTO","ERRO - VERIFICAR"))))</f>
        <v/>
      </c>
      <c r="Z695" s="64" t="str">
        <f t="shared" si="21"/>
        <v/>
      </c>
      <c r="AA695" s="44"/>
      <c r="AC695" s="44"/>
    </row>
    <row r="696" spans="6:29" x14ac:dyDescent="0.25">
      <c r="F696" s="51" t="str">
        <f>IFERROR(VLOOKUP(D696,'Tabelas auxiliares'!$A$3:$B$61,2,FALSE),"")</f>
        <v/>
      </c>
      <c r="G696" s="51" t="str">
        <f>IFERROR(VLOOKUP($B696,'Tabelas auxiliares'!$A$65:$C$102,2,FALSE),"")</f>
        <v/>
      </c>
      <c r="H696" s="51" t="str">
        <f>IFERROR(VLOOKUP($B696,'Tabelas auxiliares'!$A$65:$C$102,3,FALSE),"")</f>
        <v/>
      </c>
      <c r="X696" s="51" t="str">
        <f t="shared" si="20"/>
        <v/>
      </c>
      <c r="Y696" s="51" t="str">
        <f>IF(T696="","",IF(AND(T696&lt;&gt;'Tabelas auxiliares'!$B$236,T696&lt;&gt;'Tabelas auxiliares'!$B$237,T696&lt;&gt;'Tabelas auxiliares'!$C$236,T696&lt;&gt;'Tabelas auxiliares'!$C$237,T696&lt;&gt;'Tabelas auxiliares'!$D$236),"FOLHA DE PESSOAL",IF(X696='Tabelas auxiliares'!$A$237,"CUSTEIO",IF(X696='Tabelas auxiliares'!$A$236,"INVESTIMENTO","ERRO - VERIFICAR"))))</f>
        <v/>
      </c>
      <c r="Z696" s="64" t="str">
        <f t="shared" si="21"/>
        <v/>
      </c>
      <c r="AA696" s="44"/>
      <c r="AC696" s="44"/>
    </row>
    <row r="697" spans="6:29" x14ac:dyDescent="0.25">
      <c r="F697" s="51" t="str">
        <f>IFERROR(VLOOKUP(D697,'Tabelas auxiliares'!$A$3:$B$61,2,FALSE),"")</f>
        <v/>
      </c>
      <c r="G697" s="51" t="str">
        <f>IFERROR(VLOOKUP($B697,'Tabelas auxiliares'!$A$65:$C$102,2,FALSE),"")</f>
        <v/>
      </c>
      <c r="H697" s="51" t="str">
        <f>IFERROR(VLOOKUP($B697,'Tabelas auxiliares'!$A$65:$C$102,3,FALSE),"")</f>
        <v/>
      </c>
      <c r="X697" s="51" t="str">
        <f t="shared" si="20"/>
        <v/>
      </c>
      <c r="Y697" s="51" t="str">
        <f>IF(T697="","",IF(AND(T697&lt;&gt;'Tabelas auxiliares'!$B$236,T697&lt;&gt;'Tabelas auxiliares'!$B$237,T697&lt;&gt;'Tabelas auxiliares'!$C$236,T697&lt;&gt;'Tabelas auxiliares'!$C$237,T697&lt;&gt;'Tabelas auxiliares'!$D$236),"FOLHA DE PESSOAL",IF(X697='Tabelas auxiliares'!$A$237,"CUSTEIO",IF(X697='Tabelas auxiliares'!$A$236,"INVESTIMENTO","ERRO - VERIFICAR"))))</f>
        <v/>
      </c>
      <c r="Z697" s="64" t="str">
        <f t="shared" si="21"/>
        <v/>
      </c>
      <c r="AA697" s="44"/>
      <c r="AC697" s="44"/>
    </row>
    <row r="698" spans="6:29" x14ac:dyDescent="0.25">
      <c r="F698" s="51" t="str">
        <f>IFERROR(VLOOKUP(D698,'Tabelas auxiliares'!$A$3:$B$61,2,FALSE),"")</f>
        <v/>
      </c>
      <c r="G698" s="51" t="str">
        <f>IFERROR(VLOOKUP($B698,'Tabelas auxiliares'!$A$65:$C$102,2,FALSE),"")</f>
        <v/>
      </c>
      <c r="H698" s="51" t="str">
        <f>IFERROR(VLOOKUP($B698,'Tabelas auxiliares'!$A$65:$C$102,3,FALSE),"")</f>
        <v/>
      </c>
      <c r="X698" s="51" t="str">
        <f t="shared" si="20"/>
        <v/>
      </c>
      <c r="Y698" s="51" t="str">
        <f>IF(T698="","",IF(AND(T698&lt;&gt;'Tabelas auxiliares'!$B$236,T698&lt;&gt;'Tabelas auxiliares'!$B$237,T698&lt;&gt;'Tabelas auxiliares'!$C$236,T698&lt;&gt;'Tabelas auxiliares'!$C$237,T698&lt;&gt;'Tabelas auxiliares'!$D$236),"FOLHA DE PESSOAL",IF(X698='Tabelas auxiliares'!$A$237,"CUSTEIO",IF(X698='Tabelas auxiliares'!$A$236,"INVESTIMENTO","ERRO - VERIFICAR"))))</f>
        <v/>
      </c>
      <c r="Z698" s="64" t="str">
        <f t="shared" si="21"/>
        <v/>
      </c>
      <c r="AC698" s="44"/>
    </row>
    <row r="699" spans="6:29" x14ac:dyDescent="0.25">
      <c r="F699" s="51" t="str">
        <f>IFERROR(VLOOKUP(D699,'Tabelas auxiliares'!$A$3:$B$61,2,FALSE),"")</f>
        <v/>
      </c>
      <c r="G699" s="51" t="str">
        <f>IFERROR(VLOOKUP($B699,'Tabelas auxiliares'!$A$65:$C$102,2,FALSE),"")</f>
        <v/>
      </c>
      <c r="H699" s="51" t="str">
        <f>IFERROR(VLOOKUP($B699,'Tabelas auxiliares'!$A$65:$C$102,3,FALSE),"")</f>
        <v/>
      </c>
      <c r="X699" s="51" t="str">
        <f t="shared" si="20"/>
        <v/>
      </c>
      <c r="Y699" s="51" t="str">
        <f>IF(T699="","",IF(AND(T699&lt;&gt;'Tabelas auxiliares'!$B$236,T699&lt;&gt;'Tabelas auxiliares'!$B$237,T699&lt;&gt;'Tabelas auxiliares'!$C$236,T699&lt;&gt;'Tabelas auxiliares'!$C$237,T699&lt;&gt;'Tabelas auxiliares'!$D$236),"FOLHA DE PESSOAL",IF(X699='Tabelas auxiliares'!$A$237,"CUSTEIO",IF(X699='Tabelas auxiliares'!$A$236,"INVESTIMENTO","ERRO - VERIFICAR"))))</f>
        <v/>
      </c>
      <c r="Z699" s="64" t="str">
        <f t="shared" si="21"/>
        <v/>
      </c>
      <c r="AC699" s="44"/>
    </row>
    <row r="700" spans="6:29" x14ac:dyDescent="0.25">
      <c r="F700" s="51" t="str">
        <f>IFERROR(VLOOKUP(D700,'Tabelas auxiliares'!$A$3:$B$61,2,FALSE),"")</f>
        <v/>
      </c>
      <c r="G700" s="51" t="str">
        <f>IFERROR(VLOOKUP($B700,'Tabelas auxiliares'!$A$65:$C$102,2,FALSE),"")</f>
        <v/>
      </c>
      <c r="H700" s="51" t="str">
        <f>IFERROR(VLOOKUP($B700,'Tabelas auxiliares'!$A$65:$C$102,3,FALSE),"")</f>
        <v/>
      </c>
      <c r="X700" s="51" t="str">
        <f t="shared" si="20"/>
        <v/>
      </c>
      <c r="Y700" s="51" t="str">
        <f>IF(T700="","",IF(AND(T700&lt;&gt;'Tabelas auxiliares'!$B$236,T700&lt;&gt;'Tabelas auxiliares'!$B$237,T700&lt;&gt;'Tabelas auxiliares'!$C$236,T700&lt;&gt;'Tabelas auxiliares'!$C$237,T700&lt;&gt;'Tabelas auxiliares'!$D$236),"FOLHA DE PESSOAL",IF(X700='Tabelas auxiliares'!$A$237,"CUSTEIO",IF(X700='Tabelas auxiliares'!$A$236,"INVESTIMENTO","ERRO - VERIFICAR"))))</f>
        <v/>
      </c>
      <c r="Z700" s="64" t="str">
        <f t="shared" si="21"/>
        <v/>
      </c>
      <c r="AC700" s="44"/>
    </row>
    <row r="701" spans="6:29" x14ac:dyDescent="0.25">
      <c r="F701" s="51" t="str">
        <f>IFERROR(VLOOKUP(D701,'Tabelas auxiliares'!$A$3:$B$61,2,FALSE),"")</f>
        <v/>
      </c>
      <c r="G701" s="51" t="str">
        <f>IFERROR(VLOOKUP($B701,'Tabelas auxiliares'!$A$65:$C$102,2,FALSE),"")</f>
        <v/>
      </c>
      <c r="H701" s="51" t="str">
        <f>IFERROR(VLOOKUP($B701,'Tabelas auxiliares'!$A$65:$C$102,3,FALSE),"")</f>
        <v/>
      </c>
      <c r="X701" s="51" t="str">
        <f t="shared" si="20"/>
        <v/>
      </c>
      <c r="Y701" s="51" t="str">
        <f>IF(T701="","",IF(AND(T701&lt;&gt;'Tabelas auxiliares'!$B$236,T701&lt;&gt;'Tabelas auxiliares'!$B$237,T701&lt;&gt;'Tabelas auxiliares'!$C$236,T701&lt;&gt;'Tabelas auxiliares'!$C$237,T701&lt;&gt;'Tabelas auxiliares'!$D$236),"FOLHA DE PESSOAL",IF(X701='Tabelas auxiliares'!$A$237,"CUSTEIO",IF(X701='Tabelas auxiliares'!$A$236,"INVESTIMENTO","ERRO - VERIFICAR"))))</f>
        <v/>
      </c>
      <c r="Z701" s="64" t="str">
        <f t="shared" si="21"/>
        <v/>
      </c>
      <c r="AA701" s="44"/>
    </row>
    <row r="702" spans="6:29" x14ac:dyDescent="0.25">
      <c r="F702" s="51" t="str">
        <f>IFERROR(VLOOKUP(D702,'Tabelas auxiliares'!$A$3:$B$61,2,FALSE),"")</f>
        <v/>
      </c>
      <c r="G702" s="51" t="str">
        <f>IFERROR(VLOOKUP($B702,'Tabelas auxiliares'!$A$65:$C$102,2,FALSE),"")</f>
        <v/>
      </c>
      <c r="H702" s="51" t="str">
        <f>IFERROR(VLOOKUP($B702,'Tabelas auxiliares'!$A$65:$C$102,3,FALSE),"")</f>
        <v/>
      </c>
      <c r="X702" s="51" t="str">
        <f t="shared" si="20"/>
        <v/>
      </c>
      <c r="Y702" s="51" t="str">
        <f>IF(T702="","",IF(AND(T702&lt;&gt;'Tabelas auxiliares'!$B$236,T702&lt;&gt;'Tabelas auxiliares'!$B$237,T702&lt;&gt;'Tabelas auxiliares'!$C$236,T702&lt;&gt;'Tabelas auxiliares'!$C$237,T702&lt;&gt;'Tabelas auxiliares'!$D$236),"FOLHA DE PESSOAL",IF(X702='Tabelas auxiliares'!$A$237,"CUSTEIO",IF(X702='Tabelas auxiliares'!$A$236,"INVESTIMENTO","ERRO - VERIFICAR"))))</f>
        <v/>
      </c>
      <c r="Z702" s="64" t="str">
        <f t="shared" si="21"/>
        <v/>
      </c>
      <c r="AC702" s="44"/>
    </row>
    <row r="703" spans="6:29" x14ac:dyDescent="0.25">
      <c r="F703" s="51" t="str">
        <f>IFERROR(VLOOKUP(D703,'Tabelas auxiliares'!$A$3:$B$61,2,FALSE),"")</f>
        <v/>
      </c>
      <c r="G703" s="51" t="str">
        <f>IFERROR(VLOOKUP($B703,'Tabelas auxiliares'!$A$65:$C$102,2,FALSE),"")</f>
        <v/>
      </c>
      <c r="H703" s="51" t="str">
        <f>IFERROR(VLOOKUP($B703,'Tabelas auxiliares'!$A$65:$C$102,3,FALSE),"")</f>
        <v/>
      </c>
      <c r="X703" s="51" t="str">
        <f t="shared" si="20"/>
        <v/>
      </c>
      <c r="Y703" s="51" t="str">
        <f>IF(T703="","",IF(AND(T703&lt;&gt;'Tabelas auxiliares'!$B$236,T703&lt;&gt;'Tabelas auxiliares'!$B$237,T703&lt;&gt;'Tabelas auxiliares'!$C$236,T703&lt;&gt;'Tabelas auxiliares'!$C$237,T703&lt;&gt;'Tabelas auxiliares'!$D$236),"FOLHA DE PESSOAL",IF(X703='Tabelas auxiliares'!$A$237,"CUSTEIO",IF(X703='Tabelas auxiliares'!$A$236,"INVESTIMENTO","ERRO - VERIFICAR"))))</f>
        <v/>
      </c>
      <c r="Z703" s="64" t="str">
        <f t="shared" si="21"/>
        <v/>
      </c>
      <c r="AC703" s="44"/>
    </row>
    <row r="704" spans="6:29" x14ac:dyDescent="0.25">
      <c r="F704" s="51" t="str">
        <f>IFERROR(VLOOKUP(D704,'Tabelas auxiliares'!$A$3:$B$61,2,FALSE),"")</f>
        <v/>
      </c>
      <c r="G704" s="51" t="str">
        <f>IFERROR(VLOOKUP($B704,'Tabelas auxiliares'!$A$65:$C$102,2,FALSE),"")</f>
        <v/>
      </c>
      <c r="H704" s="51" t="str">
        <f>IFERROR(VLOOKUP($B704,'Tabelas auxiliares'!$A$65:$C$102,3,FALSE),"")</f>
        <v/>
      </c>
      <c r="X704" s="51" t="str">
        <f t="shared" si="20"/>
        <v/>
      </c>
      <c r="Y704" s="51" t="str">
        <f>IF(T704="","",IF(AND(T704&lt;&gt;'Tabelas auxiliares'!$B$236,T704&lt;&gt;'Tabelas auxiliares'!$B$237,T704&lt;&gt;'Tabelas auxiliares'!$C$236,T704&lt;&gt;'Tabelas auxiliares'!$C$237,T704&lt;&gt;'Tabelas auxiliares'!$D$236),"FOLHA DE PESSOAL",IF(X704='Tabelas auxiliares'!$A$237,"CUSTEIO",IF(X704='Tabelas auxiliares'!$A$236,"INVESTIMENTO","ERRO - VERIFICAR"))))</f>
        <v/>
      </c>
      <c r="Z704" s="64" t="str">
        <f t="shared" si="21"/>
        <v/>
      </c>
      <c r="AC704" s="44"/>
    </row>
    <row r="705" spans="6:29" x14ac:dyDescent="0.25">
      <c r="F705" s="51" t="str">
        <f>IFERROR(VLOOKUP(D705,'Tabelas auxiliares'!$A$3:$B$61,2,FALSE),"")</f>
        <v/>
      </c>
      <c r="G705" s="51" t="str">
        <f>IFERROR(VLOOKUP($B705,'Tabelas auxiliares'!$A$65:$C$102,2,FALSE),"")</f>
        <v/>
      </c>
      <c r="H705" s="51" t="str">
        <f>IFERROR(VLOOKUP($B705,'Tabelas auxiliares'!$A$65:$C$102,3,FALSE),"")</f>
        <v/>
      </c>
      <c r="X705" s="51" t="str">
        <f t="shared" si="20"/>
        <v/>
      </c>
      <c r="Y705" s="51" t="str">
        <f>IF(T705="","",IF(AND(T705&lt;&gt;'Tabelas auxiliares'!$B$236,T705&lt;&gt;'Tabelas auxiliares'!$B$237,T705&lt;&gt;'Tabelas auxiliares'!$C$236,T705&lt;&gt;'Tabelas auxiliares'!$C$237,T705&lt;&gt;'Tabelas auxiliares'!$D$236),"FOLHA DE PESSOAL",IF(X705='Tabelas auxiliares'!$A$237,"CUSTEIO",IF(X705='Tabelas auxiliares'!$A$236,"INVESTIMENTO","ERRO - VERIFICAR"))))</f>
        <v/>
      </c>
      <c r="Z705" s="64" t="str">
        <f t="shared" si="21"/>
        <v/>
      </c>
      <c r="AC705" s="44"/>
    </row>
    <row r="706" spans="6:29" x14ac:dyDescent="0.25">
      <c r="F706" s="51" t="str">
        <f>IFERROR(VLOOKUP(D706,'Tabelas auxiliares'!$A$3:$B$61,2,FALSE),"")</f>
        <v/>
      </c>
      <c r="G706" s="51" t="str">
        <f>IFERROR(VLOOKUP($B706,'Tabelas auxiliares'!$A$65:$C$102,2,FALSE),"")</f>
        <v/>
      </c>
      <c r="H706" s="51" t="str">
        <f>IFERROR(VLOOKUP($B706,'Tabelas auxiliares'!$A$65:$C$102,3,FALSE),"")</f>
        <v/>
      </c>
      <c r="X706" s="51" t="str">
        <f t="shared" si="20"/>
        <v/>
      </c>
      <c r="Y706" s="51" t="str">
        <f>IF(T706="","",IF(AND(T706&lt;&gt;'Tabelas auxiliares'!$B$236,T706&lt;&gt;'Tabelas auxiliares'!$B$237,T706&lt;&gt;'Tabelas auxiliares'!$C$236,T706&lt;&gt;'Tabelas auxiliares'!$C$237,T706&lt;&gt;'Tabelas auxiliares'!$D$236),"FOLHA DE PESSOAL",IF(X706='Tabelas auxiliares'!$A$237,"CUSTEIO",IF(X706='Tabelas auxiliares'!$A$236,"INVESTIMENTO","ERRO - VERIFICAR"))))</f>
        <v/>
      </c>
      <c r="Z706" s="64" t="str">
        <f t="shared" si="21"/>
        <v/>
      </c>
      <c r="AC706" s="44"/>
    </row>
    <row r="707" spans="6:29" x14ac:dyDescent="0.25">
      <c r="F707" s="51" t="str">
        <f>IFERROR(VLOOKUP(D707,'Tabelas auxiliares'!$A$3:$B$61,2,FALSE),"")</f>
        <v/>
      </c>
      <c r="G707" s="51" t="str">
        <f>IFERROR(VLOOKUP($B707,'Tabelas auxiliares'!$A$65:$C$102,2,FALSE),"")</f>
        <v/>
      </c>
      <c r="H707" s="51" t="str">
        <f>IFERROR(VLOOKUP($B707,'Tabelas auxiliares'!$A$65:$C$102,3,FALSE),"")</f>
        <v/>
      </c>
      <c r="X707" s="51" t="str">
        <f t="shared" si="20"/>
        <v/>
      </c>
      <c r="Y707" s="51" t="str">
        <f>IF(T707="","",IF(AND(T707&lt;&gt;'Tabelas auxiliares'!$B$236,T707&lt;&gt;'Tabelas auxiliares'!$B$237,T707&lt;&gt;'Tabelas auxiliares'!$C$236,T707&lt;&gt;'Tabelas auxiliares'!$C$237,T707&lt;&gt;'Tabelas auxiliares'!$D$236),"FOLHA DE PESSOAL",IF(X707='Tabelas auxiliares'!$A$237,"CUSTEIO",IF(X707='Tabelas auxiliares'!$A$236,"INVESTIMENTO","ERRO - VERIFICAR"))))</f>
        <v/>
      </c>
      <c r="Z707" s="64" t="str">
        <f t="shared" si="21"/>
        <v/>
      </c>
      <c r="AC707" s="44"/>
    </row>
    <row r="708" spans="6:29" x14ac:dyDescent="0.25">
      <c r="F708" s="51" t="str">
        <f>IFERROR(VLOOKUP(D708,'Tabelas auxiliares'!$A$3:$B$61,2,FALSE),"")</f>
        <v/>
      </c>
      <c r="G708" s="51" t="str">
        <f>IFERROR(VLOOKUP($B708,'Tabelas auxiliares'!$A$65:$C$102,2,FALSE),"")</f>
        <v/>
      </c>
      <c r="H708" s="51" t="str">
        <f>IFERROR(VLOOKUP($B708,'Tabelas auxiliares'!$A$65:$C$102,3,FALSE),"")</f>
        <v/>
      </c>
      <c r="X708" s="51" t="str">
        <f t="shared" si="20"/>
        <v/>
      </c>
      <c r="Y708" s="51" t="str">
        <f>IF(T708="","",IF(AND(T708&lt;&gt;'Tabelas auxiliares'!$B$236,T708&lt;&gt;'Tabelas auxiliares'!$B$237,T708&lt;&gt;'Tabelas auxiliares'!$C$236,T708&lt;&gt;'Tabelas auxiliares'!$C$237,T708&lt;&gt;'Tabelas auxiliares'!$D$236),"FOLHA DE PESSOAL",IF(X708='Tabelas auxiliares'!$A$237,"CUSTEIO",IF(X708='Tabelas auxiliares'!$A$236,"INVESTIMENTO","ERRO - VERIFICAR"))))</f>
        <v/>
      </c>
      <c r="Z708" s="64" t="str">
        <f t="shared" si="21"/>
        <v/>
      </c>
      <c r="AC708" s="44"/>
    </row>
    <row r="709" spans="6:29" x14ac:dyDescent="0.25">
      <c r="F709" s="51" t="str">
        <f>IFERROR(VLOOKUP(D709,'Tabelas auxiliares'!$A$3:$B$61,2,FALSE),"")</f>
        <v/>
      </c>
      <c r="G709" s="51" t="str">
        <f>IFERROR(VLOOKUP($B709,'Tabelas auxiliares'!$A$65:$C$102,2,FALSE),"")</f>
        <v/>
      </c>
      <c r="H709" s="51" t="str">
        <f>IFERROR(VLOOKUP($B709,'Tabelas auxiliares'!$A$65:$C$102,3,FALSE),"")</f>
        <v/>
      </c>
      <c r="X709" s="51" t="str">
        <f t="shared" si="20"/>
        <v/>
      </c>
      <c r="Y709" s="51" t="str">
        <f>IF(T709="","",IF(AND(T709&lt;&gt;'Tabelas auxiliares'!$B$236,T709&lt;&gt;'Tabelas auxiliares'!$B$237,T709&lt;&gt;'Tabelas auxiliares'!$C$236,T709&lt;&gt;'Tabelas auxiliares'!$C$237,T709&lt;&gt;'Tabelas auxiliares'!$D$236),"FOLHA DE PESSOAL",IF(X709='Tabelas auxiliares'!$A$237,"CUSTEIO",IF(X709='Tabelas auxiliares'!$A$236,"INVESTIMENTO","ERRO - VERIFICAR"))))</f>
        <v/>
      </c>
      <c r="Z709" s="64" t="str">
        <f t="shared" si="21"/>
        <v/>
      </c>
      <c r="AC709" s="44"/>
    </row>
    <row r="710" spans="6:29" x14ac:dyDescent="0.25">
      <c r="F710" s="51" t="str">
        <f>IFERROR(VLOOKUP(D710,'Tabelas auxiliares'!$A$3:$B$61,2,FALSE),"")</f>
        <v/>
      </c>
      <c r="G710" s="51" t="str">
        <f>IFERROR(VLOOKUP($B710,'Tabelas auxiliares'!$A$65:$C$102,2,FALSE),"")</f>
        <v/>
      </c>
      <c r="H710" s="51" t="str">
        <f>IFERROR(VLOOKUP($B710,'Tabelas auxiliares'!$A$65:$C$102,3,FALSE),"")</f>
        <v/>
      </c>
      <c r="X710" s="51" t="str">
        <f t="shared" si="20"/>
        <v/>
      </c>
      <c r="Y710" s="51" t="str">
        <f>IF(T710="","",IF(AND(T710&lt;&gt;'Tabelas auxiliares'!$B$236,T710&lt;&gt;'Tabelas auxiliares'!$B$237,T710&lt;&gt;'Tabelas auxiliares'!$C$236,T710&lt;&gt;'Tabelas auxiliares'!$C$237,T710&lt;&gt;'Tabelas auxiliares'!$D$236),"FOLHA DE PESSOAL",IF(X710='Tabelas auxiliares'!$A$237,"CUSTEIO",IF(X710='Tabelas auxiliares'!$A$236,"INVESTIMENTO","ERRO - VERIFICAR"))))</f>
        <v/>
      </c>
      <c r="Z710" s="64" t="str">
        <f t="shared" si="21"/>
        <v/>
      </c>
      <c r="AC710" s="44"/>
    </row>
    <row r="711" spans="6:29" x14ac:dyDescent="0.25">
      <c r="F711" s="51" t="str">
        <f>IFERROR(VLOOKUP(D711,'Tabelas auxiliares'!$A$3:$B$61,2,FALSE),"")</f>
        <v/>
      </c>
      <c r="G711" s="51" t="str">
        <f>IFERROR(VLOOKUP($B711,'Tabelas auxiliares'!$A$65:$C$102,2,FALSE),"")</f>
        <v/>
      </c>
      <c r="H711" s="51" t="str">
        <f>IFERROR(VLOOKUP($B711,'Tabelas auxiliares'!$A$65:$C$102,3,FALSE),"")</f>
        <v/>
      </c>
      <c r="X711" s="51" t="str">
        <f t="shared" si="20"/>
        <v/>
      </c>
      <c r="Y711" s="51" t="str">
        <f>IF(T711="","",IF(AND(T711&lt;&gt;'Tabelas auxiliares'!$B$236,T711&lt;&gt;'Tabelas auxiliares'!$B$237,T711&lt;&gt;'Tabelas auxiliares'!$C$236,T711&lt;&gt;'Tabelas auxiliares'!$C$237,T711&lt;&gt;'Tabelas auxiliares'!$D$236),"FOLHA DE PESSOAL",IF(X711='Tabelas auxiliares'!$A$237,"CUSTEIO",IF(X711='Tabelas auxiliares'!$A$236,"INVESTIMENTO","ERRO - VERIFICAR"))))</f>
        <v/>
      </c>
      <c r="Z711" s="64" t="str">
        <f t="shared" si="21"/>
        <v/>
      </c>
      <c r="AC711" s="44"/>
    </row>
    <row r="712" spans="6:29" x14ac:dyDescent="0.25">
      <c r="F712" s="51" t="str">
        <f>IFERROR(VLOOKUP(D712,'Tabelas auxiliares'!$A$3:$B$61,2,FALSE),"")</f>
        <v/>
      </c>
      <c r="G712" s="51" t="str">
        <f>IFERROR(VLOOKUP($B712,'Tabelas auxiliares'!$A$65:$C$102,2,FALSE),"")</f>
        <v/>
      </c>
      <c r="H712" s="51" t="str">
        <f>IFERROR(VLOOKUP($B712,'Tabelas auxiliares'!$A$65:$C$102,3,FALSE),"")</f>
        <v/>
      </c>
      <c r="X712" s="51" t="str">
        <f t="shared" si="20"/>
        <v/>
      </c>
      <c r="Y712" s="51" t="str">
        <f>IF(T712="","",IF(AND(T712&lt;&gt;'Tabelas auxiliares'!$B$236,T712&lt;&gt;'Tabelas auxiliares'!$B$237,T712&lt;&gt;'Tabelas auxiliares'!$C$236,T712&lt;&gt;'Tabelas auxiliares'!$C$237,T712&lt;&gt;'Tabelas auxiliares'!$D$236),"FOLHA DE PESSOAL",IF(X712='Tabelas auxiliares'!$A$237,"CUSTEIO",IF(X712='Tabelas auxiliares'!$A$236,"INVESTIMENTO","ERRO - VERIFICAR"))))</f>
        <v/>
      </c>
      <c r="Z712" s="64" t="str">
        <f t="shared" si="21"/>
        <v/>
      </c>
      <c r="AC712" s="44"/>
    </row>
    <row r="713" spans="6:29" x14ac:dyDescent="0.25">
      <c r="F713" s="51" t="str">
        <f>IFERROR(VLOOKUP(D713,'Tabelas auxiliares'!$A$3:$B$61,2,FALSE),"")</f>
        <v/>
      </c>
      <c r="G713" s="51" t="str">
        <f>IFERROR(VLOOKUP($B713,'Tabelas auxiliares'!$A$65:$C$102,2,FALSE),"")</f>
        <v/>
      </c>
      <c r="H713" s="51" t="str">
        <f>IFERROR(VLOOKUP($B713,'Tabelas auxiliares'!$A$65:$C$102,3,FALSE),"")</f>
        <v/>
      </c>
      <c r="X713" s="51" t="str">
        <f t="shared" si="20"/>
        <v/>
      </c>
      <c r="Y713" s="51" t="str">
        <f>IF(T713="","",IF(AND(T713&lt;&gt;'Tabelas auxiliares'!$B$236,T713&lt;&gt;'Tabelas auxiliares'!$B$237,T713&lt;&gt;'Tabelas auxiliares'!$C$236,T713&lt;&gt;'Tabelas auxiliares'!$C$237,T713&lt;&gt;'Tabelas auxiliares'!$D$236),"FOLHA DE PESSOAL",IF(X713='Tabelas auxiliares'!$A$237,"CUSTEIO",IF(X713='Tabelas auxiliares'!$A$236,"INVESTIMENTO","ERRO - VERIFICAR"))))</f>
        <v/>
      </c>
      <c r="Z713" s="64" t="str">
        <f t="shared" si="21"/>
        <v/>
      </c>
      <c r="AC713" s="44"/>
    </row>
    <row r="714" spans="6:29" x14ac:dyDescent="0.25">
      <c r="F714" s="51" t="str">
        <f>IFERROR(VLOOKUP(D714,'Tabelas auxiliares'!$A$3:$B$61,2,FALSE),"")</f>
        <v/>
      </c>
      <c r="G714" s="51" t="str">
        <f>IFERROR(VLOOKUP($B714,'Tabelas auxiliares'!$A$65:$C$102,2,FALSE),"")</f>
        <v/>
      </c>
      <c r="H714" s="51" t="str">
        <f>IFERROR(VLOOKUP($B714,'Tabelas auxiliares'!$A$65:$C$102,3,FALSE),"")</f>
        <v/>
      </c>
      <c r="X714" s="51" t="str">
        <f t="shared" si="20"/>
        <v/>
      </c>
      <c r="Y714" s="51" t="str">
        <f>IF(T714="","",IF(AND(T714&lt;&gt;'Tabelas auxiliares'!$B$236,T714&lt;&gt;'Tabelas auxiliares'!$B$237,T714&lt;&gt;'Tabelas auxiliares'!$C$236,T714&lt;&gt;'Tabelas auxiliares'!$C$237,T714&lt;&gt;'Tabelas auxiliares'!$D$236),"FOLHA DE PESSOAL",IF(X714='Tabelas auxiliares'!$A$237,"CUSTEIO",IF(X714='Tabelas auxiliares'!$A$236,"INVESTIMENTO","ERRO - VERIFICAR"))))</f>
        <v/>
      </c>
      <c r="Z714" s="64" t="str">
        <f t="shared" si="21"/>
        <v/>
      </c>
      <c r="AC714" s="44"/>
    </row>
    <row r="715" spans="6:29" x14ac:dyDescent="0.25">
      <c r="F715" s="51" t="str">
        <f>IFERROR(VLOOKUP(D715,'Tabelas auxiliares'!$A$3:$B$61,2,FALSE),"")</f>
        <v/>
      </c>
      <c r="G715" s="51" t="str">
        <f>IFERROR(VLOOKUP($B715,'Tabelas auxiliares'!$A$65:$C$102,2,FALSE),"")</f>
        <v/>
      </c>
      <c r="H715" s="51" t="str">
        <f>IFERROR(VLOOKUP($B715,'Tabelas auxiliares'!$A$65:$C$102,3,FALSE),"")</f>
        <v/>
      </c>
      <c r="X715" s="51" t="str">
        <f t="shared" si="20"/>
        <v/>
      </c>
      <c r="Y715" s="51" t="str">
        <f>IF(T715="","",IF(AND(T715&lt;&gt;'Tabelas auxiliares'!$B$236,T715&lt;&gt;'Tabelas auxiliares'!$B$237,T715&lt;&gt;'Tabelas auxiliares'!$C$236,T715&lt;&gt;'Tabelas auxiliares'!$C$237,T715&lt;&gt;'Tabelas auxiliares'!$D$236),"FOLHA DE PESSOAL",IF(X715='Tabelas auxiliares'!$A$237,"CUSTEIO",IF(X715='Tabelas auxiliares'!$A$236,"INVESTIMENTO","ERRO - VERIFICAR"))))</f>
        <v/>
      </c>
      <c r="Z715" s="64" t="str">
        <f t="shared" si="21"/>
        <v/>
      </c>
      <c r="AA715" s="44"/>
      <c r="AC715" s="44"/>
    </row>
    <row r="716" spans="6:29" x14ac:dyDescent="0.25">
      <c r="F716" s="51" t="str">
        <f>IFERROR(VLOOKUP(D716,'Tabelas auxiliares'!$A$3:$B$61,2,FALSE),"")</f>
        <v/>
      </c>
      <c r="G716" s="51" t="str">
        <f>IFERROR(VLOOKUP($B716,'Tabelas auxiliares'!$A$65:$C$102,2,FALSE),"")</f>
        <v/>
      </c>
      <c r="H716" s="51" t="str">
        <f>IFERROR(VLOOKUP($B716,'Tabelas auxiliares'!$A$65:$C$102,3,FALSE),"")</f>
        <v/>
      </c>
      <c r="X716" s="51" t="str">
        <f t="shared" si="20"/>
        <v/>
      </c>
      <c r="Y716" s="51" t="str">
        <f>IF(T716="","",IF(AND(T716&lt;&gt;'Tabelas auxiliares'!$B$236,T716&lt;&gt;'Tabelas auxiliares'!$B$237,T716&lt;&gt;'Tabelas auxiliares'!$C$236,T716&lt;&gt;'Tabelas auxiliares'!$C$237,T716&lt;&gt;'Tabelas auxiliares'!$D$236),"FOLHA DE PESSOAL",IF(X716='Tabelas auxiliares'!$A$237,"CUSTEIO",IF(X716='Tabelas auxiliares'!$A$236,"INVESTIMENTO","ERRO - VERIFICAR"))))</f>
        <v/>
      </c>
      <c r="Z716" s="64" t="str">
        <f t="shared" si="21"/>
        <v/>
      </c>
      <c r="AC716" s="44"/>
    </row>
    <row r="717" spans="6:29" x14ac:dyDescent="0.25">
      <c r="F717" s="51" t="str">
        <f>IFERROR(VLOOKUP(D717,'Tabelas auxiliares'!$A$3:$B$61,2,FALSE),"")</f>
        <v/>
      </c>
      <c r="G717" s="51" t="str">
        <f>IFERROR(VLOOKUP($B717,'Tabelas auxiliares'!$A$65:$C$102,2,FALSE),"")</f>
        <v/>
      </c>
      <c r="H717" s="51" t="str">
        <f>IFERROR(VLOOKUP($B717,'Tabelas auxiliares'!$A$65:$C$102,3,FALSE),"")</f>
        <v/>
      </c>
      <c r="X717" s="51" t="str">
        <f t="shared" si="20"/>
        <v/>
      </c>
      <c r="Y717" s="51" t="str">
        <f>IF(T717="","",IF(AND(T717&lt;&gt;'Tabelas auxiliares'!$B$236,T717&lt;&gt;'Tabelas auxiliares'!$B$237,T717&lt;&gt;'Tabelas auxiliares'!$C$236,T717&lt;&gt;'Tabelas auxiliares'!$C$237,T717&lt;&gt;'Tabelas auxiliares'!$D$236),"FOLHA DE PESSOAL",IF(X717='Tabelas auxiliares'!$A$237,"CUSTEIO",IF(X717='Tabelas auxiliares'!$A$236,"INVESTIMENTO","ERRO - VERIFICAR"))))</f>
        <v/>
      </c>
      <c r="Z717" s="64" t="str">
        <f t="shared" si="21"/>
        <v/>
      </c>
      <c r="AA717" s="44"/>
      <c r="AC717" s="44"/>
    </row>
    <row r="718" spans="6:29" x14ac:dyDescent="0.25">
      <c r="F718" s="51" t="str">
        <f>IFERROR(VLOOKUP(D718,'Tabelas auxiliares'!$A$3:$B$61,2,FALSE),"")</f>
        <v/>
      </c>
      <c r="G718" s="51" t="str">
        <f>IFERROR(VLOOKUP($B718,'Tabelas auxiliares'!$A$65:$C$102,2,FALSE),"")</f>
        <v/>
      </c>
      <c r="H718" s="51" t="str">
        <f>IFERROR(VLOOKUP($B718,'Tabelas auxiliares'!$A$65:$C$102,3,FALSE),"")</f>
        <v/>
      </c>
      <c r="X718" s="51" t="str">
        <f t="shared" si="20"/>
        <v/>
      </c>
      <c r="Y718" s="51" t="str">
        <f>IF(T718="","",IF(AND(T718&lt;&gt;'Tabelas auxiliares'!$B$236,T718&lt;&gt;'Tabelas auxiliares'!$B$237,T718&lt;&gt;'Tabelas auxiliares'!$C$236,T718&lt;&gt;'Tabelas auxiliares'!$C$237,T718&lt;&gt;'Tabelas auxiliares'!$D$236),"FOLHA DE PESSOAL",IF(X718='Tabelas auxiliares'!$A$237,"CUSTEIO",IF(X718='Tabelas auxiliares'!$A$236,"INVESTIMENTO","ERRO - VERIFICAR"))))</f>
        <v/>
      </c>
      <c r="Z718" s="64" t="str">
        <f t="shared" si="21"/>
        <v/>
      </c>
      <c r="AA718" s="44"/>
      <c r="AC718" s="44"/>
    </row>
    <row r="719" spans="6:29" x14ac:dyDescent="0.25">
      <c r="F719" s="51" t="str">
        <f>IFERROR(VLOOKUP(D719,'Tabelas auxiliares'!$A$3:$B$61,2,FALSE),"")</f>
        <v/>
      </c>
      <c r="G719" s="51" t="str">
        <f>IFERROR(VLOOKUP($B719,'Tabelas auxiliares'!$A$65:$C$102,2,FALSE),"")</f>
        <v/>
      </c>
      <c r="H719" s="51" t="str">
        <f>IFERROR(VLOOKUP($B719,'Tabelas auxiliares'!$A$65:$C$102,3,FALSE),"")</f>
        <v/>
      </c>
      <c r="X719" s="51" t="str">
        <f t="shared" si="20"/>
        <v/>
      </c>
      <c r="Y719" s="51" t="str">
        <f>IF(T719="","",IF(AND(T719&lt;&gt;'Tabelas auxiliares'!$B$236,T719&lt;&gt;'Tabelas auxiliares'!$B$237,T719&lt;&gt;'Tabelas auxiliares'!$C$236,T719&lt;&gt;'Tabelas auxiliares'!$C$237,T719&lt;&gt;'Tabelas auxiliares'!$D$236),"FOLHA DE PESSOAL",IF(X719='Tabelas auxiliares'!$A$237,"CUSTEIO",IF(X719='Tabelas auxiliares'!$A$236,"INVESTIMENTO","ERRO - VERIFICAR"))))</f>
        <v/>
      </c>
      <c r="Z719" s="64" t="str">
        <f t="shared" si="21"/>
        <v/>
      </c>
      <c r="AA719" s="44"/>
      <c r="AB719" s="44"/>
      <c r="AC719" s="44"/>
    </row>
    <row r="720" spans="6:29" x14ac:dyDescent="0.25">
      <c r="F720" s="51" t="str">
        <f>IFERROR(VLOOKUP(D720,'Tabelas auxiliares'!$A$3:$B$61,2,FALSE),"")</f>
        <v/>
      </c>
      <c r="G720" s="51" t="str">
        <f>IFERROR(VLOOKUP($B720,'Tabelas auxiliares'!$A$65:$C$102,2,FALSE),"")</f>
        <v/>
      </c>
      <c r="H720" s="51" t="str">
        <f>IFERROR(VLOOKUP($B720,'Tabelas auxiliares'!$A$65:$C$102,3,FALSE),"")</f>
        <v/>
      </c>
      <c r="X720" s="51" t="str">
        <f t="shared" si="20"/>
        <v/>
      </c>
      <c r="Y720" s="51" t="str">
        <f>IF(T720="","",IF(AND(T720&lt;&gt;'Tabelas auxiliares'!$B$236,T720&lt;&gt;'Tabelas auxiliares'!$B$237,T720&lt;&gt;'Tabelas auxiliares'!$C$236,T720&lt;&gt;'Tabelas auxiliares'!$C$237,T720&lt;&gt;'Tabelas auxiliares'!$D$236),"FOLHA DE PESSOAL",IF(X720='Tabelas auxiliares'!$A$237,"CUSTEIO",IF(X720='Tabelas auxiliares'!$A$236,"INVESTIMENTO","ERRO - VERIFICAR"))))</f>
        <v/>
      </c>
      <c r="Z720" s="64" t="str">
        <f t="shared" si="21"/>
        <v/>
      </c>
      <c r="AC720" s="44"/>
    </row>
    <row r="721" spans="6:29" x14ac:dyDescent="0.25">
      <c r="F721" s="51" t="str">
        <f>IFERROR(VLOOKUP(D721,'Tabelas auxiliares'!$A$3:$B$61,2,FALSE),"")</f>
        <v/>
      </c>
      <c r="G721" s="51" t="str">
        <f>IFERROR(VLOOKUP($B721,'Tabelas auxiliares'!$A$65:$C$102,2,FALSE),"")</f>
        <v/>
      </c>
      <c r="H721" s="51" t="str">
        <f>IFERROR(VLOOKUP($B721,'Tabelas auxiliares'!$A$65:$C$102,3,FALSE),"")</f>
        <v/>
      </c>
      <c r="X721" s="51" t="str">
        <f t="shared" si="20"/>
        <v/>
      </c>
      <c r="Y721" s="51" t="str">
        <f>IF(T721="","",IF(AND(T721&lt;&gt;'Tabelas auxiliares'!$B$236,T721&lt;&gt;'Tabelas auxiliares'!$B$237,T721&lt;&gt;'Tabelas auxiliares'!$C$236,T721&lt;&gt;'Tabelas auxiliares'!$C$237,T721&lt;&gt;'Tabelas auxiliares'!$D$236),"FOLHA DE PESSOAL",IF(X721='Tabelas auxiliares'!$A$237,"CUSTEIO",IF(X721='Tabelas auxiliares'!$A$236,"INVESTIMENTO","ERRO - VERIFICAR"))))</f>
        <v/>
      </c>
      <c r="Z721" s="64" t="str">
        <f t="shared" si="21"/>
        <v/>
      </c>
      <c r="AC721" s="44"/>
    </row>
    <row r="722" spans="6:29" x14ac:dyDescent="0.25">
      <c r="F722" s="51" t="str">
        <f>IFERROR(VLOOKUP(D722,'Tabelas auxiliares'!$A$3:$B$61,2,FALSE),"")</f>
        <v/>
      </c>
      <c r="G722" s="51" t="str">
        <f>IFERROR(VLOOKUP($B722,'Tabelas auxiliares'!$A$65:$C$102,2,FALSE),"")</f>
        <v/>
      </c>
      <c r="H722" s="51" t="str">
        <f>IFERROR(VLOOKUP($B722,'Tabelas auxiliares'!$A$65:$C$102,3,FALSE),"")</f>
        <v/>
      </c>
      <c r="X722" s="51" t="str">
        <f t="shared" si="20"/>
        <v/>
      </c>
      <c r="Y722" s="51" t="str">
        <f>IF(T722="","",IF(AND(T722&lt;&gt;'Tabelas auxiliares'!$B$236,T722&lt;&gt;'Tabelas auxiliares'!$B$237,T722&lt;&gt;'Tabelas auxiliares'!$C$236,T722&lt;&gt;'Tabelas auxiliares'!$C$237,T722&lt;&gt;'Tabelas auxiliares'!$D$236),"FOLHA DE PESSOAL",IF(X722='Tabelas auxiliares'!$A$237,"CUSTEIO",IF(X722='Tabelas auxiliares'!$A$236,"INVESTIMENTO","ERRO - VERIFICAR"))))</f>
        <v/>
      </c>
      <c r="Z722" s="64" t="str">
        <f t="shared" si="21"/>
        <v/>
      </c>
      <c r="AC722" s="44"/>
    </row>
    <row r="723" spans="6:29" x14ac:dyDescent="0.25">
      <c r="F723" s="51" t="str">
        <f>IFERROR(VLOOKUP(D723,'Tabelas auxiliares'!$A$3:$B$61,2,FALSE),"")</f>
        <v/>
      </c>
      <c r="G723" s="51" t="str">
        <f>IFERROR(VLOOKUP($B723,'Tabelas auxiliares'!$A$65:$C$102,2,FALSE),"")</f>
        <v/>
      </c>
      <c r="H723" s="51" t="str">
        <f>IFERROR(VLOOKUP($B723,'Tabelas auxiliares'!$A$65:$C$102,3,FALSE),"")</f>
        <v/>
      </c>
      <c r="X723" s="51" t="str">
        <f t="shared" si="20"/>
        <v/>
      </c>
      <c r="Y723" s="51" t="str">
        <f>IF(T723="","",IF(AND(T723&lt;&gt;'Tabelas auxiliares'!$B$236,T723&lt;&gt;'Tabelas auxiliares'!$B$237,T723&lt;&gt;'Tabelas auxiliares'!$C$236,T723&lt;&gt;'Tabelas auxiliares'!$C$237,T723&lt;&gt;'Tabelas auxiliares'!$D$236),"FOLHA DE PESSOAL",IF(X723='Tabelas auxiliares'!$A$237,"CUSTEIO",IF(X723='Tabelas auxiliares'!$A$236,"INVESTIMENTO","ERRO - VERIFICAR"))))</f>
        <v/>
      </c>
      <c r="Z723" s="64" t="str">
        <f t="shared" si="21"/>
        <v/>
      </c>
      <c r="AC723" s="44"/>
    </row>
    <row r="724" spans="6:29" x14ac:dyDescent="0.25">
      <c r="F724" s="51" t="str">
        <f>IFERROR(VLOOKUP(D724,'Tabelas auxiliares'!$A$3:$B$61,2,FALSE),"")</f>
        <v/>
      </c>
      <c r="G724" s="51" t="str">
        <f>IFERROR(VLOOKUP($B724,'Tabelas auxiliares'!$A$65:$C$102,2,FALSE),"")</f>
        <v/>
      </c>
      <c r="H724" s="51" t="str">
        <f>IFERROR(VLOOKUP($B724,'Tabelas auxiliares'!$A$65:$C$102,3,FALSE),"")</f>
        <v/>
      </c>
      <c r="X724" s="51" t="str">
        <f t="shared" si="20"/>
        <v/>
      </c>
      <c r="Y724" s="51" t="str">
        <f>IF(T724="","",IF(AND(T724&lt;&gt;'Tabelas auxiliares'!$B$236,T724&lt;&gt;'Tabelas auxiliares'!$B$237,T724&lt;&gt;'Tabelas auxiliares'!$C$236,T724&lt;&gt;'Tabelas auxiliares'!$C$237,T724&lt;&gt;'Tabelas auxiliares'!$D$236),"FOLHA DE PESSOAL",IF(X724='Tabelas auxiliares'!$A$237,"CUSTEIO",IF(X724='Tabelas auxiliares'!$A$236,"INVESTIMENTO","ERRO - VERIFICAR"))))</f>
        <v/>
      </c>
      <c r="Z724" s="64" t="str">
        <f t="shared" si="21"/>
        <v/>
      </c>
      <c r="AA724" s="44"/>
      <c r="AC724" s="44"/>
    </row>
    <row r="725" spans="6:29" x14ac:dyDescent="0.25">
      <c r="F725" s="51" t="str">
        <f>IFERROR(VLOOKUP(D725,'Tabelas auxiliares'!$A$3:$B$61,2,FALSE),"")</f>
        <v/>
      </c>
      <c r="G725" s="51" t="str">
        <f>IFERROR(VLOOKUP($B725,'Tabelas auxiliares'!$A$65:$C$102,2,FALSE),"")</f>
        <v/>
      </c>
      <c r="H725" s="51" t="str">
        <f>IFERROR(VLOOKUP($B725,'Tabelas auxiliares'!$A$65:$C$102,3,FALSE),"")</f>
        <v/>
      </c>
      <c r="X725" s="51" t="str">
        <f t="shared" si="20"/>
        <v/>
      </c>
      <c r="Y725" s="51" t="str">
        <f>IF(T725="","",IF(AND(T725&lt;&gt;'Tabelas auxiliares'!$B$236,T725&lt;&gt;'Tabelas auxiliares'!$B$237,T725&lt;&gt;'Tabelas auxiliares'!$C$236,T725&lt;&gt;'Tabelas auxiliares'!$C$237,T725&lt;&gt;'Tabelas auxiliares'!$D$236),"FOLHA DE PESSOAL",IF(X725='Tabelas auxiliares'!$A$237,"CUSTEIO",IF(X725='Tabelas auxiliares'!$A$236,"INVESTIMENTO","ERRO - VERIFICAR"))))</f>
        <v/>
      </c>
      <c r="Z725" s="64" t="str">
        <f t="shared" si="21"/>
        <v/>
      </c>
      <c r="AA725" s="44"/>
      <c r="AC725" s="44"/>
    </row>
    <row r="726" spans="6:29" x14ac:dyDescent="0.25">
      <c r="F726" s="51" t="str">
        <f>IFERROR(VLOOKUP(D726,'Tabelas auxiliares'!$A$3:$B$61,2,FALSE),"")</f>
        <v/>
      </c>
      <c r="G726" s="51" t="str">
        <f>IFERROR(VLOOKUP($B726,'Tabelas auxiliares'!$A$65:$C$102,2,FALSE),"")</f>
        <v/>
      </c>
      <c r="H726" s="51" t="str">
        <f>IFERROR(VLOOKUP($B726,'Tabelas auxiliares'!$A$65:$C$102,3,FALSE),"")</f>
        <v/>
      </c>
      <c r="X726" s="51" t="str">
        <f t="shared" si="20"/>
        <v/>
      </c>
      <c r="Y726" s="51" t="str">
        <f>IF(T726="","",IF(AND(T726&lt;&gt;'Tabelas auxiliares'!$B$236,T726&lt;&gt;'Tabelas auxiliares'!$B$237,T726&lt;&gt;'Tabelas auxiliares'!$C$236,T726&lt;&gt;'Tabelas auxiliares'!$C$237,T726&lt;&gt;'Tabelas auxiliares'!$D$236),"FOLHA DE PESSOAL",IF(X726='Tabelas auxiliares'!$A$237,"CUSTEIO",IF(X726='Tabelas auxiliares'!$A$236,"INVESTIMENTO","ERRO - VERIFICAR"))))</f>
        <v/>
      </c>
      <c r="Z726" s="64" t="str">
        <f t="shared" si="21"/>
        <v/>
      </c>
      <c r="AA726" s="44"/>
      <c r="AC726" s="44"/>
    </row>
    <row r="727" spans="6:29" x14ac:dyDescent="0.25">
      <c r="F727" s="51" t="str">
        <f>IFERROR(VLOOKUP(D727,'Tabelas auxiliares'!$A$3:$B$61,2,FALSE),"")</f>
        <v/>
      </c>
      <c r="G727" s="51" t="str">
        <f>IFERROR(VLOOKUP($B727,'Tabelas auxiliares'!$A$65:$C$102,2,FALSE),"")</f>
        <v/>
      </c>
      <c r="H727" s="51" t="str">
        <f>IFERROR(VLOOKUP($B727,'Tabelas auxiliares'!$A$65:$C$102,3,FALSE),"")</f>
        <v/>
      </c>
      <c r="X727" s="51" t="str">
        <f t="shared" si="20"/>
        <v/>
      </c>
      <c r="Y727" s="51" t="str">
        <f>IF(T727="","",IF(AND(T727&lt;&gt;'Tabelas auxiliares'!$B$236,T727&lt;&gt;'Tabelas auxiliares'!$B$237,T727&lt;&gt;'Tabelas auxiliares'!$C$236,T727&lt;&gt;'Tabelas auxiliares'!$C$237,T727&lt;&gt;'Tabelas auxiliares'!$D$236),"FOLHA DE PESSOAL",IF(X727='Tabelas auxiliares'!$A$237,"CUSTEIO",IF(X727='Tabelas auxiliares'!$A$236,"INVESTIMENTO","ERRO - VERIFICAR"))))</f>
        <v/>
      </c>
      <c r="Z727" s="64" t="str">
        <f t="shared" si="21"/>
        <v/>
      </c>
      <c r="AC727" s="44"/>
    </row>
    <row r="728" spans="6:29" x14ac:dyDescent="0.25">
      <c r="F728" s="51" t="str">
        <f>IFERROR(VLOOKUP(D728,'Tabelas auxiliares'!$A$3:$B$61,2,FALSE),"")</f>
        <v/>
      </c>
      <c r="G728" s="51" t="str">
        <f>IFERROR(VLOOKUP($B728,'Tabelas auxiliares'!$A$65:$C$102,2,FALSE),"")</f>
        <v/>
      </c>
      <c r="H728" s="51" t="str">
        <f>IFERROR(VLOOKUP($B728,'Tabelas auxiliares'!$A$65:$C$102,3,FALSE),"")</f>
        <v/>
      </c>
      <c r="X728" s="51" t="str">
        <f t="shared" si="20"/>
        <v/>
      </c>
      <c r="Y728" s="51" t="str">
        <f>IF(T728="","",IF(AND(T728&lt;&gt;'Tabelas auxiliares'!$B$236,T728&lt;&gt;'Tabelas auxiliares'!$B$237,T728&lt;&gt;'Tabelas auxiliares'!$C$236,T728&lt;&gt;'Tabelas auxiliares'!$C$237,T728&lt;&gt;'Tabelas auxiliares'!$D$236),"FOLHA DE PESSOAL",IF(X728='Tabelas auxiliares'!$A$237,"CUSTEIO",IF(X728='Tabelas auxiliares'!$A$236,"INVESTIMENTO","ERRO - VERIFICAR"))))</f>
        <v/>
      </c>
      <c r="Z728" s="64" t="str">
        <f t="shared" si="21"/>
        <v/>
      </c>
      <c r="AC728" s="44"/>
    </row>
    <row r="729" spans="6:29" x14ac:dyDescent="0.25">
      <c r="F729" s="51" t="str">
        <f>IFERROR(VLOOKUP(D729,'Tabelas auxiliares'!$A$3:$B$61,2,FALSE),"")</f>
        <v/>
      </c>
      <c r="G729" s="51" t="str">
        <f>IFERROR(VLOOKUP($B729,'Tabelas auxiliares'!$A$65:$C$102,2,FALSE),"")</f>
        <v/>
      </c>
      <c r="H729" s="51" t="str">
        <f>IFERROR(VLOOKUP($B729,'Tabelas auxiliares'!$A$65:$C$102,3,FALSE),"")</f>
        <v/>
      </c>
      <c r="X729" s="51" t="str">
        <f t="shared" si="20"/>
        <v/>
      </c>
      <c r="Y729" s="51" t="str">
        <f>IF(T729="","",IF(AND(T729&lt;&gt;'Tabelas auxiliares'!$B$236,T729&lt;&gt;'Tabelas auxiliares'!$B$237,T729&lt;&gt;'Tabelas auxiliares'!$C$236,T729&lt;&gt;'Tabelas auxiliares'!$C$237,T729&lt;&gt;'Tabelas auxiliares'!$D$236),"FOLHA DE PESSOAL",IF(X729='Tabelas auxiliares'!$A$237,"CUSTEIO",IF(X729='Tabelas auxiliares'!$A$236,"INVESTIMENTO","ERRO - VERIFICAR"))))</f>
        <v/>
      </c>
      <c r="Z729" s="64" t="str">
        <f t="shared" si="21"/>
        <v/>
      </c>
      <c r="AA729" s="44"/>
      <c r="AC729" s="44"/>
    </row>
    <row r="730" spans="6:29" x14ac:dyDescent="0.25">
      <c r="F730" s="51" t="str">
        <f>IFERROR(VLOOKUP(D730,'Tabelas auxiliares'!$A$3:$B$61,2,FALSE),"")</f>
        <v/>
      </c>
      <c r="G730" s="51" t="str">
        <f>IFERROR(VLOOKUP($B730,'Tabelas auxiliares'!$A$65:$C$102,2,FALSE),"")</f>
        <v/>
      </c>
      <c r="H730" s="51" t="str">
        <f>IFERROR(VLOOKUP($B730,'Tabelas auxiliares'!$A$65:$C$102,3,FALSE),"")</f>
        <v/>
      </c>
      <c r="X730" s="51" t="str">
        <f t="shared" si="20"/>
        <v/>
      </c>
      <c r="Y730" s="51" t="str">
        <f>IF(T730="","",IF(AND(T730&lt;&gt;'Tabelas auxiliares'!$B$236,T730&lt;&gt;'Tabelas auxiliares'!$B$237,T730&lt;&gt;'Tabelas auxiliares'!$C$236,T730&lt;&gt;'Tabelas auxiliares'!$C$237,T730&lt;&gt;'Tabelas auxiliares'!$D$236),"FOLHA DE PESSOAL",IF(X730='Tabelas auxiliares'!$A$237,"CUSTEIO",IF(X730='Tabelas auxiliares'!$A$236,"INVESTIMENTO","ERRO - VERIFICAR"))))</f>
        <v/>
      </c>
      <c r="Z730" s="64" t="str">
        <f t="shared" si="21"/>
        <v/>
      </c>
      <c r="AA730" s="44"/>
      <c r="AC730" s="44"/>
    </row>
    <row r="731" spans="6:29" x14ac:dyDescent="0.25">
      <c r="F731" s="51" t="str">
        <f>IFERROR(VLOOKUP(D731,'Tabelas auxiliares'!$A$3:$B$61,2,FALSE),"")</f>
        <v/>
      </c>
      <c r="G731" s="51" t="str">
        <f>IFERROR(VLOOKUP($B731,'Tabelas auxiliares'!$A$65:$C$102,2,FALSE),"")</f>
        <v/>
      </c>
      <c r="H731" s="51" t="str">
        <f>IFERROR(VLOOKUP($B731,'Tabelas auxiliares'!$A$65:$C$102,3,FALSE),"")</f>
        <v/>
      </c>
      <c r="X731" s="51" t="str">
        <f t="shared" si="20"/>
        <v/>
      </c>
      <c r="Y731" s="51" t="str">
        <f>IF(T731="","",IF(AND(T731&lt;&gt;'Tabelas auxiliares'!$B$236,T731&lt;&gt;'Tabelas auxiliares'!$B$237,T731&lt;&gt;'Tabelas auxiliares'!$C$236,T731&lt;&gt;'Tabelas auxiliares'!$C$237,T731&lt;&gt;'Tabelas auxiliares'!$D$236),"FOLHA DE PESSOAL",IF(X731='Tabelas auxiliares'!$A$237,"CUSTEIO",IF(X731='Tabelas auxiliares'!$A$236,"INVESTIMENTO","ERRO - VERIFICAR"))))</f>
        <v/>
      </c>
      <c r="Z731" s="64" t="str">
        <f t="shared" si="21"/>
        <v/>
      </c>
      <c r="AA731" s="44"/>
      <c r="AC731" s="44"/>
    </row>
    <row r="732" spans="6:29" x14ac:dyDescent="0.25">
      <c r="F732" s="51" t="str">
        <f>IFERROR(VLOOKUP(D732,'Tabelas auxiliares'!$A$3:$B$61,2,FALSE),"")</f>
        <v/>
      </c>
      <c r="G732" s="51" t="str">
        <f>IFERROR(VLOOKUP($B732,'Tabelas auxiliares'!$A$65:$C$102,2,FALSE),"")</f>
        <v/>
      </c>
      <c r="H732" s="51" t="str">
        <f>IFERROR(VLOOKUP($B732,'Tabelas auxiliares'!$A$65:$C$102,3,FALSE),"")</f>
        <v/>
      </c>
      <c r="X732" s="51" t="str">
        <f t="shared" si="20"/>
        <v/>
      </c>
      <c r="Y732" s="51" t="str">
        <f>IF(T732="","",IF(AND(T732&lt;&gt;'Tabelas auxiliares'!$B$236,T732&lt;&gt;'Tabelas auxiliares'!$B$237,T732&lt;&gt;'Tabelas auxiliares'!$C$236,T732&lt;&gt;'Tabelas auxiliares'!$C$237,T732&lt;&gt;'Tabelas auxiliares'!$D$236),"FOLHA DE PESSOAL",IF(X732='Tabelas auxiliares'!$A$237,"CUSTEIO",IF(X732='Tabelas auxiliares'!$A$236,"INVESTIMENTO","ERRO - VERIFICAR"))))</f>
        <v/>
      </c>
      <c r="Z732" s="64" t="str">
        <f t="shared" si="21"/>
        <v/>
      </c>
      <c r="AA732" s="44"/>
      <c r="AC732" s="44"/>
    </row>
    <row r="733" spans="6:29" x14ac:dyDescent="0.25">
      <c r="F733" s="51" t="str">
        <f>IFERROR(VLOOKUP(D733,'Tabelas auxiliares'!$A$3:$B$61,2,FALSE),"")</f>
        <v/>
      </c>
      <c r="G733" s="51" t="str">
        <f>IFERROR(VLOOKUP($B733,'Tabelas auxiliares'!$A$65:$C$102,2,FALSE),"")</f>
        <v/>
      </c>
      <c r="H733" s="51" t="str">
        <f>IFERROR(VLOOKUP($B733,'Tabelas auxiliares'!$A$65:$C$102,3,FALSE),"")</f>
        <v/>
      </c>
      <c r="X733" s="51" t="str">
        <f t="shared" si="20"/>
        <v/>
      </c>
      <c r="Y733" s="51" t="str">
        <f>IF(T733="","",IF(AND(T733&lt;&gt;'Tabelas auxiliares'!$B$236,T733&lt;&gt;'Tabelas auxiliares'!$B$237,T733&lt;&gt;'Tabelas auxiliares'!$C$236,T733&lt;&gt;'Tabelas auxiliares'!$C$237,T733&lt;&gt;'Tabelas auxiliares'!$D$236),"FOLHA DE PESSOAL",IF(X733='Tabelas auxiliares'!$A$237,"CUSTEIO",IF(X733='Tabelas auxiliares'!$A$236,"INVESTIMENTO","ERRO - VERIFICAR"))))</f>
        <v/>
      </c>
      <c r="Z733" s="64" t="str">
        <f t="shared" si="21"/>
        <v/>
      </c>
      <c r="AC733" s="44"/>
    </row>
    <row r="734" spans="6:29" x14ac:dyDescent="0.25">
      <c r="F734" s="51" t="str">
        <f>IFERROR(VLOOKUP(D734,'Tabelas auxiliares'!$A$3:$B$61,2,FALSE),"")</f>
        <v/>
      </c>
      <c r="G734" s="51" t="str">
        <f>IFERROR(VLOOKUP($B734,'Tabelas auxiliares'!$A$65:$C$102,2,FALSE),"")</f>
        <v/>
      </c>
      <c r="H734" s="51" t="str">
        <f>IFERROR(VLOOKUP($B734,'Tabelas auxiliares'!$A$65:$C$102,3,FALSE),"")</f>
        <v/>
      </c>
      <c r="X734" s="51" t="str">
        <f t="shared" si="20"/>
        <v/>
      </c>
      <c r="Y734" s="51" t="str">
        <f>IF(T734="","",IF(AND(T734&lt;&gt;'Tabelas auxiliares'!$B$236,T734&lt;&gt;'Tabelas auxiliares'!$B$237,T734&lt;&gt;'Tabelas auxiliares'!$C$236,T734&lt;&gt;'Tabelas auxiliares'!$C$237,T734&lt;&gt;'Tabelas auxiliares'!$D$236),"FOLHA DE PESSOAL",IF(X734='Tabelas auxiliares'!$A$237,"CUSTEIO",IF(X734='Tabelas auxiliares'!$A$236,"INVESTIMENTO","ERRO - VERIFICAR"))))</f>
        <v/>
      </c>
      <c r="Z734" s="64" t="str">
        <f t="shared" si="21"/>
        <v/>
      </c>
      <c r="AC734" s="44"/>
    </row>
    <row r="735" spans="6:29" x14ac:dyDescent="0.25">
      <c r="F735" s="51" t="str">
        <f>IFERROR(VLOOKUP(D735,'Tabelas auxiliares'!$A$3:$B$61,2,FALSE),"")</f>
        <v/>
      </c>
      <c r="G735" s="51" t="str">
        <f>IFERROR(VLOOKUP($B735,'Tabelas auxiliares'!$A$65:$C$102,2,FALSE),"")</f>
        <v/>
      </c>
      <c r="H735" s="51" t="str">
        <f>IFERROR(VLOOKUP($B735,'Tabelas auxiliares'!$A$65:$C$102,3,FALSE),"")</f>
        <v/>
      </c>
      <c r="X735" s="51" t="str">
        <f t="shared" si="20"/>
        <v/>
      </c>
      <c r="Y735" s="51" t="str">
        <f>IF(T735="","",IF(AND(T735&lt;&gt;'Tabelas auxiliares'!$B$236,T735&lt;&gt;'Tabelas auxiliares'!$B$237,T735&lt;&gt;'Tabelas auxiliares'!$C$236,T735&lt;&gt;'Tabelas auxiliares'!$C$237,T735&lt;&gt;'Tabelas auxiliares'!$D$236),"FOLHA DE PESSOAL",IF(X735='Tabelas auxiliares'!$A$237,"CUSTEIO",IF(X735='Tabelas auxiliares'!$A$236,"INVESTIMENTO","ERRO - VERIFICAR"))))</f>
        <v/>
      </c>
      <c r="Z735" s="64" t="str">
        <f t="shared" si="21"/>
        <v/>
      </c>
      <c r="AC735" s="44"/>
    </row>
    <row r="736" spans="6:29" x14ac:dyDescent="0.25">
      <c r="F736" s="51" t="str">
        <f>IFERROR(VLOOKUP(D736,'Tabelas auxiliares'!$A$3:$B$61,2,FALSE),"")</f>
        <v/>
      </c>
      <c r="G736" s="51" t="str">
        <f>IFERROR(VLOOKUP($B736,'Tabelas auxiliares'!$A$65:$C$102,2,FALSE),"")</f>
        <v/>
      </c>
      <c r="H736" s="51" t="str">
        <f>IFERROR(VLOOKUP($B736,'Tabelas auxiliares'!$A$65:$C$102,3,FALSE),"")</f>
        <v/>
      </c>
      <c r="X736" s="51" t="str">
        <f t="shared" si="20"/>
        <v/>
      </c>
      <c r="Y736" s="51" t="str">
        <f>IF(T736="","",IF(AND(T736&lt;&gt;'Tabelas auxiliares'!$B$236,T736&lt;&gt;'Tabelas auxiliares'!$B$237,T736&lt;&gt;'Tabelas auxiliares'!$C$236,T736&lt;&gt;'Tabelas auxiliares'!$C$237,T736&lt;&gt;'Tabelas auxiliares'!$D$236),"FOLHA DE PESSOAL",IF(X736='Tabelas auxiliares'!$A$237,"CUSTEIO",IF(X736='Tabelas auxiliares'!$A$236,"INVESTIMENTO","ERRO - VERIFICAR"))))</f>
        <v/>
      </c>
      <c r="Z736" s="64" t="str">
        <f t="shared" si="21"/>
        <v/>
      </c>
      <c r="AA736" s="44"/>
    </row>
    <row r="737" spans="6:29" x14ac:dyDescent="0.25">
      <c r="F737" s="51" t="str">
        <f>IFERROR(VLOOKUP(D737,'Tabelas auxiliares'!$A$3:$B$61,2,FALSE),"")</f>
        <v/>
      </c>
      <c r="G737" s="51" t="str">
        <f>IFERROR(VLOOKUP($B737,'Tabelas auxiliares'!$A$65:$C$102,2,FALSE),"")</f>
        <v/>
      </c>
      <c r="H737" s="51" t="str">
        <f>IFERROR(VLOOKUP($B737,'Tabelas auxiliares'!$A$65:$C$102,3,FALSE),"")</f>
        <v/>
      </c>
      <c r="X737" s="51" t="str">
        <f t="shared" si="20"/>
        <v/>
      </c>
      <c r="Y737" s="51" t="str">
        <f>IF(T737="","",IF(AND(T737&lt;&gt;'Tabelas auxiliares'!$B$236,T737&lt;&gt;'Tabelas auxiliares'!$B$237,T737&lt;&gt;'Tabelas auxiliares'!$C$236,T737&lt;&gt;'Tabelas auxiliares'!$C$237,T737&lt;&gt;'Tabelas auxiliares'!$D$236),"FOLHA DE PESSOAL",IF(X737='Tabelas auxiliares'!$A$237,"CUSTEIO",IF(X737='Tabelas auxiliares'!$A$236,"INVESTIMENTO","ERRO - VERIFICAR"))))</f>
        <v/>
      </c>
      <c r="Z737" s="64" t="str">
        <f t="shared" si="21"/>
        <v/>
      </c>
      <c r="AC737" s="44"/>
    </row>
    <row r="738" spans="6:29" x14ac:dyDescent="0.25">
      <c r="F738" s="51" t="str">
        <f>IFERROR(VLOOKUP(D738,'Tabelas auxiliares'!$A$3:$B$61,2,FALSE),"")</f>
        <v/>
      </c>
      <c r="G738" s="51" t="str">
        <f>IFERROR(VLOOKUP($B738,'Tabelas auxiliares'!$A$65:$C$102,2,FALSE),"")</f>
        <v/>
      </c>
      <c r="H738" s="51" t="str">
        <f>IFERROR(VLOOKUP($B738,'Tabelas auxiliares'!$A$65:$C$102,3,FALSE),"")</f>
        <v/>
      </c>
      <c r="X738" s="51" t="str">
        <f t="shared" si="20"/>
        <v/>
      </c>
      <c r="Y738" s="51" t="str">
        <f>IF(T738="","",IF(AND(T738&lt;&gt;'Tabelas auxiliares'!$B$236,T738&lt;&gt;'Tabelas auxiliares'!$B$237,T738&lt;&gt;'Tabelas auxiliares'!$C$236,T738&lt;&gt;'Tabelas auxiliares'!$C$237,T738&lt;&gt;'Tabelas auxiliares'!$D$236),"FOLHA DE PESSOAL",IF(X738='Tabelas auxiliares'!$A$237,"CUSTEIO",IF(X738='Tabelas auxiliares'!$A$236,"INVESTIMENTO","ERRO - VERIFICAR"))))</f>
        <v/>
      </c>
      <c r="Z738" s="64" t="str">
        <f t="shared" si="21"/>
        <v/>
      </c>
      <c r="AC738" s="44"/>
    </row>
    <row r="739" spans="6:29" x14ac:dyDescent="0.25">
      <c r="F739" s="51" t="str">
        <f>IFERROR(VLOOKUP(D739,'Tabelas auxiliares'!$A$3:$B$61,2,FALSE),"")</f>
        <v/>
      </c>
      <c r="G739" s="51" t="str">
        <f>IFERROR(VLOOKUP($B739,'Tabelas auxiliares'!$A$65:$C$102,2,FALSE),"")</f>
        <v/>
      </c>
      <c r="H739" s="51" t="str">
        <f>IFERROR(VLOOKUP($B739,'Tabelas auxiliares'!$A$65:$C$102,3,FALSE),"")</f>
        <v/>
      </c>
      <c r="X739" s="51" t="str">
        <f t="shared" si="20"/>
        <v/>
      </c>
      <c r="Y739" s="51" t="str">
        <f>IF(T739="","",IF(AND(T739&lt;&gt;'Tabelas auxiliares'!$B$236,T739&lt;&gt;'Tabelas auxiliares'!$B$237,T739&lt;&gt;'Tabelas auxiliares'!$C$236,T739&lt;&gt;'Tabelas auxiliares'!$C$237,T739&lt;&gt;'Tabelas auxiliares'!$D$236),"FOLHA DE PESSOAL",IF(X739='Tabelas auxiliares'!$A$237,"CUSTEIO",IF(X739='Tabelas auxiliares'!$A$236,"INVESTIMENTO","ERRO - VERIFICAR"))))</f>
        <v/>
      </c>
      <c r="Z739" s="64" t="str">
        <f t="shared" si="21"/>
        <v/>
      </c>
      <c r="AC739" s="44"/>
    </row>
    <row r="740" spans="6:29" x14ac:dyDescent="0.25">
      <c r="F740" s="51" t="str">
        <f>IFERROR(VLOOKUP(D740,'Tabelas auxiliares'!$A$3:$B$61,2,FALSE),"")</f>
        <v/>
      </c>
      <c r="G740" s="51" t="str">
        <f>IFERROR(VLOOKUP($B740,'Tabelas auxiliares'!$A$65:$C$102,2,FALSE),"")</f>
        <v/>
      </c>
      <c r="H740" s="51" t="str">
        <f>IFERROR(VLOOKUP($B740,'Tabelas auxiliares'!$A$65:$C$102,3,FALSE),"")</f>
        <v/>
      </c>
      <c r="X740" s="51" t="str">
        <f t="shared" si="20"/>
        <v/>
      </c>
      <c r="Y740" s="51" t="str">
        <f>IF(T740="","",IF(AND(T740&lt;&gt;'Tabelas auxiliares'!$B$236,T740&lt;&gt;'Tabelas auxiliares'!$B$237,T740&lt;&gt;'Tabelas auxiliares'!$C$236,T740&lt;&gt;'Tabelas auxiliares'!$C$237,T740&lt;&gt;'Tabelas auxiliares'!$D$236),"FOLHA DE PESSOAL",IF(X740='Tabelas auxiliares'!$A$237,"CUSTEIO",IF(X740='Tabelas auxiliares'!$A$236,"INVESTIMENTO","ERRO - VERIFICAR"))))</f>
        <v/>
      </c>
      <c r="Z740" s="64" t="str">
        <f t="shared" si="21"/>
        <v/>
      </c>
      <c r="AA740" s="44"/>
      <c r="AC740" s="44"/>
    </row>
    <row r="741" spans="6:29" x14ac:dyDescent="0.25">
      <c r="F741" s="51" t="str">
        <f>IFERROR(VLOOKUP(D741,'Tabelas auxiliares'!$A$3:$B$61,2,FALSE),"")</f>
        <v/>
      </c>
      <c r="G741" s="51" t="str">
        <f>IFERROR(VLOOKUP($B741,'Tabelas auxiliares'!$A$65:$C$102,2,FALSE),"")</f>
        <v/>
      </c>
      <c r="H741" s="51" t="str">
        <f>IFERROR(VLOOKUP($B741,'Tabelas auxiliares'!$A$65:$C$102,3,FALSE),"")</f>
        <v/>
      </c>
      <c r="X741" s="51" t="str">
        <f t="shared" si="20"/>
        <v/>
      </c>
      <c r="Y741" s="51" t="str">
        <f>IF(T741="","",IF(AND(T741&lt;&gt;'Tabelas auxiliares'!$B$236,T741&lt;&gt;'Tabelas auxiliares'!$B$237,T741&lt;&gt;'Tabelas auxiliares'!$C$236,T741&lt;&gt;'Tabelas auxiliares'!$C$237,T741&lt;&gt;'Tabelas auxiliares'!$D$236),"FOLHA DE PESSOAL",IF(X741='Tabelas auxiliares'!$A$237,"CUSTEIO",IF(X741='Tabelas auxiliares'!$A$236,"INVESTIMENTO","ERRO - VERIFICAR"))))</f>
        <v/>
      </c>
      <c r="Z741" s="64" t="str">
        <f t="shared" si="21"/>
        <v/>
      </c>
      <c r="AA741" s="44"/>
      <c r="AC741" s="44"/>
    </row>
    <row r="742" spans="6:29" x14ac:dyDescent="0.25">
      <c r="F742" s="51" t="str">
        <f>IFERROR(VLOOKUP(D742,'Tabelas auxiliares'!$A$3:$B$61,2,FALSE),"")</f>
        <v/>
      </c>
      <c r="G742" s="51" t="str">
        <f>IFERROR(VLOOKUP($B742,'Tabelas auxiliares'!$A$65:$C$102,2,FALSE),"")</f>
        <v/>
      </c>
      <c r="H742" s="51" t="str">
        <f>IFERROR(VLOOKUP($B742,'Tabelas auxiliares'!$A$65:$C$102,3,FALSE),"")</f>
        <v/>
      </c>
      <c r="X742" s="51" t="str">
        <f t="shared" si="20"/>
        <v/>
      </c>
      <c r="Y742" s="51" t="str">
        <f>IF(T742="","",IF(AND(T742&lt;&gt;'Tabelas auxiliares'!$B$236,T742&lt;&gt;'Tabelas auxiliares'!$B$237,T742&lt;&gt;'Tabelas auxiliares'!$C$236,T742&lt;&gt;'Tabelas auxiliares'!$C$237,T742&lt;&gt;'Tabelas auxiliares'!$D$236),"FOLHA DE PESSOAL",IF(X742='Tabelas auxiliares'!$A$237,"CUSTEIO",IF(X742='Tabelas auxiliares'!$A$236,"INVESTIMENTO","ERRO - VERIFICAR"))))</f>
        <v/>
      </c>
      <c r="Z742" s="64" t="str">
        <f t="shared" si="21"/>
        <v/>
      </c>
      <c r="AA742" s="44"/>
      <c r="AC742" s="44"/>
    </row>
    <row r="743" spans="6:29" x14ac:dyDescent="0.25">
      <c r="F743" s="51" t="str">
        <f>IFERROR(VLOOKUP(D743,'Tabelas auxiliares'!$A$3:$B$61,2,FALSE),"")</f>
        <v/>
      </c>
      <c r="G743" s="51" t="str">
        <f>IFERROR(VLOOKUP($B743,'Tabelas auxiliares'!$A$65:$C$102,2,FALSE),"")</f>
        <v/>
      </c>
      <c r="H743" s="51" t="str">
        <f>IFERROR(VLOOKUP($B743,'Tabelas auxiliares'!$A$65:$C$102,3,FALSE),"")</f>
        <v/>
      </c>
      <c r="X743" s="51" t="str">
        <f t="shared" si="20"/>
        <v/>
      </c>
      <c r="Y743" s="51" t="str">
        <f>IF(T743="","",IF(AND(T743&lt;&gt;'Tabelas auxiliares'!$B$236,T743&lt;&gt;'Tabelas auxiliares'!$B$237,T743&lt;&gt;'Tabelas auxiliares'!$C$236,T743&lt;&gt;'Tabelas auxiliares'!$C$237,T743&lt;&gt;'Tabelas auxiliares'!$D$236),"FOLHA DE PESSOAL",IF(X743='Tabelas auxiliares'!$A$237,"CUSTEIO",IF(X743='Tabelas auxiliares'!$A$236,"INVESTIMENTO","ERRO - VERIFICAR"))))</f>
        <v/>
      </c>
      <c r="Z743" s="64" t="str">
        <f t="shared" si="21"/>
        <v/>
      </c>
      <c r="AC743" s="44"/>
    </row>
    <row r="744" spans="6:29" x14ac:dyDescent="0.25">
      <c r="F744" s="51" t="str">
        <f>IFERROR(VLOOKUP(D744,'Tabelas auxiliares'!$A$3:$B$61,2,FALSE),"")</f>
        <v/>
      </c>
      <c r="G744" s="51" t="str">
        <f>IFERROR(VLOOKUP($B744,'Tabelas auxiliares'!$A$65:$C$102,2,FALSE),"")</f>
        <v/>
      </c>
      <c r="H744" s="51" t="str">
        <f>IFERROR(VLOOKUP($B744,'Tabelas auxiliares'!$A$65:$C$102,3,FALSE),"")</f>
        <v/>
      </c>
      <c r="X744" s="51" t="str">
        <f t="shared" si="20"/>
        <v/>
      </c>
      <c r="Y744" s="51" t="str">
        <f>IF(T744="","",IF(AND(T744&lt;&gt;'Tabelas auxiliares'!$B$236,T744&lt;&gt;'Tabelas auxiliares'!$B$237,T744&lt;&gt;'Tabelas auxiliares'!$C$236,T744&lt;&gt;'Tabelas auxiliares'!$C$237,T744&lt;&gt;'Tabelas auxiliares'!$D$236),"FOLHA DE PESSOAL",IF(X744='Tabelas auxiliares'!$A$237,"CUSTEIO",IF(X744='Tabelas auxiliares'!$A$236,"INVESTIMENTO","ERRO - VERIFICAR"))))</f>
        <v/>
      </c>
      <c r="Z744" s="64" t="str">
        <f t="shared" si="21"/>
        <v/>
      </c>
      <c r="AC744" s="44"/>
    </row>
    <row r="745" spans="6:29" x14ac:dyDescent="0.25">
      <c r="F745" s="51" t="str">
        <f>IFERROR(VLOOKUP(D745,'Tabelas auxiliares'!$A$3:$B$61,2,FALSE),"")</f>
        <v/>
      </c>
      <c r="G745" s="51" t="str">
        <f>IFERROR(VLOOKUP($B745,'Tabelas auxiliares'!$A$65:$C$102,2,FALSE),"")</f>
        <v/>
      </c>
      <c r="H745" s="51" t="str">
        <f>IFERROR(VLOOKUP($B745,'Tabelas auxiliares'!$A$65:$C$102,3,FALSE),"")</f>
        <v/>
      </c>
      <c r="X745" s="51" t="str">
        <f t="shared" si="20"/>
        <v/>
      </c>
      <c r="Y745" s="51" t="str">
        <f>IF(T745="","",IF(AND(T745&lt;&gt;'Tabelas auxiliares'!$B$236,T745&lt;&gt;'Tabelas auxiliares'!$B$237,T745&lt;&gt;'Tabelas auxiliares'!$C$236,T745&lt;&gt;'Tabelas auxiliares'!$C$237,T745&lt;&gt;'Tabelas auxiliares'!$D$236),"FOLHA DE PESSOAL",IF(X745='Tabelas auxiliares'!$A$237,"CUSTEIO",IF(X745='Tabelas auxiliares'!$A$236,"INVESTIMENTO","ERRO - VERIFICAR"))))</f>
        <v/>
      </c>
      <c r="Z745" s="64" t="str">
        <f t="shared" si="21"/>
        <v/>
      </c>
      <c r="AC745" s="44"/>
    </row>
    <row r="746" spans="6:29" x14ac:dyDescent="0.25">
      <c r="F746" s="51" t="str">
        <f>IFERROR(VLOOKUP(D746,'Tabelas auxiliares'!$A$3:$B$61,2,FALSE),"")</f>
        <v/>
      </c>
      <c r="G746" s="51" t="str">
        <f>IFERROR(VLOOKUP($B746,'Tabelas auxiliares'!$A$65:$C$102,2,FALSE),"")</f>
        <v/>
      </c>
      <c r="H746" s="51" t="str">
        <f>IFERROR(VLOOKUP($B746,'Tabelas auxiliares'!$A$65:$C$102,3,FALSE),"")</f>
        <v/>
      </c>
      <c r="X746" s="51" t="str">
        <f t="shared" si="20"/>
        <v/>
      </c>
      <c r="Y746" s="51" t="str">
        <f>IF(T746="","",IF(AND(T746&lt;&gt;'Tabelas auxiliares'!$B$236,T746&lt;&gt;'Tabelas auxiliares'!$B$237,T746&lt;&gt;'Tabelas auxiliares'!$C$236,T746&lt;&gt;'Tabelas auxiliares'!$C$237,T746&lt;&gt;'Tabelas auxiliares'!$D$236),"FOLHA DE PESSOAL",IF(X746='Tabelas auxiliares'!$A$237,"CUSTEIO",IF(X746='Tabelas auxiliares'!$A$236,"INVESTIMENTO","ERRO - VERIFICAR"))))</f>
        <v/>
      </c>
      <c r="Z746" s="64" t="str">
        <f t="shared" si="21"/>
        <v/>
      </c>
      <c r="AA746" s="44"/>
      <c r="AC746" s="44"/>
    </row>
    <row r="747" spans="6:29" x14ac:dyDescent="0.25">
      <c r="F747" s="51" t="str">
        <f>IFERROR(VLOOKUP(D747,'Tabelas auxiliares'!$A$3:$B$61,2,FALSE),"")</f>
        <v/>
      </c>
      <c r="G747" s="51" t="str">
        <f>IFERROR(VLOOKUP($B747,'Tabelas auxiliares'!$A$65:$C$102,2,FALSE),"")</f>
        <v/>
      </c>
      <c r="H747" s="51" t="str">
        <f>IFERROR(VLOOKUP($B747,'Tabelas auxiliares'!$A$65:$C$102,3,FALSE),"")</f>
        <v/>
      </c>
      <c r="X747" s="51" t="str">
        <f t="shared" si="20"/>
        <v/>
      </c>
      <c r="Y747" s="51" t="str">
        <f>IF(T747="","",IF(AND(T747&lt;&gt;'Tabelas auxiliares'!$B$236,T747&lt;&gt;'Tabelas auxiliares'!$B$237,T747&lt;&gt;'Tabelas auxiliares'!$C$236,T747&lt;&gt;'Tabelas auxiliares'!$C$237,T747&lt;&gt;'Tabelas auxiliares'!$D$236),"FOLHA DE PESSOAL",IF(X747='Tabelas auxiliares'!$A$237,"CUSTEIO",IF(X747='Tabelas auxiliares'!$A$236,"INVESTIMENTO","ERRO - VERIFICAR"))))</f>
        <v/>
      </c>
      <c r="Z747" s="64" t="str">
        <f t="shared" si="21"/>
        <v/>
      </c>
      <c r="AA747" s="44"/>
      <c r="AC747" s="44"/>
    </row>
    <row r="748" spans="6:29" x14ac:dyDescent="0.25">
      <c r="F748" s="51" t="str">
        <f>IFERROR(VLOOKUP(D748,'Tabelas auxiliares'!$A$3:$B$61,2,FALSE),"")</f>
        <v/>
      </c>
      <c r="G748" s="51" t="str">
        <f>IFERROR(VLOOKUP($B748,'Tabelas auxiliares'!$A$65:$C$102,2,FALSE),"")</f>
        <v/>
      </c>
      <c r="H748" s="51" t="str">
        <f>IFERROR(VLOOKUP($B748,'Tabelas auxiliares'!$A$65:$C$102,3,FALSE),"")</f>
        <v/>
      </c>
      <c r="X748" s="51" t="str">
        <f t="shared" ref="X748:X811" si="22">LEFT(V748,1)</f>
        <v/>
      </c>
      <c r="Y748" s="51" t="str">
        <f>IF(T748="","",IF(AND(T748&lt;&gt;'Tabelas auxiliares'!$B$236,T748&lt;&gt;'Tabelas auxiliares'!$B$237,T748&lt;&gt;'Tabelas auxiliares'!$C$236,T748&lt;&gt;'Tabelas auxiliares'!$C$237,T748&lt;&gt;'Tabelas auxiliares'!$D$236),"FOLHA DE PESSOAL",IF(X748='Tabelas auxiliares'!$A$237,"CUSTEIO",IF(X748='Tabelas auxiliares'!$A$236,"INVESTIMENTO","ERRO - VERIFICAR"))))</f>
        <v/>
      </c>
      <c r="Z748" s="64" t="str">
        <f t="shared" si="21"/>
        <v/>
      </c>
      <c r="AA748" s="44"/>
      <c r="AC748" s="44"/>
    </row>
    <row r="749" spans="6:29" x14ac:dyDescent="0.25">
      <c r="F749" s="51" t="str">
        <f>IFERROR(VLOOKUP(D749,'Tabelas auxiliares'!$A$3:$B$61,2,FALSE),"")</f>
        <v/>
      </c>
      <c r="G749" s="51" t="str">
        <f>IFERROR(VLOOKUP($B749,'Tabelas auxiliares'!$A$65:$C$102,2,FALSE),"")</f>
        <v/>
      </c>
      <c r="H749" s="51" t="str">
        <f>IFERROR(VLOOKUP($B749,'Tabelas auxiliares'!$A$65:$C$102,3,FALSE),"")</f>
        <v/>
      </c>
      <c r="X749" s="51" t="str">
        <f t="shared" si="22"/>
        <v/>
      </c>
      <c r="Y749" s="51" t="str">
        <f>IF(T749="","",IF(AND(T749&lt;&gt;'Tabelas auxiliares'!$B$236,T749&lt;&gt;'Tabelas auxiliares'!$B$237,T749&lt;&gt;'Tabelas auxiliares'!$C$236,T749&lt;&gt;'Tabelas auxiliares'!$C$237,T749&lt;&gt;'Tabelas auxiliares'!$D$236),"FOLHA DE PESSOAL",IF(X749='Tabelas auxiliares'!$A$237,"CUSTEIO",IF(X749='Tabelas auxiliares'!$A$236,"INVESTIMENTO","ERRO - VERIFICAR"))))</f>
        <v/>
      </c>
      <c r="Z749" s="64" t="str">
        <f t="shared" ref="Z749:Z812" si="23">IF(AA749+AB749+AC749&lt;&gt;0,AA749+AB749+AC749,"")</f>
        <v/>
      </c>
      <c r="AC749" s="44"/>
    </row>
    <row r="750" spans="6:29" x14ac:dyDescent="0.25">
      <c r="F750" s="51" t="str">
        <f>IFERROR(VLOOKUP(D750,'Tabelas auxiliares'!$A$3:$B$61,2,FALSE),"")</f>
        <v/>
      </c>
      <c r="G750" s="51" t="str">
        <f>IFERROR(VLOOKUP($B750,'Tabelas auxiliares'!$A$65:$C$102,2,FALSE),"")</f>
        <v/>
      </c>
      <c r="H750" s="51" t="str">
        <f>IFERROR(VLOOKUP($B750,'Tabelas auxiliares'!$A$65:$C$102,3,FALSE),"")</f>
        <v/>
      </c>
      <c r="X750" s="51" t="str">
        <f t="shared" si="22"/>
        <v/>
      </c>
      <c r="Y750" s="51" t="str">
        <f>IF(T750="","",IF(AND(T750&lt;&gt;'Tabelas auxiliares'!$B$236,T750&lt;&gt;'Tabelas auxiliares'!$B$237,T750&lt;&gt;'Tabelas auxiliares'!$C$236,T750&lt;&gt;'Tabelas auxiliares'!$C$237,T750&lt;&gt;'Tabelas auxiliares'!$D$236),"FOLHA DE PESSOAL",IF(X750='Tabelas auxiliares'!$A$237,"CUSTEIO",IF(X750='Tabelas auxiliares'!$A$236,"INVESTIMENTO","ERRO - VERIFICAR"))))</f>
        <v/>
      </c>
      <c r="Z750" s="64" t="str">
        <f t="shared" si="23"/>
        <v/>
      </c>
      <c r="AC750" s="44"/>
    </row>
    <row r="751" spans="6:29" x14ac:dyDescent="0.25">
      <c r="F751" s="51" t="str">
        <f>IFERROR(VLOOKUP(D751,'Tabelas auxiliares'!$A$3:$B$61,2,FALSE),"")</f>
        <v/>
      </c>
      <c r="G751" s="51" t="str">
        <f>IFERROR(VLOOKUP($B751,'Tabelas auxiliares'!$A$65:$C$102,2,FALSE),"")</f>
        <v/>
      </c>
      <c r="H751" s="51" t="str">
        <f>IFERROR(VLOOKUP($B751,'Tabelas auxiliares'!$A$65:$C$102,3,FALSE),"")</f>
        <v/>
      </c>
      <c r="X751" s="51" t="str">
        <f t="shared" si="22"/>
        <v/>
      </c>
      <c r="Y751" s="51" t="str">
        <f>IF(T751="","",IF(AND(T751&lt;&gt;'Tabelas auxiliares'!$B$236,T751&lt;&gt;'Tabelas auxiliares'!$B$237,T751&lt;&gt;'Tabelas auxiliares'!$C$236,T751&lt;&gt;'Tabelas auxiliares'!$C$237,T751&lt;&gt;'Tabelas auxiliares'!$D$236),"FOLHA DE PESSOAL",IF(X751='Tabelas auxiliares'!$A$237,"CUSTEIO",IF(X751='Tabelas auxiliares'!$A$236,"INVESTIMENTO","ERRO - VERIFICAR"))))</f>
        <v/>
      </c>
      <c r="Z751" s="64" t="str">
        <f t="shared" si="23"/>
        <v/>
      </c>
      <c r="AA751" s="44"/>
      <c r="AC751" s="44"/>
    </row>
    <row r="752" spans="6:29" x14ac:dyDescent="0.25">
      <c r="F752" s="51" t="str">
        <f>IFERROR(VLOOKUP(D752,'Tabelas auxiliares'!$A$3:$B$61,2,FALSE),"")</f>
        <v/>
      </c>
      <c r="G752" s="51" t="str">
        <f>IFERROR(VLOOKUP($B752,'Tabelas auxiliares'!$A$65:$C$102,2,FALSE),"")</f>
        <v/>
      </c>
      <c r="H752" s="51" t="str">
        <f>IFERROR(VLOOKUP($B752,'Tabelas auxiliares'!$A$65:$C$102,3,FALSE),"")</f>
        <v/>
      </c>
      <c r="X752" s="51" t="str">
        <f t="shared" si="22"/>
        <v/>
      </c>
      <c r="Y752" s="51" t="str">
        <f>IF(T752="","",IF(AND(T752&lt;&gt;'Tabelas auxiliares'!$B$236,T752&lt;&gt;'Tabelas auxiliares'!$B$237,T752&lt;&gt;'Tabelas auxiliares'!$C$236,T752&lt;&gt;'Tabelas auxiliares'!$C$237,T752&lt;&gt;'Tabelas auxiliares'!$D$236),"FOLHA DE PESSOAL",IF(X752='Tabelas auxiliares'!$A$237,"CUSTEIO",IF(X752='Tabelas auxiliares'!$A$236,"INVESTIMENTO","ERRO - VERIFICAR"))))</f>
        <v/>
      </c>
      <c r="Z752" s="64" t="str">
        <f t="shared" si="23"/>
        <v/>
      </c>
      <c r="AA752" s="44"/>
      <c r="AC752" s="44"/>
    </row>
    <row r="753" spans="6:29" x14ac:dyDescent="0.25">
      <c r="F753" s="51" t="str">
        <f>IFERROR(VLOOKUP(D753,'Tabelas auxiliares'!$A$3:$B$61,2,FALSE),"")</f>
        <v/>
      </c>
      <c r="G753" s="51" t="str">
        <f>IFERROR(VLOOKUP($B753,'Tabelas auxiliares'!$A$65:$C$102,2,FALSE),"")</f>
        <v/>
      </c>
      <c r="H753" s="51" t="str">
        <f>IFERROR(VLOOKUP($B753,'Tabelas auxiliares'!$A$65:$C$102,3,FALSE),"")</f>
        <v/>
      </c>
      <c r="X753" s="51" t="str">
        <f t="shared" si="22"/>
        <v/>
      </c>
      <c r="Y753" s="51" t="str">
        <f>IF(T753="","",IF(AND(T753&lt;&gt;'Tabelas auxiliares'!$B$236,T753&lt;&gt;'Tabelas auxiliares'!$B$237,T753&lt;&gt;'Tabelas auxiliares'!$C$236,T753&lt;&gt;'Tabelas auxiliares'!$C$237,T753&lt;&gt;'Tabelas auxiliares'!$D$236),"FOLHA DE PESSOAL",IF(X753='Tabelas auxiliares'!$A$237,"CUSTEIO",IF(X753='Tabelas auxiliares'!$A$236,"INVESTIMENTO","ERRO - VERIFICAR"))))</f>
        <v/>
      </c>
      <c r="Z753" s="64" t="str">
        <f t="shared" si="23"/>
        <v/>
      </c>
      <c r="AA753" s="44"/>
      <c r="AC753" s="44"/>
    </row>
    <row r="754" spans="6:29" x14ac:dyDescent="0.25">
      <c r="F754" s="51" t="str">
        <f>IFERROR(VLOOKUP(D754,'Tabelas auxiliares'!$A$3:$B$61,2,FALSE),"")</f>
        <v/>
      </c>
      <c r="G754" s="51" t="str">
        <f>IFERROR(VLOOKUP($B754,'Tabelas auxiliares'!$A$65:$C$102,2,FALSE),"")</f>
        <v/>
      </c>
      <c r="H754" s="51" t="str">
        <f>IFERROR(VLOOKUP($B754,'Tabelas auxiliares'!$A$65:$C$102,3,FALSE),"")</f>
        <v/>
      </c>
      <c r="X754" s="51" t="str">
        <f t="shared" si="22"/>
        <v/>
      </c>
      <c r="Y754" s="51" t="str">
        <f>IF(T754="","",IF(AND(T754&lt;&gt;'Tabelas auxiliares'!$B$236,T754&lt;&gt;'Tabelas auxiliares'!$B$237,T754&lt;&gt;'Tabelas auxiliares'!$C$236,T754&lt;&gt;'Tabelas auxiliares'!$C$237,T754&lt;&gt;'Tabelas auxiliares'!$D$236),"FOLHA DE PESSOAL",IF(X754='Tabelas auxiliares'!$A$237,"CUSTEIO",IF(X754='Tabelas auxiliares'!$A$236,"INVESTIMENTO","ERRO - VERIFICAR"))))</f>
        <v/>
      </c>
      <c r="Z754" s="64" t="str">
        <f t="shared" si="23"/>
        <v/>
      </c>
      <c r="AC754" s="44"/>
    </row>
    <row r="755" spans="6:29" x14ac:dyDescent="0.25">
      <c r="F755" s="51" t="str">
        <f>IFERROR(VLOOKUP(D755,'Tabelas auxiliares'!$A$3:$B$61,2,FALSE),"")</f>
        <v/>
      </c>
      <c r="G755" s="51" t="str">
        <f>IFERROR(VLOOKUP($B755,'Tabelas auxiliares'!$A$65:$C$102,2,FALSE),"")</f>
        <v/>
      </c>
      <c r="H755" s="51" t="str">
        <f>IFERROR(VLOOKUP($B755,'Tabelas auxiliares'!$A$65:$C$102,3,FALSE),"")</f>
        <v/>
      </c>
      <c r="X755" s="51" t="str">
        <f t="shared" si="22"/>
        <v/>
      </c>
      <c r="Y755" s="51" t="str">
        <f>IF(T755="","",IF(AND(T755&lt;&gt;'Tabelas auxiliares'!$B$236,T755&lt;&gt;'Tabelas auxiliares'!$B$237,T755&lt;&gt;'Tabelas auxiliares'!$C$236,T755&lt;&gt;'Tabelas auxiliares'!$C$237,T755&lt;&gt;'Tabelas auxiliares'!$D$236),"FOLHA DE PESSOAL",IF(X755='Tabelas auxiliares'!$A$237,"CUSTEIO",IF(X755='Tabelas auxiliares'!$A$236,"INVESTIMENTO","ERRO - VERIFICAR"))))</f>
        <v/>
      </c>
      <c r="Z755" s="64" t="str">
        <f t="shared" si="23"/>
        <v/>
      </c>
      <c r="AA755" s="44"/>
      <c r="AC755" s="44"/>
    </row>
    <row r="756" spans="6:29" x14ac:dyDescent="0.25">
      <c r="F756" s="51" t="str">
        <f>IFERROR(VLOOKUP(D756,'Tabelas auxiliares'!$A$3:$B$61,2,FALSE),"")</f>
        <v/>
      </c>
      <c r="G756" s="51" t="str">
        <f>IFERROR(VLOOKUP($B756,'Tabelas auxiliares'!$A$65:$C$102,2,FALSE),"")</f>
        <v/>
      </c>
      <c r="H756" s="51" t="str">
        <f>IFERROR(VLOOKUP($B756,'Tabelas auxiliares'!$A$65:$C$102,3,FALSE),"")</f>
        <v/>
      </c>
      <c r="X756" s="51" t="str">
        <f t="shared" si="22"/>
        <v/>
      </c>
      <c r="Y756" s="51" t="str">
        <f>IF(T756="","",IF(AND(T756&lt;&gt;'Tabelas auxiliares'!$B$236,T756&lt;&gt;'Tabelas auxiliares'!$B$237,T756&lt;&gt;'Tabelas auxiliares'!$C$236,T756&lt;&gt;'Tabelas auxiliares'!$C$237,T756&lt;&gt;'Tabelas auxiliares'!$D$236),"FOLHA DE PESSOAL",IF(X756='Tabelas auxiliares'!$A$237,"CUSTEIO",IF(X756='Tabelas auxiliares'!$A$236,"INVESTIMENTO","ERRO - VERIFICAR"))))</f>
        <v/>
      </c>
      <c r="Z756" s="64" t="str">
        <f t="shared" si="23"/>
        <v/>
      </c>
      <c r="AA756" s="44"/>
      <c r="AC756" s="44"/>
    </row>
    <row r="757" spans="6:29" x14ac:dyDescent="0.25">
      <c r="F757" s="51" t="str">
        <f>IFERROR(VLOOKUP(D757,'Tabelas auxiliares'!$A$3:$B$61,2,FALSE),"")</f>
        <v/>
      </c>
      <c r="G757" s="51" t="str">
        <f>IFERROR(VLOOKUP($B757,'Tabelas auxiliares'!$A$65:$C$102,2,FALSE),"")</f>
        <v/>
      </c>
      <c r="H757" s="51" t="str">
        <f>IFERROR(VLOOKUP($B757,'Tabelas auxiliares'!$A$65:$C$102,3,FALSE),"")</f>
        <v/>
      </c>
      <c r="X757" s="51" t="str">
        <f t="shared" si="22"/>
        <v/>
      </c>
      <c r="Y757" s="51" t="str">
        <f>IF(T757="","",IF(AND(T757&lt;&gt;'Tabelas auxiliares'!$B$236,T757&lt;&gt;'Tabelas auxiliares'!$B$237,T757&lt;&gt;'Tabelas auxiliares'!$C$236,T757&lt;&gt;'Tabelas auxiliares'!$C$237,T757&lt;&gt;'Tabelas auxiliares'!$D$236),"FOLHA DE PESSOAL",IF(X757='Tabelas auxiliares'!$A$237,"CUSTEIO",IF(X757='Tabelas auxiliares'!$A$236,"INVESTIMENTO","ERRO - VERIFICAR"))))</f>
        <v/>
      </c>
      <c r="Z757" s="64" t="str">
        <f t="shared" si="23"/>
        <v/>
      </c>
      <c r="AA757" s="44"/>
      <c r="AC757" s="44"/>
    </row>
    <row r="758" spans="6:29" x14ac:dyDescent="0.25">
      <c r="F758" s="51" t="str">
        <f>IFERROR(VLOOKUP(D758,'Tabelas auxiliares'!$A$3:$B$61,2,FALSE),"")</f>
        <v/>
      </c>
      <c r="G758" s="51" t="str">
        <f>IFERROR(VLOOKUP($B758,'Tabelas auxiliares'!$A$65:$C$102,2,FALSE),"")</f>
        <v/>
      </c>
      <c r="H758" s="51" t="str">
        <f>IFERROR(VLOOKUP($B758,'Tabelas auxiliares'!$A$65:$C$102,3,FALSE),"")</f>
        <v/>
      </c>
      <c r="X758" s="51" t="str">
        <f t="shared" si="22"/>
        <v/>
      </c>
      <c r="Y758" s="51" t="str">
        <f>IF(T758="","",IF(AND(T758&lt;&gt;'Tabelas auxiliares'!$B$236,T758&lt;&gt;'Tabelas auxiliares'!$B$237,T758&lt;&gt;'Tabelas auxiliares'!$C$236,T758&lt;&gt;'Tabelas auxiliares'!$C$237,T758&lt;&gt;'Tabelas auxiliares'!$D$236),"FOLHA DE PESSOAL",IF(X758='Tabelas auxiliares'!$A$237,"CUSTEIO",IF(X758='Tabelas auxiliares'!$A$236,"INVESTIMENTO","ERRO - VERIFICAR"))))</f>
        <v/>
      </c>
      <c r="Z758" s="64" t="str">
        <f t="shared" si="23"/>
        <v/>
      </c>
      <c r="AA758" s="44"/>
      <c r="AC758" s="44"/>
    </row>
    <row r="759" spans="6:29" x14ac:dyDescent="0.25">
      <c r="F759" s="51" t="str">
        <f>IFERROR(VLOOKUP(D759,'Tabelas auxiliares'!$A$3:$B$61,2,FALSE),"")</f>
        <v/>
      </c>
      <c r="G759" s="51" t="str">
        <f>IFERROR(VLOOKUP($B759,'Tabelas auxiliares'!$A$65:$C$102,2,FALSE),"")</f>
        <v/>
      </c>
      <c r="H759" s="51" t="str">
        <f>IFERROR(VLOOKUP($B759,'Tabelas auxiliares'!$A$65:$C$102,3,FALSE),"")</f>
        <v/>
      </c>
      <c r="X759" s="51" t="str">
        <f t="shared" si="22"/>
        <v/>
      </c>
      <c r="Y759" s="51" t="str">
        <f>IF(T759="","",IF(AND(T759&lt;&gt;'Tabelas auxiliares'!$B$236,T759&lt;&gt;'Tabelas auxiliares'!$B$237,T759&lt;&gt;'Tabelas auxiliares'!$C$236,T759&lt;&gt;'Tabelas auxiliares'!$C$237,T759&lt;&gt;'Tabelas auxiliares'!$D$236),"FOLHA DE PESSOAL",IF(X759='Tabelas auxiliares'!$A$237,"CUSTEIO",IF(X759='Tabelas auxiliares'!$A$236,"INVESTIMENTO","ERRO - VERIFICAR"))))</f>
        <v/>
      </c>
      <c r="Z759" s="64" t="str">
        <f t="shared" si="23"/>
        <v/>
      </c>
      <c r="AA759" s="44"/>
      <c r="AC759" s="44"/>
    </row>
    <row r="760" spans="6:29" x14ac:dyDescent="0.25">
      <c r="F760" s="51" t="str">
        <f>IFERROR(VLOOKUP(D760,'Tabelas auxiliares'!$A$3:$B$61,2,FALSE),"")</f>
        <v/>
      </c>
      <c r="G760" s="51" t="str">
        <f>IFERROR(VLOOKUP($B760,'Tabelas auxiliares'!$A$65:$C$102,2,FALSE),"")</f>
        <v/>
      </c>
      <c r="H760" s="51" t="str">
        <f>IFERROR(VLOOKUP($B760,'Tabelas auxiliares'!$A$65:$C$102,3,FALSE),"")</f>
        <v/>
      </c>
      <c r="X760" s="51" t="str">
        <f t="shared" si="22"/>
        <v/>
      </c>
      <c r="Y760" s="51" t="str">
        <f>IF(T760="","",IF(AND(T760&lt;&gt;'Tabelas auxiliares'!$B$236,T760&lt;&gt;'Tabelas auxiliares'!$B$237,T760&lt;&gt;'Tabelas auxiliares'!$C$236,T760&lt;&gt;'Tabelas auxiliares'!$C$237,T760&lt;&gt;'Tabelas auxiliares'!$D$236),"FOLHA DE PESSOAL",IF(X760='Tabelas auxiliares'!$A$237,"CUSTEIO",IF(X760='Tabelas auxiliares'!$A$236,"INVESTIMENTO","ERRO - VERIFICAR"))))</f>
        <v/>
      </c>
      <c r="Z760" s="64" t="str">
        <f t="shared" si="23"/>
        <v/>
      </c>
      <c r="AA760" s="44"/>
      <c r="AC760" s="44"/>
    </row>
    <row r="761" spans="6:29" x14ac:dyDescent="0.25">
      <c r="F761" s="51" t="str">
        <f>IFERROR(VLOOKUP(D761,'Tabelas auxiliares'!$A$3:$B$61,2,FALSE),"")</f>
        <v/>
      </c>
      <c r="G761" s="51" t="str">
        <f>IFERROR(VLOOKUP($B761,'Tabelas auxiliares'!$A$65:$C$102,2,FALSE),"")</f>
        <v/>
      </c>
      <c r="H761" s="51" t="str">
        <f>IFERROR(VLOOKUP($B761,'Tabelas auxiliares'!$A$65:$C$102,3,FALSE),"")</f>
        <v/>
      </c>
      <c r="X761" s="51" t="str">
        <f t="shared" si="22"/>
        <v/>
      </c>
      <c r="Y761" s="51" t="str">
        <f>IF(T761="","",IF(AND(T761&lt;&gt;'Tabelas auxiliares'!$B$236,T761&lt;&gt;'Tabelas auxiliares'!$B$237,T761&lt;&gt;'Tabelas auxiliares'!$C$236,T761&lt;&gt;'Tabelas auxiliares'!$C$237,T761&lt;&gt;'Tabelas auxiliares'!$D$236),"FOLHA DE PESSOAL",IF(X761='Tabelas auxiliares'!$A$237,"CUSTEIO",IF(X761='Tabelas auxiliares'!$A$236,"INVESTIMENTO","ERRO - VERIFICAR"))))</f>
        <v/>
      </c>
      <c r="Z761" s="64" t="str">
        <f t="shared" si="23"/>
        <v/>
      </c>
      <c r="AA761" s="44"/>
      <c r="AC761" s="44"/>
    </row>
    <row r="762" spans="6:29" x14ac:dyDescent="0.25">
      <c r="F762" s="51" t="str">
        <f>IFERROR(VLOOKUP(D762,'Tabelas auxiliares'!$A$3:$B$61,2,FALSE),"")</f>
        <v/>
      </c>
      <c r="G762" s="51" t="str">
        <f>IFERROR(VLOOKUP($B762,'Tabelas auxiliares'!$A$65:$C$102,2,FALSE),"")</f>
        <v/>
      </c>
      <c r="H762" s="51" t="str">
        <f>IFERROR(VLOOKUP($B762,'Tabelas auxiliares'!$A$65:$C$102,3,FALSE),"")</f>
        <v/>
      </c>
      <c r="X762" s="51" t="str">
        <f t="shared" si="22"/>
        <v/>
      </c>
      <c r="Y762" s="51" t="str">
        <f>IF(T762="","",IF(AND(T762&lt;&gt;'Tabelas auxiliares'!$B$236,T762&lt;&gt;'Tabelas auxiliares'!$B$237,T762&lt;&gt;'Tabelas auxiliares'!$C$236,T762&lt;&gt;'Tabelas auxiliares'!$C$237,T762&lt;&gt;'Tabelas auxiliares'!$D$236),"FOLHA DE PESSOAL",IF(X762='Tabelas auxiliares'!$A$237,"CUSTEIO",IF(X762='Tabelas auxiliares'!$A$236,"INVESTIMENTO","ERRO - VERIFICAR"))))</f>
        <v/>
      </c>
      <c r="Z762" s="64" t="str">
        <f t="shared" si="23"/>
        <v/>
      </c>
      <c r="AA762" s="44"/>
      <c r="AC762" s="44"/>
    </row>
    <row r="763" spans="6:29" x14ac:dyDescent="0.25">
      <c r="F763" s="51" t="str">
        <f>IFERROR(VLOOKUP(D763,'Tabelas auxiliares'!$A$3:$B$61,2,FALSE),"")</f>
        <v/>
      </c>
      <c r="G763" s="51" t="str">
        <f>IFERROR(VLOOKUP($B763,'Tabelas auxiliares'!$A$65:$C$102,2,FALSE),"")</f>
        <v/>
      </c>
      <c r="H763" s="51" t="str">
        <f>IFERROR(VLOOKUP($B763,'Tabelas auxiliares'!$A$65:$C$102,3,FALSE),"")</f>
        <v/>
      </c>
      <c r="X763" s="51" t="str">
        <f t="shared" si="22"/>
        <v/>
      </c>
      <c r="Y763" s="51" t="str">
        <f>IF(T763="","",IF(AND(T763&lt;&gt;'Tabelas auxiliares'!$B$236,T763&lt;&gt;'Tabelas auxiliares'!$B$237,T763&lt;&gt;'Tabelas auxiliares'!$C$236,T763&lt;&gt;'Tabelas auxiliares'!$C$237,T763&lt;&gt;'Tabelas auxiliares'!$D$236),"FOLHA DE PESSOAL",IF(X763='Tabelas auxiliares'!$A$237,"CUSTEIO",IF(X763='Tabelas auxiliares'!$A$236,"INVESTIMENTO","ERRO - VERIFICAR"))))</f>
        <v/>
      </c>
      <c r="Z763" s="64" t="str">
        <f t="shared" si="23"/>
        <v/>
      </c>
      <c r="AC763" s="44"/>
    </row>
    <row r="764" spans="6:29" x14ac:dyDescent="0.25">
      <c r="F764" s="51" t="str">
        <f>IFERROR(VLOOKUP(D764,'Tabelas auxiliares'!$A$3:$B$61,2,FALSE),"")</f>
        <v/>
      </c>
      <c r="G764" s="51" t="str">
        <f>IFERROR(VLOOKUP($B764,'Tabelas auxiliares'!$A$65:$C$102,2,FALSE),"")</f>
        <v/>
      </c>
      <c r="H764" s="51" t="str">
        <f>IFERROR(VLOOKUP($B764,'Tabelas auxiliares'!$A$65:$C$102,3,FALSE),"")</f>
        <v/>
      </c>
      <c r="X764" s="51" t="str">
        <f t="shared" si="22"/>
        <v/>
      </c>
      <c r="Y764" s="51" t="str">
        <f>IF(T764="","",IF(AND(T764&lt;&gt;'Tabelas auxiliares'!$B$236,T764&lt;&gt;'Tabelas auxiliares'!$B$237,T764&lt;&gt;'Tabelas auxiliares'!$C$236,T764&lt;&gt;'Tabelas auxiliares'!$C$237,T764&lt;&gt;'Tabelas auxiliares'!$D$236),"FOLHA DE PESSOAL",IF(X764='Tabelas auxiliares'!$A$237,"CUSTEIO",IF(X764='Tabelas auxiliares'!$A$236,"INVESTIMENTO","ERRO - VERIFICAR"))))</f>
        <v/>
      </c>
      <c r="Z764" s="64" t="str">
        <f t="shared" si="23"/>
        <v/>
      </c>
      <c r="AA764" s="44"/>
      <c r="AC764" s="44"/>
    </row>
    <row r="765" spans="6:29" x14ac:dyDescent="0.25">
      <c r="F765" s="51" t="str">
        <f>IFERROR(VLOOKUP(D765,'Tabelas auxiliares'!$A$3:$B$61,2,FALSE),"")</f>
        <v/>
      </c>
      <c r="G765" s="51" t="str">
        <f>IFERROR(VLOOKUP($B765,'Tabelas auxiliares'!$A$65:$C$102,2,FALSE),"")</f>
        <v/>
      </c>
      <c r="H765" s="51" t="str">
        <f>IFERROR(VLOOKUP($B765,'Tabelas auxiliares'!$A$65:$C$102,3,FALSE),"")</f>
        <v/>
      </c>
      <c r="X765" s="51" t="str">
        <f t="shared" si="22"/>
        <v/>
      </c>
      <c r="Y765" s="51" t="str">
        <f>IF(T765="","",IF(AND(T765&lt;&gt;'Tabelas auxiliares'!$B$236,T765&lt;&gt;'Tabelas auxiliares'!$B$237,T765&lt;&gt;'Tabelas auxiliares'!$C$236,T765&lt;&gt;'Tabelas auxiliares'!$C$237,T765&lt;&gt;'Tabelas auxiliares'!$D$236),"FOLHA DE PESSOAL",IF(X765='Tabelas auxiliares'!$A$237,"CUSTEIO",IF(X765='Tabelas auxiliares'!$A$236,"INVESTIMENTO","ERRO - VERIFICAR"))))</f>
        <v/>
      </c>
      <c r="Z765" s="64" t="str">
        <f t="shared" si="23"/>
        <v/>
      </c>
      <c r="AA765" s="44"/>
      <c r="AC765" s="44"/>
    </row>
    <row r="766" spans="6:29" x14ac:dyDescent="0.25">
      <c r="F766" s="51" t="str">
        <f>IFERROR(VLOOKUP(D766,'Tabelas auxiliares'!$A$3:$B$61,2,FALSE),"")</f>
        <v/>
      </c>
      <c r="G766" s="51" t="str">
        <f>IFERROR(VLOOKUP($B766,'Tabelas auxiliares'!$A$65:$C$102,2,FALSE),"")</f>
        <v/>
      </c>
      <c r="H766" s="51" t="str">
        <f>IFERROR(VLOOKUP($B766,'Tabelas auxiliares'!$A$65:$C$102,3,FALSE),"")</f>
        <v/>
      </c>
      <c r="X766" s="51" t="str">
        <f t="shared" si="22"/>
        <v/>
      </c>
      <c r="Y766" s="51" t="str">
        <f>IF(T766="","",IF(AND(T766&lt;&gt;'Tabelas auxiliares'!$B$236,T766&lt;&gt;'Tabelas auxiliares'!$B$237,T766&lt;&gt;'Tabelas auxiliares'!$C$236,T766&lt;&gt;'Tabelas auxiliares'!$C$237,T766&lt;&gt;'Tabelas auxiliares'!$D$236),"FOLHA DE PESSOAL",IF(X766='Tabelas auxiliares'!$A$237,"CUSTEIO",IF(X766='Tabelas auxiliares'!$A$236,"INVESTIMENTO","ERRO - VERIFICAR"))))</f>
        <v/>
      </c>
      <c r="Z766" s="64" t="str">
        <f t="shared" si="23"/>
        <v/>
      </c>
      <c r="AA766" s="44"/>
      <c r="AC766" s="44"/>
    </row>
    <row r="767" spans="6:29" x14ac:dyDescent="0.25">
      <c r="F767" s="51" t="str">
        <f>IFERROR(VLOOKUP(D767,'Tabelas auxiliares'!$A$3:$B$61,2,FALSE),"")</f>
        <v/>
      </c>
      <c r="G767" s="51" t="str">
        <f>IFERROR(VLOOKUP($B767,'Tabelas auxiliares'!$A$65:$C$102,2,FALSE),"")</f>
        <v/>
      </c>
      <c r="H767" s="51" t="str">
        <f>IFERROR(VLOOKUP($B767,'Tabelas auxiliares'!$A$65:$C$102,3,FALSE),"")</f>
        <v/>
      </c>
      <c r="X767" s="51" t="str">
        <f t="shared" si="22"/>
        <v/>
      </c>
      <c r="Y767" s="51" t="str">
        <f>IF(T767="","",IF(AND(T767&lt;&gt;'Tabelas auxiliares'!$B$236,T767&lt;&gt;'Tabelas auxiliares'!$B$237,T767&lt;&gt;'Tabelas auxiliares'!$C$236,T767&lt;&gt;'Tabelas auxiliares'!$C$237,T767&lt;&gt;'Tabelas auxiliares'!$D$236),"FOLHA DE PESSOAL",IF(X767='Tabelas auxiliares'!$A$237,"CUSTEIO",IF(X767='Tabelas auxiliares'!$A$236,"INVESTIMENTO","ERRO - VERIFICAR"))))</f>
        <v/>
      </c>
      <c r="Z767" s="64" t="str">
        <f t="shared" si="23"/>
        <v/>
      </c>
      <c r="AA767" s="44"/>
      <c r="AC767" s="44"/>
    </row>
    <row r="768" spans="6:29" x14ac:dyDescent="0.25">
      <c r="F768" s="51" t="str">
        <f>IFERROR(VLOOKUP(D768,'Tabelas auxiliares'!$A$3:$B$61,2,FALSE),"")</f>
        <v/>
      </c>
      <c r="G768" s="51" t="str">
        <f>IFERROR(VLOOKUP($B768,'Tabelas auxiliares'!$A$65:$C$102,2,FALSE),"")</f>
        <v/>
      </c>
      <c r="H768" s="51" t="str">
        <f>IFERROR(VLOOKUP($B768,'Tabelas auxiliares'!$A$65:$C$102,3,FALSE),"")</f>
        <v/>
      </c>
      <c r="X768" s="51" t="str">
        <f t="shared" si="22"/>
        <v/>
      </c>
      <c r="Y768" s="51" t="str">
        <f>IF(T768="","",IF(AND(T768&lt;&gt;'Tabelas auxiliares'!$B$236,T768&lt;&gt;'Tabelas auxiliares'!$B$237,T768&lt;&gt;'Tabelas auxiliares'!$C$236,T768&lt;&gt;'Tabelas auxiliares'!$C$237,T768&lt;&gt;'Tabelas auxiliares'!$D$236),"FOLHA DE PESSOAL",IF(X768='Tabelas auxiliares'!$A$237,"CUSTEIO",IF(X768='Tabelas auxiliares'!$A$236,"INVESTIMENTO","ERRO - VERIFICAR"))))</f>
        <v/>
      </c>
      <c r="Z768" s="64" t="str">
        <f t="shared" si="23"/>
        <v/>
      </c>
      <c r="AC768" s="44"/>
    </row>
    <row r="769" spans="6:29" x14ac:dyDescent="0.25">
      <c r="F769" s="51" t="str">
        <f>IFERROR(VLOOKUP(D769,'Tabelas auxiliares'!$A$3:$B$61,2,FALSE),"")</f>
        <v/>
      </c>
      <c r="G769" s="51" t="str">
        <f>IFERROR(VLOOKUP($B769,'Tabelas auxiliares'!$A$65:$C$102,2,FALSE),"")</f>
        <v/>
      </c>
      <c r="H769" s="51" t="str">
        <f>IFERROR(VLOOKUP($B769,'Tabelas auxiliares'!$A$65:$C$102,3,FALSE),"")</f>
        <v/>
      </c>
      <c r="X769" s="51" t="str">
        <f t="shared" si="22"/>
        <v/>
      </c>
      <c r="Y769" s="51" t="str">
        <f>IF(T769="","",IF(AND(T769&lt;&gt;'Tabelas auxiliares'!$B$236,T769&lt;&gt;'Tabelas auxiliares'!$B$237,T769&lt;&gt;'Tabelas auxiliares'!$C$236,T769&lt;&gt;'Tabelas auxiliares'!$C$237,T769&lt;&gt;'Tabelas auxiliares'!$D$236),"FOLHA DE PESSOAL",IF(X769='Tabelas auxiliares'!$A$237,"CUSTEIO",IF(X769='Tabelas auxiliares'!$A$236,"INVESTIMENTO","ERRO - VERIFICAR"))))</f>
        <v/>
      </c>
      <c r="Z769" s="64" t="str">
        <f t="shared" si="23"/>
        <v/>
      </c>
      <c r="AA769" s="44"/>
      <c r="AC769" s="44"/>
    </row>
    <row r="770" spans="6:29" x14ac:dyDescent="0.25">
      <c r="F770" s="51" t="str">
        <f>IFERROR(VLOOKUP(D770,'Tabelas auxiliares'!$A$3:$B$61,2,FALSE),"")</f>
        <v/>
      </c>
      <c r="G770" s="51" t="str">
        <f>IFERROR(VLOOKUP($B770,'Tabelas auxiliares'!$A$65:$C$102,2,FALSE),"")</f>
        <v/>
      </c>
      <c r="H770" s="51" t="str">
        <f>IFERROR(VLOOKUP($B770,'Tabelas auxiliares'!$A$65:$C$102,3,FALSE),"")</f>
        <v/>
      </c>
      <c r="X770" s="51" t="str">
        <f t="shared" si="22"/>
        <v/>
      </c>
      <c r="Y770" s="51" t="str">
        <f>IF(T770="","",IF(AND(T770&lt;&gt;'Tabelas auxiliares'!$B$236,T770&lt;&gt;'Tabelas auxiliares'!$B$237,T770&lt;&gt;'Tabelas auxiliares'!$C$236,T770&lt;&gt;'Tabelas auxiliares'!$C$237,T770&lt;&gt;'Tabelas auxiliares'!$D$236),"FOLHA DE PESSOAL",IF(X770='Tabelas auxiliares'!$A$237,"CUSTEIO",IF(X770='Tabelas auxiliares'!$A$236,"INVESTIMENTO","ERRO - VERIFICAR"))))</f>
        <v/>
      </c>
      <c r="Z770" s="64" t="str">
        <f t="shared" si="23"/>
        <v/>
      </c>
      <c r="AA770" s="44"/>
      <c r="AC770" s="44"/>
    </row>
    <row r="771" spans="6:29" x14ac:dyDescent="0.25">
      <c r="F771" s="51" t="str">
        <f>IFERROR(VLOOKUP(D771,'Tabelas auxiliares'!$A$3:$B$61,2,FALSE),"")</f>
        <v/>
      </c>
      <c r="G771" s="51" t="str">
        <f>IFERROR(VLOOKUP($B771,'Tabelas auxiliares'!$A$65:$C$102,2,FALSE),"")</f>
        <v/>
      </c>
      <c r="H771" s="51" t="str">
        <f>IFERROR(VLOOKUP($B771,'Tabelas auxiliares'!$A$65:$C$102,3,FALSE),"")</f>
        <v/>
      </c>
      <c r="X771" s="51" t="str">
        <f t="shared" si="22"/>
        <v/>
      </c>
      <c r="Y771" s="51" t="str">
        <f>IF(T771="","",IF(AND(T771&lt;&gt;'Tabelas auxiliares'!$B$236,T771&lt;&gt;'Tabelas auxiliares'!$B$237,T771&lt;&gt;'Tabelas auxiliares'!$C$236,T771&lt;&gt;'Tabelas auxiliares'!$C$237,T771&lt;&gt;'Tabelas auxiliares'!$D$236),"FOLHA DE PESSOAL",IF(X771='Tabelas auxiliares'!$A$237,"CUSTEIO",IF(X771='Tabelas auxiliares'!$A$236,"INVESTIMENTO","ERRO - VERIFICAR"))))</f>
        <v/>
      </c>
      <c r="Z771" s="64" t="str">
        <f t="shared" si="23"/>
        <v/>
      </c>
      <c r="AA771" s="44"/>
      <c r="AC771" s="44"/>
    </row>
    <row r="772" spans="6:29" x14ac:dyDescent="0.25">
      <c r="F772" s="51" t="str">
        <f>IFERROR(VLOOKUP(D772,'Tabelas auxiliares'!$A$3:$B$61,2,FALSE),"")</f>
        <v/>
      </c>
      <c r="G772" s="51" t="str">
        <f>IFERROR(VLOOKUP($B772,'Tabelas auxiliares'!$A$65:$C$102,2,FALSE),"")</f>
        <v/>
      </c>
      <c r="H772" s="51" t="str">
        <f>IFERROR(VLOOKUP($B772,'Tabelas auxiliares'!$A$65:$C$102,3,FALSE),"")</f>
        <v/>
      </c>
      <c r="X772" s="51" t="str">
        <f t="shared" si="22"/>
        <v/>
      </c>
      <c r="Y772" s="51" t="str">
        <f>IF(T772="","",IF(AND(T772&lt;&gt;'Tabelas auxiliares'!$B$236,T772&lt;&gt;'Tabelas auxiliares'!$B$237,T772&lt;&gt;'Tabelas auxiliares'!$C$236,T772&lt;&gt;'Tabelas auxiliares'!$C$237,T772&lt;&gt;'Tabelas auxiliares'!$D$236),"FOLHA DE PESSOAL",IF(X772='Tabelas auxiliares'!$A$237,"CUSTEIO",IF(X772='Tabelas auxiliares'!$A$236,"INVESTIMENTO","ERRO - VERIFICAR"))))</f>
        <v/>
      </c>
      <c r="Z772" s="64" t="str">
        <f t="shared" si="23"/>
        <v/>
      </c>
      <c r="AC772" s="44"/>
    </row>
    <row r="773" spans="6:29" x14ac:dyDescent="0.25">
      <c r="F773" s="51" t="str">
        <f>IFERROR(VLOOKUP(D773,'Tabelas auxiliares'!$A$3:$B$61,2,FALSE),"")</f>
        <v/>
      </c>
      <c r="G773" s="51" t="str">
        <f>IFERROR(VLOOKUP($B773,'Tabelas auxiliares'!$A$65:$C$102,2,FALSE),"")</f>
        <v/>
      </c>
      <c r="H773" s="51" t="str">
        <f>IFERROR(VLOOKUP($B773,'Tabelas auxiliares'!$A$65:$C$102,3,FALSE),"")</f>
        <v/>
      </c>
      <c r="X773" s="51" t="str">
        <f t="shared" si="22"/>
        <v/>
      </c>
      <c r="Y773" s="51" t="str">
        <f>IF(T773="","",IF(AND(T773&lt;&gt;'Tabelas auxiliares'!$B$236,T773&lt;&gt;'Tabelas auxiliares'!$B$237,T773&lt;&gt;'Tabelas auxiliares'!$C$236,T773&lt;&gt;'Tabelas auxiliares'!$C$237,T773&lt;&gt;'Tabelas auxiliares'!$D$236),"FOLHA DE PESSOAL",IF(X773='Tabelas auxiliares'!$A$237,"CUSTEIO",IF(X773='Tabelas auxiliares'!$A$236,"INVESTIMENTO","ERRO - VERIFICAR"))))</f>
        <v/>
      </c>
      <c r="Z773" s="64" t="str">
        <f t="shared" si="23"/>
        <v/>
      </c>
      <c r="AA773" s="44"/>
      <c r="AC773" s="44"/>
    </row>
    <row r="774" spans="6:29" x14ac:dyDescent="0.25">
      <c r="F774" s="51" t="str">
        <f>IFERROR(VLOOKUP(D774,'Tabelas auxiliares'!$A$3:$B$61,2,FALSE),"")</f>
        <v/>
      </c>
      <c r="G774" s="51" t="str">
        <f>IFERROR(VLOOKUP($B774,'Tabelas auxiliares'!$A$65:$C$102,2,FALSE),"")</f>
        <v/>
      </c>
      <c r="H774" s="51" t="str">
        <f>IFERROR(VLOOKUP($B774,'Tabelas auxiliares'!$A$65:$C$102,3,FALSE),"")</f>
        <v/>
      </c>
      <c r="X774" s="51" t="str">
        <f t="shared" si="22"/>
        <v/>
      </c>
      <c r="Y774" s="51" t="str">
        <f>IF(T774="","",IF(AND(T774&lt;&gt;'Tabelas auxiliares'!$B$236,T774&lt;&gt;'Tabelas auxiliares'!$B$237,T774&lt;&gt;'Tabelas auxiliares'!$C$236,T774&lt;&gt;'Tabelas auxiliares'!$C$237,T774&lt;&gt;'Tabelas auxiliares'!$D$236),"FOLHA DE PESSOAL",IF(X774='Tabelas auxiliares'!$A$237,"CUSTEIO",IF(X774='Tabelas auxiliares'!$A$236,"INVESTIMENTO","ERRO - VERIFICAR"))))</f>
        <v/>
      </c>
      <c r="Z774" s="64" t="str">
        <f t="shared" si="23"/>
        <v/>
      </c>
      <c r="AA774" s="44"/>
      <c r="AC774" s="44"/>
    </row>
    <row r="775" spans="6:29" x14ac:dyDescent="0.25">
      <c r="F775" s="51" t="str">
        <f>IFERROR(VLOOKUP(D775,'Tabelas auxiliares'!$A$3:$B$61,2,FALSE),"")</f>
        <v/>
      </c>
      <c r="G775" s="51" t="str">
        <f>IFERROR(VLOOKUP($B775,'Tabelas auxiliares'!$A$65:$C$102,2,FALSE),"")</f>
        <v/>
      </c>
      <c r="H775" s="51" t="str">
        <f>IFERROR(VLOOKUP($B775,'Tabelas auxiliares'!$A$65:$C$102,3,FALSE),"")</f>
        <v/>
      </c>
      <c r="X775" s="51" t="str">
        <f t="shared" si="22"/>
        <v/>
      </c>
      <c r="Y775" s="51" t="str">
        <f>IF(T775="","",IF(AND(T775&lt;&gt;'Tabelas auxiliares'!$B$236,T775&lt;&gt;'Tabelas auxiliares'!$B$237,T775&lt;&gt;'Tabelas auxiliares'!$C$236,T775&lt;&gt;'Tabelas auxiliares'!$C$237,T775&lt;&gt;'Tabelas auxiliares'!$D$236),"FOLHA DE PESSOAL",IF(X775='Tabelas auxiliares'!$A$237,"CUSTEIO",IF(X775='Tabelas auxiliares'!$A$236,"INVESTIMENTO","ERRO - VERIFICAR"))))</f>
        <v/>
      </c>
      <c r="Z775" s="64" t="str">
        <f t="shared" si="23"/>
        <v/>
      </c>
      <c r="AA775" s="44"/>
      <c r="AC775" s="44"/>
    </row>
    <row r="776" spans="6:29" x14ac:dyDescent="0.25">
      <c r="F776" s="51" t="str">
        <f>IFERROR(VLOOKUP(D776,'Tabelas auxiliares'!$A$3:$B$61,2,FALSE),"")</f>
        <v/>
      </c>
      <c r="G776" s="51" t="str">
        <f>IFERROR(VLOOKUP($B776,'Tabelas auxiliares'!$A$65:$C$102,2,FALSE),"")</f>
        <v/>
      </c>
      <c r="H776" s="51" t="str">
        <f>IFERROR(VLOOKUP($B776,'Tabelas auxiliares'!$A$65:$C$102,3,FALSE),"")</f>
        <v/>
      </c>
      <c r="X776" s="51" t="str">
        <f t="shared" si="22"/>
        <v/>
      </c>
      <c r="Y776" s="51" t="str">
        <f>IF(T776="","",IF(AND(T776&lt;&gt;'Tabelas auxiliares'!$B$236,T776&lt;&gt;'Tabelas auxiliares'!$B$237,T776&lt;&gt;'Tabelas auxiliares'!$C$236,T776&lt;&gt;'Tabelas auxiliares'!$C$237,T776&lt;&gt;'Tabelas auxiliares'!$D$236),"FOLHA DE PESSOAL",IF(X776='Tabelas auxiliares'!$A$237,"CUSTEIO",IF(X776='Tabelas auxiliares'!$A$236,"INVESTIMENTO","ERRO - VERIFICAR"))))</f>
        <v/>
      </c>
      <c r="Z776" s="64" t="str">
        <f t="shared" si="23"/>
        <v/>
      </c>
      <c r="AC776" s="44"/>
    </row>
    <row r="777" spans="6:29" x14ac:dyDescent="0.25">
      <c r="F777" s="51" t="str">
        <f>IFERROR(VLOOKUP(D777,'Tabelas auxiliares'!$A$3:$B$61,2,FALSE),"")</f>
        <v/>
      </c>
      <c r="G777" s="51" t="str">
        <f>IFERROR(VLOOKUP($B777,'Tabelas auxiliares'!$A$65:$C$102,2,FALSE),"")</f>
        <v/>
      </c>
      <c r="H777" s="51" t="str">
        <f>IFERROR(VLOOKUP($B777,'Tabelas auxiliares'!$A$65:$C$102,3,FALSE),"")</f>
        <v/>
      </c>
      <c r="X777" s="51" t="str">
        <f t="shared" si="22"/>
        <v/>
      </c>
      <c r="Y777" s="51" t="str">
        <f>IF(T777="","",IF(AND(T777&lt;&gt;'Tabelas auxiliares'!$B$236,T777&lt;&gt;'Tabelas auxiliares'!$B$237,T777&lt;&gt;'Tabelas auxiliares'!$C$236,T777&lt;&gt;'Tabelas auxiliares'!$C$237,T777&lt;&gt;'Tabelas auxiliares'!$D$236),"FOLHA DE PESSOAL",IF(X777='Tabelas auxiliares'!$A$237,"CUSTEIO",IF(X777='Tabelas auxiliares'!$A$236,"INVESTIMENTO","ERRO - VERIFICAR"))))</f>
        <v/>
      </c>
      <c r="Z777" s="64" t="str">
        <f t="shared" si="23"/>
        <v/>
      </c>
      <c r="AC777" s="44"/>
    </row>
    <row r="778" spans="6:29" x14ac:dyDescent="0.25">
      <c r="F778" s="51" t="str">
        <f>IFERROR(VLOOKUP(D778,'Tabelas auxiliares'!$A$3:$B$61,2,FALSE),"")</f>
        <v/>
      </c>
      <c r="G778" s="51" t="str">
        <f>IFERROR(VLOOKUP($B778,'Tabelas auxiliares'!$A$65:$C$102,2,FALSE),"")</f>
        <v/>
      </c>
      <c r="H778" s="51" t="str">
        <f>IFERROR(VLOOKUP($B778,'Tabelas auxiliares'!$A$65:$C$102,3,FALSE),"")</f>
        <v/>
      </c>
      <c r="X778" s="51" t="str">
        <f t="shared" si="22"/>
        <v/>
      </c>
      <c r="Y778" s="51" t="str">
        <f>IF(T778="","",IF(AND(T778&lt;&gt;'Tabelas auxiliares'!$B$236,T778&lt;&gt;'Tabelas auxiliares'!$B$237,T778&lt;&gt;'Tabelas auxiliares'!$C$236,T778&lt;&gt;'Tabelas auxiliares'!$C$237,T778&lt;&gt;'Tabelas auxiliares'!$D$236),"FOLHA DE PESSOAL",IF(X778='Tabelas auxiliares'!$A$237,"CUSTEIO",IF(X778='Tabelas auxiliares'!$A$236,"INVESTIMENTO","ERRO - VERIFICAR"))))</f>
        <v/>
      </c>
      <c r="Z778" s="64" t="str">
        <f t="shared" si="23"/>
        <v/>
      </c>
      <c r="AA778" s="44"/>
      <c r="AC778" s="44"/>
    </row>
    <row r="779" spans="6:29" x14ac:dyDescent="0.25">
      <c r="F779" s="51" t="str">
        <f>IFERROR(VLOOKUP(D779,'Tabelas auxiliares'!$A$3:$B$61,2,FALSE),"")</f>
        <v/>
      </c>
      <c r="G779" s="51" t="str">
        <f>IFERROR(VLOOKUP($B779,'Tabelas auxiliares'!$A$65:$C$102,2,FALSE),"")</f>
        <v/>
      </c>
      <c r="H779" s="51" t="str">
        <f>IFERROR(VLOOKUP($B779,'Tabelas auxiliares'!$A$65:$C$102,3,FALSE),"")</f>
        <v/>
      </c>
      <c r="X779" s="51" t="str">
        <f t="shared" si="22"/>
        <v/>
      </c>
      <c r="Y779" s="51" t="str">
        <f>IF(T779="","",IF(AND(T779&lt;&gt;'Tabelas auxiliares'!$B$236,T779&lt;&gt;'Tabelas auxiliares'!$B$237,T779&lt;&gt;'Tabelas auxiliares'!$C$236,T779&lt;&gt;'Tabelas auxiliares'!$C$237,T779&lt;&gt;'Tabelas auxiliares'!$D$236),"FOLHA DE PESSOAL",IF(X779='Tabelas auxiliares'!$A$237,"CUSTEIO",IF(X779='Tabelas auxiliares'!$A$236,"INVESTIMENTO","ERRO - VERIFICAR"))))</f>
        <v/>
      </c>
      <c r="Z779" s="64" t="str">
        <f t="shared" si="23"/>
        <v/>
      </c>
      <c r="AC779" s="44"/>
    </row>
    <row r="780" spans="6:29" x14ac:dyDescent="0.25">
      <c r="F780" s="51" t="str">
        <f>IFERROR(VLOOKUP(D780,'Tabelas auxiliares'!$A$3:$B$61,2,FALSE),"")</f>
        <v/>
      </c>
      <c r="G780" s="51" t="str">
        <f>IFERROR(VLOOKUP($B780,'Tabelas auxiliares'!$A$65:$C$102,2,FALSE),"")</f>
        <v/>
      </c>
      <c r="H780" s="51" t="str">
        <f>IFERROR(VLOOKUP($B780,'Tabelas auxiliares'!$A$65:$C$102,3,FALSE),"")</f>
        <v/>
      </c>
      <c r="X780" s="51" t="str">
        <f t="shared" si="22"/>
        <v/>
      </c>
      <c r="Y780" s="51" t="str">
        <f>IF(T780="","",IF(AND(T780&lt;&gt;'Tabelas auxiliares'!$B$236,T780&lt;&gt;'Tabelas auxiliares'!$B$237,T780&lt;&gt;'Tabelas auxiliares'!$C$236,T780&lt;&gt;'Tabelas auxiliares'!$C$237,T780&lt;&gt;'Tabelas auxiliares'!$D$236),"FOLHA DE PESSOAL",IF(X780='Tabelas auxiliares'!$A$237,"CUSTEIO",IF(X780='Tabelas auxiliares'!$A$236,"INVESTIMENTO","ERRO - VERIFICAR"))))</f>
        <v/>
      </c>
      <c r="Z780" s="64" t="str">
        <f t="shared" si="23"/>
        <v/>
      </c>
      <c r="AC780" s="44"/>
    </row>
    <row r="781" spans="6:29" x14ac:dyDescent="0.25">
      <c r="F781" s="51" t="str">
        <f>IFERROR(VLOOKUP(D781,'Tabelas auxiliares'!$A$3:$B$61,2,FALSE),"")</f>
        <v/>
      </c>
      <c r="G781" s="51" t="str">
        <f>IFERROR(VLOOKUP($B781,'Tabelas auxiliares'!$A$65:$C$102,2,FALSE),"")</f>
        <v/>
      </c>
      <c r="H781" s="51" t="str">
        <f>IFERROR(VLOOKUP($B781,'Tabelas auxiliares'!$A$65:$C$102,3,FALSE),"")</f>
        <v/>
      </c>
      <c r="X781" s="51" t="str">
        <f t="shared" si="22"/>
        <v/>
      </c>
      <c r="Y781" s="51" t="str">
        <f>IF(T781="","",IF(AND(T781&lt;&gt;'Tabelas auxiliares'!$B$236,T781&lt;&gt;'Tabelas auxiliares'!$B$237,T781&lt;&gt;'Tabelas auxiliares'!$C$236,T781&lt;&gt;'Tabelas auxiliares'!$C$237,T781&lt;&gt;'Tabelas auxiliares'!$D$236),"FOLHA DE PESSOAL",IF(X781='Tabelas auxiliares'!$A$237,"CUSTEIO",IF(X781='Tabelas auxiliares'!$A$236,"INVESTIMENTO","ERRO - VERIFICAR"))))</f>
        <v/>
      </c>
      <c r="Z781" s="64" t="str">
        <f t="shared" si="23"/>
        <v/>
      </c>
      <c r="AC781" s="44"/>
    </row>
    <row r="782" spans="6:29" x14ac:dyDescent="0.25">
      <c r="F782" s="51" t="str">
        <f>IFERROR(VLOOKUP(D782,'Tabelas auxiliares'!$A$3:$B$61,2,FALSE),"")</f>
        <v/>
      </c>
      <c r="G782" s="51" t="str">
        <f>IFERROR(VLOOKUP($B782,'Tabelas auxiliares'!$A$65:$C$102,2,FALSE),"")</f>
        <v/>
      </c>
      <c r="H782" s="51" t="str">
        <f>IFERROR(VLOOKUP($B782,'Tabelas auxiliares'!$A$65:$C$102,3,FALSE),"")</f>
        <v/>
      </c>
      <c r="X782" s="51" t="str">
        <f t="shared" si="22"/>
        <v/>
      </c>
      <c r="Y782" s="51" t="str">
        <f>IF(T782="","",IF(AND(T782&lt;&gt;'Tabelas auxiliares'!$B$236,T782&lt;&gt;'Tabelas auxiliares'!$B$237,T782&lt;&gt;'Tabelas auxiliares'!$C$236,T782&lt;&gt;'Tabelas auxiliares'!$C$237,T782&lt;&gt;'Tabelas auxiliares'!$D$236),"FOLHA DE PESSOAL",IF(X782='Tabelas auxiliares'!$A$237,"CUSTEIO",IF(X782='Tabelas auxiliares'!$A$236,"INVESTIMENTO","ERRO - VERIFICAR"))))</f>
        <v/>
      </c>
      <c r="Z782" s="64" t="str">
        <f t="shared" si="23"/>
        <v/>
      </c>
      <c r="AC782" s="44"/>
    </row>
    <row r="783" spans="6:29" x14ac:dyDescent="0.25">
      <c r="F783" s="51" t="str">
        <f>IFERROR(VLOOKUP(D783,'Tabelas auxiliares'!$A$3:$B$61,2,FALSE),"")</f>
        <v/>
      </c>
      <c r="G783" s="51" t="str">
        <f>IFERROR(VLOOKUP($B783,'Tabelas auxiliares'!$A$65:$C$102,2,FALSE),"")</f>
        <v/>
      </c>
      <c r="H783" s="51" t="str">
        <f>IFERROR(VLOOKUP($B783,'Tabelas auxiliares'!$A$65:$C$102,3,FALSE),"")</f>
        <v/>
      </c>
      <c r="X783" s="51" t="str">
        <f t="shared" si="22"/>
        <v/>
      </c>
      <c r="Y783" s="51" t="str">
        <f>IF(T783="","",IF(AND(T783&lt;&gt;'Tabelas auxiliares'!$B$236,T783&lt;&gt;'Tabelas auxiliares'!$B$237,T783&lt;&gt;'Tabelas auxiliares'!$C$236,T783&lt;&gt;'Tabelas auxiliares'!$C$237,T783&lt;&gt;'Tabelas auxiliares'!$D$236),"FOLHA DE PESSOAL",IF(X783='Tabelas auxiliares'!$A$237,"CUSTEIO",IF(X783='Tabelas auxiliares'!$A$236,"INVESTIMENTO","ERRO - VERIFICAR"))))</f>
        <v/>
      </c>
      <c r="Z783" s="64" t="str">
        <f t="shared" si="23"/>
        <v/>
      </c>
      <c r="AC783" s="44"/>
    </row>
    <row r="784" spans="6:29" x14ac:dyDescent="0.25">
      <c r="F784" s="51" t="str">
        <f>IFERROR(VLOOKUP(D784,'Tabelas auxiliares'!$A$3:$B$61,2,FALSE),"")</f>
        <v/>
      </c>
      <c r="G784" s="51" t="str">
        <f>IFERROR(VLOOKUP($B784,'Tabelas auxiliares'!$A$65:$C$102,2,FALSE),"")</f>
        <v/>
      </c>
      <c r="H784" s="51" t="str">
        <f>IFERROR(VLOOKUP($B784,'Tabelas auxiliares'!$A$65:$C$102,3,FALSE),"")</f>
        <v/>
      </c>
      <c r="X784" s="51" t="str">
        <f t="shared" si="22"/>
        <v/>
      </c>
      <c r="Y784" s="51" t="str">
        <f>IF(T784="","",IF(AND(T784&lt;&gt;'Tabelas auxiliares'!$B$236,T784&lt;&gt;'Tabelas auxiliares'!$B$237,T784&lt;&gt;'Tabelas auxiliares'!$C$236,T784&lt;&gt;'Tabelas auxiliares'!$C$237,T784&lt;&gt;'Tabelas auxiliares'!$D$236),"FOLHA DE PESSOAL",IF(X784='Tabelas auxiliares'!$A$237,"CUSTEIO",IF(X784='Tabelas auxiliares'!$A$236,"INVESTIMENTO","ERRO - VERIFICAR"))))</f>
        <v/>
      </c>
      <c r="Z784" s="64" t="str">
        <f t="shared" si="23"/>
        <v/>
      </c>
      <c r="AC784" s="44"/>
    </row>
    <row r="785" spans="6:29" x14ac:dyDescent="0.25">
      <c r="F785" s="51" t="str">
        <f>IFERROR(VLOOKUP(D785,'Tabelas auxiliares'!$A$3:$B$61,2,FALSE),"")</f>
        <v/>
      </c>
      <c r="G785" s="51" t="str">
        <f>IFERROR(VLOOKUP($B785,'Tabelas auxiliares'!$A$65:$C$102,2,FALSE),"")</f>
        <v/>
      </c>
      <c r="H785" s="51" t="str">
        <f>IFERROR(VLOOKUP($B785,'Tabelas auxiliares'!$A$65:$C$102,3,FALSE),"")</f>
        <v/>
      </c>
      <c r="X785" s="51" t="str">
        <f t="shared" si="22"/>
        <v/>
      </c>
      <c r="Y785" s="51" t="str">
        <f>IF(T785="","",IF(AND(T785&lt;&gt;'Tabelas auxiliares'!$B$236,T785&lt;&gt;'Tabelas auxiliares'!$B$237,T785&lt;&gt;'Tabelas auxiliares'!$C$236,T785&lt;&gt;'Tabelas auxiliares'!$C$237,T785&lt;&gt;'Tabelas auxiliares'!$D$236),"FOLHA DE PESSOAL",IF(X785='Tabelas auxiliares'!$A$237,"CUSTEIO",IF(X785='Tabelas auxiliares'!$A$236,"INVESTIMENTO","ERRO - VERIFICAR"))))</f>
        <v/>
      </c>
      <c r="Z785" s="64" t="str">
        <f t="shared" si="23"/>
        <v/>
      </c>
      <c r="AC785" s="44"/>
    </row>
    <row r="786" spans="6:29" x14ac:dyDescent="0.25">
      <c r="F786" s="51" t="str">
        <f>IFERROR(VLOOKUP(D786,'Tabelas auxiliares'!$A$3:$B$61,2,FALSE),"")</f>
        <v/>
      </c>
      <c r="G786" s="51" t="str">
        <f>IFERROR(VLOOKUP($B786,'Tabelas auxiliares'!$A$65:$C$102,2,FALSE),"")</f>
        <v/>
      </c>
      <c r="H786" s="51" t="str">
        <f>IFERROR(VLOOKUP($B786,'Tabelas auxiliares'!$A$65:$C$102,3,FALSE),"")</f>
        <v/>
      </c>
      <c r="X786" s="51" t="str">
        <f t="shared" si="22"/>
        <v/>
      </c>
      <c r="Y786" s="51" t="str">
        <f>IF(T786="","",IF(AND(T786&lt;&gt;'Tabelas auxiliares'!$B$236,T786&lt;&gt;'Tabelas auxiliares'!$B$237,T786&lt;&gt;'Tabelas auxiliares'!$C$236,T786&lt;&gt;'Tabelas auxiliares'!$C$237,T786&lt;&gt;'Tabelas auxiliares'!$D$236),"FOLHA DE PESSOAL",IF(X786='Tabelas auxiliares'!$A$237,"CUSTEIO",IF(X786='Tabelas auxiliares'!$A$236,"INVESTIMENTO","ERRO - VERIFICAR"))))</f>
        <v/>
      </c>
      <c r="Z786" s="64" t="str">
        <f t="shared" si="23"/>
        <v/>
      </c>
      <c r="AC786" s="44"/>
    </row>
    <row r="787" spans="6:29" x14ac:dyDescent="0.25">
      <c r="F787" s="51" t="str">
        <f>IFERROR(VLOOKUP(D787,'Tabelas auxiliares'!$A$3:$B$61,2,FALSE),"")</f>
        <v/>
      </c>
      <c r="G787" s="51" t="str">
        <f>IFERROR(VLOOKUP($B787,'Tabelas auxiliares'!$A$65:$C$102,2,FALSE),"")</f>
        <v/>
      </c>
      <c r="H787" s="51" t="str">
        <f>IFERROR(VLOOKUP($B787,'Tabelas auxiliares'!$A$65:$C$102,3,FALSE),"")</f>
        <v/>
      </c>
      <c r="X787" s="51" t="str">
        <f t="shared" si="22"/>
        <v/>
      </c>
      <c r="Y787" s="51" t="str">
        <f>IF(T787="","",IF(AND(T787&lt;&gt;'Tabelas auxiliares'!$B$236,T787&lt;&gt;'Tabelas auxiliares'!$B$237,T787&lt;&gt;'Tabelas auxiliares'!$C$236,T787&lt;&gt;'Tabelas auxiliares'!$C$237,T787&lt;&gt;'Tabelas auxiliares'!$D$236),"FOLHA DE PESSOAL",IF(X787='Tabelas auxiliares'!$A$237,"CUSTEIO",IF(X787='Tabelas auxiliares'!$A$236,"INVESTIMENTO","ERRO - VERIFICAR"))))</f>
        <v/>
      </c>
      <c r="Z787" s="64" t="str">
        <f t="shared" si="23"/>
        <v/>
      </c>
      <c r="AC787" s="44"/>
    </row>
    <row r="788" spans="6:29" x14ac:dyDescent="0.25">
      <c r="F788" s="51" t="str">
        <f>IFERROR(VLOOKUP(D788,'Tabelas auxiliares'!$A$3:$B$61,2,FALSE),"")</f>
        <v/>
      </c>
      <c r="G788" s="51" t="str">
        <f>IFERROR(VLOOKUP($B788,'Tabelas auxiliares'!$A$65:$C$102,2,FALSE),"")</f>
        <v/>
      </c>
      <c r="H788" s="51" t="str">
        <f>IFERROR(VLOOKUP($B788,'Tabelas auxiliares'!$A$65:$C$102,3,FALSE),"")</f>
        <v/>
      </c>
      <c r="X788" s="51" t="str">
        <f t="shared" si="22"/>
        <v/>
      </c>
      <c r="Y788" s="51" t="str">
        <f>IF(T788="","",IF(AND(T788&lt;&gt;'Tabelas auxiliares'!$B$236,T788&lt;&gt;'Tabelas auxiliares'!$B$237,T788&lt;&gt;'Tabelas auxiliares'!$C$236,T788&lt;&gt;'Tabelas auxiliares'!$C$237,T788&lt;&gt;'Tabelas auxiliares'!$D$236),"FOLHA DE PESSOAL",IF(X788='Tabelas auxiliares'!$A$237,"CUSTEIO",IF(X788='Tabelas auxiliares'!$A$236,"INVESTIMENTO","ERRO - VERIFICAR"))))</f>
        <v/>
      </c>
      <c r="Z788" s="64" t="str">
        <f t="shared" si="23"/>
        <v/>
      </c>
      <c r="AC788" s="44"/>
    </row>
    <row r="789" spans="6:29" x14ac:dyDescent="0.25">
      <c r="F789" s="51" t="str">
        <f>IFERROR(VLOOKUP(D789,'Tabelas auxiliares'!$A$3:$B$61,2,FALSE),"")</f>
        <v/>
      </c>
      <c r="G789" s="51" t="str">
        <f>IFERROR(VLOOKUP($B789,'Tabelas auxiliares'!$A$65:$C$102,2,FALSE),"")</f>
        <v/>
      </c>
      <c r="H789" s="51" t="str">
        <f>IFERROR(VLOOKUP($B789,'Tabelas auxiliares'!$A$65:$C$102,3,FALSE),"")</f>
        <v/>
      </c>
      <c r="X789" s="51" t="str">
        <f t="shared" si="22"/>
        <v/>
      </c>
      <c r="Y789" s="51" t="str">
        <f>IF(T789="","",IF(AND(T789&lt;&gt;'Tabelas auxiliares'!$B$236,T789&lt;&gt;'Tabelas auxiliares'!$B$237,T789&lt;&gt;'Tabelas auxiliares'!$C$236,T789&lt;&gt;'Tabelas auxiliares'!$C$237,T789&lt;&gt;'Tabelas auxiliares'!$D$236),"FOLHA DE PESSOAL",IF(X789='Tabelas auxiliares'!$A$237,"CUSTEIO",IF(X789='Tabelas auxiliares'!$A$236,"INVESTIMENTO","ERRO - VERIFICAR"))))</f>
        <v/>
      </c>
      <c r="Z789" s="64" t="str">
        <f t="shared" si="23"/>
        <v/>
      </c>
      <c r="AC789" s="44"/>
    </row>
    <row r="790" spans="6:29" x14ac:dyDescent="0.25">
      <c r="F790" s="51" t="str">
        <f>IFERROR(VLOOKUP(D790,'Tabelas auxiliares'!$A$3:$B$61,2,FALSE),"")</f>
        <v/>
      </c>
      <c r="G790" s="51" t="str">
        <f>IFERROR(VLOOKUP($B790,'Tabelas auxiliares'!$A$65:$C$102,2,FALSE),"")</f>
        <v/>
      </c>
      <c r="H790" s="51" t="str">
        <f>IFERROR(VLOOKUP($B790,'Tabelas auxiliares'!$A$65:$C$102,3,FALSE),"")</f>
        <v/>
      </c>
      <c r="X790" s="51" t="str">
        <f t="shared" si="22"/>
        <v/>
      </c>
      <c r="Y790" s="51" t="str">
        <f>IF(T790="","",IF(AND(T790&lt;&gt;'Tabelas auxiliares'!$B$236,T790&lt;&gt;'Tabelas auxiliares'!$B$237,T790&lt;&gt;'Tabelas auxiliares'!$C$236,T790&lt;&gt;'Tabelas auxiliares'!$C$237,T790&lt;&gt;'Tabelas auxiliares'!$D$236),"FOLHA DE PESSOAL",IF(X790='Tabelas auxiliares'!$A$237,"CUSTEIO",IF(X790='Tabelas auxiliares'!$A$236,"INVESTIMENTO","ERRO - VERIFICAR"))))</f>
        <v/>
      </c>
      <c r="Z790" s="64" t="str">
        <f t="shared" si="23"/>
        <v/>
      </c>
      <c r="AC790" s="44"/>
    </row>
    <row r="791" spans="6:29" x14ac:dyDescent="0.25">
      <c r="F791" s="51" t="str">
        <f>IFERROR(VLOOKUP(D791,'Tabelas auxiliares'!$A$3:$B$61,2,FALSE),"")</f>
        <v/>
      </c>
      <c r="G791" s="51" t="str">
        <f>IFERROR(VLOOKUP($B791,'Tabelas auxiliares'!$A$65:$C$102,2,FALSE),"")</f>
        <v/>
      </c>
      <c r="H791" s="51" t="str">
        <f>IFERROR(VLOOKUP($B791,'Tabelas auxiliares'!$A$65:$C$102,3,FALSE),"")</f>
        <v/>
      </c>
      <c r="X791" s="51" t="str">
        <f t="shared" si="22"/>
        <v/>
      </c>
      <c r="Y791" s="51" t="str">
        <f>IF(T791="","",IF(AND(T791&lt;&gt;'Tabelas auxiliares'!$B$236,T791&lt;&gt;'Tabelas auxiliares'!$B$237,T791&lt;&gt;'Tabelas auxiliares'!$C$236,T791&lt;&gt;'Tabelas auxiliares'!$C$237,T791&lt;&gt;'Tabelas auxiliares'!$D$236),"FOLHA DE PESSOAL",IF(X791='Tabelas auxiliares'!$A$237,"CUSTEIO",IF(X791='Tabelas auxiliares'!$A$236,"INVESTIMENTO","ERRO - VERIFICAR"))))</f>
        <v/>
      </c>
      <c r="Z791" s="64" t="str">
        <f t="shared" si="23"/>
        <v/>
      </c>
      <c r="AC791" s="44"/>
    </row>
    <row r="792" spans="6:29" x14ac:dyDescent="0.25">
      <c r="F792" s="51" t="str">
        <f>IFERROR(VLOOKUP(D792,'Tabelas auxiliares'!$A$3:$B$61,2,FALSE),"")</f>
        <v/>
      </c>
      <c r="G792" s="51" t="str">
        <f>IFERROR(VLOOKUP($B792,'Tabelas auxiliares'!$A$65:$C$102,2,FALSE),"")</f>
        <v/>
      </c>
      <c r="H792" s="51" t="str">
        <f>IFERROR(VLOOKUP($B792,'Tabelas auxiliares'!$A$65:$C$102,3,FALSE),"")</f>
        <v/>
      </c>
      <c r="X792" s="51" t="str">
        <f t="shared" si="22"/>
        <v/>
      </c>
      <c r="Y792" s="51" t="str">
        <f>IF(T792="","",IF(AND(T792&lt;&gt;'Tabelas auxiliares'!$B$236,T792&lt;&gt;'Tabelas auxiliares'!$B$237,T792&lt;&gt;'Tabelas auxiliares'!$C$236,T792&lt;&gt;'Tabelas auxiliares'!$C$237,T792&lt;&gt;'Tabelas auxiliares'!$D$236),"FOLHA DE PESSOAL",IF(X792='Tabelas auxiliares'!$A$237,"CUSTEIO",IF(X792='Tabelas auxiliares'!$A$236,"INVESTIMENTO","ERRO - VERIFICAR"))))</f>
        <v/>
      </c>
      <c r="Z792" s="64" t="str">
        <f t="shared" si="23"/>
        <v/>
      </c>
      <c r="AC792" s="44"/>
    </row>
    <row r="793" spans="6:29" x14ac:dyDescent="0.25">
      <c r="F793" s="51" t="str">
        <f>IFERROR(VLOOKUP(D793,'Tabelas auxiliares'!$A$3:$B$61,2,FALSE),"")</f>
        <v/>
      </c>
      <c r="G793" s="51" t="str">
        <f>IFERROR(VLOOKUP($B793,'Tabelas auxiliares'!$A$65:$C$102,2,FALSE),"")</f>
        <v/>
      </c>
      <c r="H793" s="51" t="str">
        <f>IFERROR(VLOOKUP($B793,'Tabelas auxiliares'!$A$65:$C$102,3,FALSE),"")</f>
        <v/>
      </c>
      <c r="X793" s="51" t="str">
        <f t="shared" si="22"/>
        <v/>
      </c>
      <c r="Y793" s="51" t="str">
        <f>IF(T793="","",IF(AND(T793&lt;&gt;'Tabelas auxiliares'!$B$236,T793&lt;&gt;'Tabelas auxiliares'!$B$237,T793&lt;&gt;'Tabelas auxiliares'!$C$236,T793&lt;&gt;'Tabelas auxiliares'!$C$237,T793&lt;&gt;'Tabelas auxiliares'!$D$236),"FOLHA DE PESSOAL",IF(X793='Tabelas auxiliares'!$A$237,"CUSTEIO",IF(X793='Tabelas auxiliares'!$A$236,"INVESTIMENTO","ERRO - VERIFICAR"))))</f>
        <v/>
      </c>
      <c r="Z793" s="64" t="str">
        <f t="shared" si="23"/>
        <v/>
      </c>
      <c r="AC793" s="44"/>
    </row>
    <row r="794" spans="6:29" x14ac:dyDescent="0.25">
      <c r="F794" s="51" t="str">
        <f>IFERROR(VLOOKUP(D794,'Tabelas auxiliares'!$A$3:$B$61,2,FALSE),"")</f>
        <v/>
      </c>
      <c r="G794" s="51" t="str">
        <f>IFERROR(VLOOKUP($B794,'Tabelas auxiliares'!$A$65:$C$102,2,FALSE),"")</f>
        <v/>
      </c>
      <c r="H794" s="51" t="str">
        <f>IFERROR(VLOOKUP($B794,'Tabelas auxiliares'!$A$65:$C$102,3,FALSE),"")</f>
        <v/>
      </c>
      <c r="X794" s="51" t="str">
        <f t="shared" si="22"/>
        <v/>
      </c>
      <c r="Y794" s="51" t="str">
        <f>IF(T794="","",IF(AND(T794&lt;&gt;'Tabelas auxiliares'!$B$236,T794&lt;&gt;'Tabelas auxiliares'!$B$237,T794&lt;&gt;'Tabelas auxiliares'!$C$236,T794&lt;&gt;'Tabelas auxiliares'!$C$237,T794&lt;&gt;'Tabelas auxiliares'!$D$236),"FOLHA DE PESSOAL",IF(X794='Tabelas auxiliares'!$A$237,"CUSTEIO",IF(X794='Tabelas auxiliares'!$A$236,"INVESTIMENTO","ERRO - VERIFICAR"))))</f>
        <v/>
      </c>
      <c r="Z794" s="64" t="str">
        <f t="shared" si="23"/>
        <v/>
      </c>
      <c r="AC794" s="44"/>
    </row>
    <row r="795" spans="6:29" x14ac:dyDescent="0.25">
      <c r="F795" s="51" t="str">
        <f>IFERROR(VLOOKUP(D795,'Tabelas auxiliares'!$A$3:$B$61,2,FALSE),"")</f>
        <v/>
      </c>
      <c r="G795" s="51" t="str">
        <f>IFERROR(VLOOKUP($B795,'Tabelas auxiliares'!$A$65:$C$102,2,FALSE),"")</f>
        <v/>
      </c>
      <c r="H795" s="51" t="str">
        <f>IFERROR(VLOOKUP($B795,'Tabelas auxiliares'!$A$65:$C$102,3,FALSE),"")</f>
        <v/>
      </c>
      <c r="X795" s="51" t="str">
        <f t="shared" si="22"/>
        <v/>
      </c>
      <c r="Y795" s="51" t="str">
        <f>IF(T795="","",IF(AND(T795&lt;&gt;'Tabelas auxiliares'!$B$236,T795&lt;&gt;'Tabelas auxiliares'!$B$237,T795&lt;&gt;'Tabelas auxiliares'!$C$236,T795&lt;&gt;'Tabelas auxiliares'!$C$237,T795&lt;&gt;'Tabelas auxiliares'!$D$236),"FOLHA DE PESSOAL",IF(X795='Tabelas auxiliares'!$A$237,"CUSTEIO",IF(X795='Tabelas auxiliares'!$A$236,"INVESTIMENTO","ERRO - VERIFICAR"))))</f>
        <v/>
      </c>
      <c r="Z795" s="64" t="str">
        <f t="shared" si="23"/>
        <v/>
      </c>
      <c r="AC795" s="44"/>
    </row>
    <row r="796" spans="6:29" x14ac:dyDescent="0.25">
      <c r="F796" s="51" t="str">
        <f>IFERROR(VLOOKUP(D796,'Tabelas auxiliares'!$A$3:$B$61,2,FALSE),"")</f>
        <v/>
      </c>
      <c r="G796" s="51" t="str">
        <f>IFERROR(VLOOKUP($B796,'Tabelas auxiliares'!$A$65:$C$102,2,FALSE),"")</f>
        <v/>
      </c>
      <c r="H796" s="51" t="str">
        <f>IFERROR(VLOOKUP($B796,'Tabelas auxiliares'!$A$65:$C$102,3,FALSE),"")</f>
        <v/>
      </c>
      <c r="X796" s="51" t="str">
        <f t="shared" si="22"/>
        <v/>
      </c>
      <c r="Y796" s="51" t="str">
        <f>IF(T796="","",IF(AND(T796&lt;&gt;'Tabelas auxiliares'!$B$236,T796&lt;&gt;'Tabelas auxiliares'!$B$237,T796&lt;&gt;'Tabelas auxiliares'!$C$236,T796&lt;&gt;'Tabelas auxiliares'!$C$237,T796&lt;&gt;'Tabelas auxiliares'!$D$236),"FOLHA DE PESSOAL",IF(X796='Tabelas auxiliares'!$A$237,"CUSTEIO",IF(X796='Tabelas auxiliares'!$A$236,"INVESTIMENTO","ERRO - VERIFICAR"))))</f>
        <v/>
      </c>
      <c r="Z796" s="64" t="str">
        <f t="shared" si="23"/>
        <v/>
      </c>
      <c r="AC796" s="44"/>
    </row>
    <row r="797" spans="6:29" x14ac:dyDescent="0.25">
      <c r="F797" s="51" t="str">
        <f>IFERROR(VLOOKUP(D797,'Tabelas auxiliares'!$A$3:$B$61,2,FALSE),"")</f>
        <v/>
      </c>
      <c r="G797" s="51" t="str">
        <f>IFERROR(VLOOKUP($B797,'Tabelas auxiliares'!$A$65:$C$102,2,FALSE),"")</f>
        <v/>
      </c>
      <c r="H797" s="51" t="str">
        <f>IFERROR(VLOOKUP($B797,'Tabelas auxiliares'!$A$65:$C$102,3,FALSE),"")</f>
        <v/>
      </c>
      <c r="X797" s="51" t="str">
        <f t="shared" si="22"/>
        <v/>
      </c>
      <c r="Y797" s="51" t="str">
        <f>IF(T797="","",IF(AND(T797&lt;&gt;'Tabelas auxiliares'!$B$236,T797&lt;&gt;'Tabelas auxiliares'!$B$237,T797&lt;&gt;'Tabelas auxiliares'!$C$236,T797&lt;&gt;'Tabelas auxiliares'!$C$237,T797&lt;&gt;'Tabelas auxiliares'!$D$236),"FOLHA DE PESSOAL",IF(X797='Tabelas auxiliares'!$A$237,"CUSTEIO",IF(X797='Tabelas auxiliares'!$A$236,"INVESTIMENTO","ERRO - VERIFICAR"))))</f>
        <v/>
      </c>
      <c r="Z797" s="64" t="str">
        <f t="shared" si="23"/>
        <v/>
      </c>
      <c r="AC797" s="44"/>
    </row>
    <row r="798" spans="6:29" x14ac:dyDescent="0.25">
      <c r="F798" s="51" t="str">
        <f>IFERROR(VLOOKUP(D798,'Tabelas auxiliares'!$A$3:$B$61,2,FALSE),"")</f>
        <v/>
      </c>
      <c r="G798" s="51" t="str">
        <f>IFERROR(VLOOKUP($B798,'Tabelas auxiliares'!$A$65:$C$102,2,FALSE),"")</f>
        <v/>
      </c>
      <c r="H798" s="51" t="str">
        <f>IFERROR(VLOOKUP($B798,'Tabelas auxiliares'!$A$65:$C$102,3,FALSE),"")</f>
        <v/>
      </c>
      <c r="X798" s="51" t="str">
        <f t="shared" si="22"/>
        <v/>
      </c>
      <c r="Y798" s="51" t="str">
        <f>IF(T798="","",IF(AND(T798&lt;&gt;'Tabelas auxiliares'!$B$236,T798&lt;&gt;'Tabelas auxiliares'!$B$237,T798&lt;&gt;'Tabelas auxiliares'!$C$236,T798&lt;&gt;'Tabelas auxiliares'!$C$237,T798&lt;&gt;'Tabelas auxiliares'!$D$236),"FOLHA DE PESSOAL",IF(X798='Tabelas auxiliares'!$A$237,"CUSTEIO",IF(X798='Tabelas auxiliares'!$A$236,"INVESTIMENTO","ERRO - VERIFICAR"))))</f>
        <v/>
      </c>
      <c r="Z798" s="64" t="str">
        <f t="shared" si="23"/>
        <v/>
      </c>
      <c r="AC798" s="44"/>
    </row>
    <row r="799" spans="6:29" x14ac:dyDescent="0.25">
      <c r="F799" s="51" t="str">
        <f>IFERROR(VLOOKUP(D799,'Tabelas auxiliares'!$A$3:$B$61,2,FALSE),"")</f>
        <v/>
      </c>
      <c r="G799" s="51" t="str">
        <f>IFERROR(VLOOKUP($B799,'Tabelas auxiliares'!$A$65:$C$102,2,FALSE),"")</f>
        <v/>
      </c>
      <c r="H799" s="51" t="str">
        <f>IFERROR(VLOOKUP($B799,'Tabelas auxiliares'!$A$65:$C$102,3,FALSE),"")</f>
        <v/>
      </c>
      <c r="X799" s="51" t="str">
        <f t="shared" si="22"/>
        <v/>
      </c>
      <c r="Y799" s="51" t="str">
        <f>IF(T799="","",IF(AND(T799&lt;&gt;'Tabelas auxiliares'!$B$236,T799&lt;&gt;'Tabelas auxiliares'!$B$237,T799&lt;&gt;'Tabelas auxiliares'!$C$236,T799&lt;&gt;'Tabelas auxiliares'!$C$237,T799&lt;&gt;'Tabelas auxiliares'!$D$236),"FOLHA DE PESSOAL",IF(X799='Tabelas auxiliares'!$A$237,"CUSTEIO",IF(X799='Tabelas auxiliares'!$A$236,"INVESTIMENTO","ERRO - VERIFICAR"))))</f>
        <v/>
      </c>
      <c r="Z799" s="64" t="str">
        <f t="shared" si="23"/>
        <v/>
      </c>
      <c r="AC799" s="44"/>
    </row>
    <row r="800" spans="6:29" x14ac:dyDescent="0.25">
      <c r="F800" s="51" t="str">
        <f>IFERROR(VLOOKUP(D800,'Tabelas auxiliares'!$A$3:$B$61,2,FALSE),"")</f>
        <v/>
      </c>
      <c r="G800" s="51" t="str">
        <f>IFERROR(VLOOKUP($B800,'Tabelas auxiliares'!$A$65:$C$102,2,FALSE),"")</f>
        <v/>
      </c>
      <c r="H800" s="51" t="str">
        <f>IFERROR(VLOOKUP($B800,'Tabelas auxiliares'!$A$65:$C$102,3,FALSE),"")</f>
        <v/>
      </c>
      <c r="X800" s="51" t="str">
        <f t="shared" si="22"/>
        <v/>
      </c>
      <c r="Y800" s="51" t="str">
        <f>IF(T800="","",IF(AND(T800&lt;&gt;'Tabelas auxiliares'!$B$236,T800&lt;&gt;'Tabelas auxiliares'!$B$237,T800&lt;&gt;'Tabelas auxiliares'!$C$236,T800&lt;&gt;'Tabelas auxiliares'!$C$237,T800&lt;&gt;'Tabelas auxiliares'!$D$236),"FOLHA DE PESSOAL",IF(X800='Tabelas auxiliares'!$A$237,"CUSTEIO",IF(X800='Tabelas auxiliares'!$A$236,"INVESTIMENTO","ERRO - VERIFICAR"))))</f>
        <v/>
      </c>
      <c r="Z800" s="64" t="str">
        <f t="shared" si="23"/>
        <v/>
      </c>
      <c r="AC800" s="44"/>
    </row>
    <row r="801" spans="6:29" x14ac:dyDescent="0.25">
      <c r="F801" s="51" t="str">
        <f>IFERROR(VLOOKUP(D801,'Tabelas auxiliares'!$A$3:$B$61,2,FALSE),"")</f>
        <v/>
      </c>
      <c r="G801" s="51" t="str">
        <f>IFERROR(VLOOKUP($B801,'Tabelas auxiliares'!$A$65:$C$102,2,FALSE),"")</f>
        <v/>
      </c>
      <c r="H801" s="51" t="str">
        <f>IFERROR(VLOOKUP($B801,'Tabelas auxiliares'!$A$65:$C$102,3,FALSE),"")</f>
        <v/>
      </c>
      <c r="X801" s="51" t="str">
        <f t="shared" si="22"/>
        <v/>
      </c>
      <c r="Y801" s="51" t="str">
        <f>IF(T801="","",IF(AND(T801&lt;&gt;'Tabelas auxiliares'!$B$236,T801&lt;&gt;'Tabelas auxiliares'!$B$237,T801&lt;&gt;'Tabelas auxiliares'!$C$236,T801&lt;&gt;'Tabelas auxiliares'!$C$237,T801&lt;&gt;'Tabelas auxiliares'!$D$236),"FOLHA DE PESSOAL",IF(X801='Tabelas auxiliares'!$A$237,"CUSTEIO",IF(X801='Tabelas auxiliares'!$A$236,"INVESTIMENTO","ERRO - VERIFICAR"))))</f>
        <v/>
      </c>
      <c r="Z801" s="64" t="str">
        <f t="shared" si="23"/>
        <v/>
      </c>
      <c r="AC801" s="44"/>
    </row>
    <row r="802" spans="6:29" x14ac:dyDescent="0.25">
      <c r="F802" s="51" t="str">
        <f>IFERROR(VLOOKUP(D802,'Tabelas auxiliares'!$A$3:$B$61,2,FALSE),"")</f>
        <v/>
      </c>
      <c r="G802" s="51" t="str">
        <f>IFERROR(VLOOKUP($B802,'Tabelas auxiliares'!$A$65:$C$102,2,FALSE),"")</f>
        <v/>
      </c>
      <c r="H802" s="51" t="str">
        <f>IFERROR(VLOOKUP($B802,'Tabelas auxiliares'!$A$65:$C$102,3,FALSE),"")</f>
        <v/>
      </c>
      <c r="X802" s="51" t="str">
        <f t="shared" si="22"/>
        <v/>
      </c>
      <c r="Y802" s="51" t="str">
        <f>IF(T802="","",IF(AND(T802&lt;&gt;'Tabelas auxiliares'!$B$236,T802&lt;&gt;'Tabelas auxiliares'!$B$237,T802&lt;&gt;'Tabelas auxiliares'!$C$236,T802&lt;&gt;'Tabelas auxiliares'!$C$237,T802&lt;&gt;'Tabelas auxiliares'!$D$236),"FOLHA DE PESSOAL",IF(X802='Tabelas auxiliares'!$A$237,"CUSTEIO",IF(X802='Tabelas auxiliares'!$A$236,"INVESTIMENTO","ERRO - VERIFICAR"))))</f>
        <v/>
      </c>
      <c r="Z802" s="64" t="str">
        <f t="shared" si="23"/>
        <v/>
      </c>
      <c r="AC802" s="44"/>
    </row>
    <row r="803" spans="6:29" x14ac:dyDescent="0.25">
      <c r="F803" s="51" t="str">
        <f>IFERROR(VLOOKUP(D803,'Tabelas auxiliares'!$A$3:$B$61,2,FALSE),"")</f>
        <v/>
      </c>
      <c r="G803" s="51" t="str">
        <f>IFERROR(VLOOKUP($B803,'Tabelas auxiliares'!$A$65:$C$102,2,FALSE),"")</f>
        <v/>
      </c>
      <c r="H803" s="51" t="str">
        <f>IFERROR(VLOOKUP($B803,'Tabelas auxiliares'!$A$65:$C$102,3,FALSE),"")</f>
        <v/>
      </c>
      <c r="X803" s="51" t="str">
        <f t="shared" si="22"/>
        <v/>
      </c>
      <c r="Y803" s="51" t="str">
        <f>IF(T803="","",IF(AND(T803&lt;&gt;'Tabelas auxiliares'!$B$236,T803&lt;&gt;'Tabelas auxiliares'!$B$237,T803&lt;&gt;'Tabelas auxiliares'!$C$236,T803&lt;&gt;'Tabelas auxiliares'!$C$237,T803&lt;&gt;'Tabelas auxiliares'!$D$236),"FOLHA DE PESSOAL",IF(X803='Tabelas auxiliares'!$A$237,"CUSTEIO",IF(X803='Tabelas auxiliares'!$A$236,"INVESTIMENTO","ERRO - VERIFICAR"))))</f>
        <v/>
      </c>
      <c r="Z803" s="64" t="str">
        <f t="shared" si="23"/>
        <v/>
      </c>
      <c r="AC803" s="44"/>
    </row>
    <row r="804" spans="6:29" x14ac:dyDescent="0.25">
      <c r="F804" s="51" t="str">
        <f>IFERROR(VLOOKUP(D804,'Tabelas auxiliares'!$A$3:$B$61,2,FALSE),"")</f>
        <v/>
      </c>
      <c r="G804" s="51" t="str">
        <f>IFERROR(VLOOKUP($B804,'Tabelas auxiliares'!$A$65:$C$102,2,FALSE),"")</f>
        <v/>
      </c>
      <c r="H804" s="51" t="str">
        <f>IFERROR(VLOOKUP($B804,'Tabelas auxiliares'!$A$65:$C$102,3,FALSE),"")</f>
        <v/>
      </c>
      <c r="X804" s="51" t="str">
        <f t="shared" si="22"/>
        <v/>
      </c>
      <c r="Y804" s="51" t="str">
        <f>IF(T804="","",IF(AND(T804&lt;&gt;'Tabelas auxiliares'!$B$236,T804&lt;&gt;'Tabelas auxiliares'!$B$237,T804&lt;&gt;'Tabelas auxiliares'!$C$236,T804&lt;&gt;'Tabelas auxiliares'!$C$237,T804&lt;&gt;'Tabelas auxiliares'!$D$236),"FOLHA DE PESSOAL",IF(X804='Tabelas auxiliares'!$A$237,"CUSTEIO",IF(X804='Tabelas auxiliares'!$A$236,"INVESTIMENTO","ERRO - VERIFICAR"))))</f>
        <v/>
      </c>
      <c r="Z804" s="64" t="str">
        <f t="shared" si="23"/>
        <v/>
      </c>
      <c r="AC804" s="44"/>
    </row>
    <row r="805" spans="6:29" x14ac:dyDescent="0.25">
      <c r="F805" s="51" t="str">
        <f>IFERROR(VLOOKUP(D805,'Tabelas auxiliares'!$A$3:$B$61,2,FALSE),"")</f>
        <v/>
      </c>
      <c r="G805" s="51" t="str">
        <f>IFERROR(VLOOKUP($B805,'Tabelas auxiliares'!$A$65:$C$102,2,FALSE),"")</f>
        <v/>
      </c>
      <c r="H805" s="51" t="str">
        <f>IFERROR(VLOOKUP($B805,'Tabelas auxiliares'!$A$65:$C$102,3,FALSE),"")</f>
        <v/>
      </c>
      <c r="X805" s="51" t="str">
        <f t="shared" si="22"/>
        <v/>
      </c>
      <c r="Y805" s="51" t="str">
        <f>IF(T805="","",IF(AND(T805&lt;&gt;'Tabelas auxiliares'!$B$236,T805&lt;&gt;'Tabelas auxiliares'!$B$237,T805&lt;&gt;'Tabelas auxiliares'!$C$236,T805&lt;&gt;'Tabelas auxiliares'!$C$237,T805&lt;&gt;'Tabelas auxiliares'!$D$236),"FOLHA DE PESSOAL",IF(X805='Tabelas auxiliares'!$A$237,"CUSTEIO",IF(X805='Tabelas auxiliares'!$A$236,"INVESTIMENTO","ERRO - VERIFICAR"))))</f>
        <v/>
      </c>
      <c r="Z805" s="64" t="str">
        <f t="shared" si="23"/>
        <v/>
      </c>
      <c r="AC805" s="44"/>
    </row>
    <row r="806" spans="6:29" x14ac:dyDescent="0.25">
      <c r="F806" s="51" t="str">
        <f>IFERROR(VLOOKUP(D806,'Tabelas auxiliares'!$A$3:$B$61,2,FALSE),"")</f>
        <v/>
      </c>
      <c r="G806" s="51" t="str">
        <f>IFERROR(VLOOKUP($B806,'Tabelas auxiliares'!$A$65:$C$102,2,FALSE),"")</f>
        <v/>
      </c>
      <c r="H806" s="51" t="str">
        <f>IFERROR(VLOOKUP($B806,'Tabelas auxiliares'!$A$65:$C$102,3,FALSE),"")</f>
        <v/>
      </c>
      <c r="X806" s="51" t="str">
        <f t="shared" si="22"/>
        <v/>
      </c>
      <c r="Y806" s="51" t="str">
        <f>IF(T806="","",IF(AND(T806&lt;&gt;'Tabelas auxiliares'!$B$236,T806&lt;&gt;'Tabelas auxiliares'!$B$237,T806&lt;&gt;'Tabelas auxiliares'!$C$236,T806&lt;&gt;'Tabelas auxiliares'!$C$237,T806&lt;&gt;'Tabelas auxiliares'!$D$236),"FOLHA DE PESSOAL",IF(X806='Tabelas auxiliares'!$A$237,"CUSTEIO",IF(X806='Tabelas auxiliares'!$A$236,"INVESTIMENTO","ERRO - VERIFICAR"))))</f>
        <v/>
      </c>
      <c r="Z806" s="64" t="str">
        <f t="shared" si="23"/>
        <v/>
      </c>
      <c r="AC806" s="44"/>
    </row>
    <row r="807" spans="6:29" x14ac:dyDescent="0.25">
      <c r="F807" s="51" t="str">
        <f>IFERROR(VLOOKUP(D807,'Tabelas auxiliares'!$A$3:$B$61,2,FALSE),"")</f>
        <v/>
      </c>
      <c r="G807" s="51" t="str">
        <f>IFERROR(VLOOKUP($B807,'Tabelas auxiliares'!$A$65:$C$102,2,FALSE),"")</f>
        <v/>
      </c>
      <c r="H807" s="51" t="str">
        <f>IFERROR(VLOOKUP($B807,'Tabelas auxiliares'!$A$65:$C$102,3,FALSE),"")</f>
        <v/>
      </c>
      <c r="X807" s="51" t="str">
        <f t="shared" si="22"/>
        <v/>
      </c>
      <c r="Y807" s="51" t="str">
        <f>IF(T807="","",IF(AND(T807&lt;&gt;'Tabelas auxiliares'!$B$236,T807&lt;&gt;'Tabelas auxiliares'!$B$237,T807&lt;&gt;'Tabelas auxiliares'!$C$236,T807&lt;&gt;'Tabelas auxiliares'!$C$237,T807&lt;&gt;'Tabelas auxiliares'!$D$236),"FOLHA DE PESSOAL",IF(X807='Tabelas auxiliares'!$A$237,"CUSTEIO",IF(X807='Tabelas auxiliares'!$A$236,"INVESTIMENTO","ERRO - VERIFICAR"))))</f>
        <v/>
      </c>
      <c r="Z807" s="64" t="str">
        <f t="shared" si="23"/>
        <v/>
      </c>
      <c r="AC807" s="44"/>
    </row>
    <row r="808" spans="6:29" x14ac:dyDescent="0.25">
      <c r="F808" s="51" t="str">
        <f>IFERROR(VLOOKUP(D808,'Tabelas auxiliares'!$A$3:$B$61,2,FALSE),"")</f>
        <v/>
      </c>
      <c r="G808" s="51" t="str">
        <f>IFERROR(VLOOKUP($B808,'Tabelas auxiliares'!$A$65:$C$102,2,FALSE),"")</f>
        <v/>
      </c>
      <c r="H808" s="51" t="str">
        <f>IFERROR(VLOOKUP($B808,'Tabelas auxiliares'!$A$65:$C$102,3,FALSE),"")</f>
        <v/>
      </c>
      <c r="X808" s="51" t="str">
        <f t="shared" si="22"/>
        <v/>
      </c>
      <c r="Y808" s="51" t="str">
        <f>IF(T808="","",IF(AND(T808&lt;&gt;'Tabelas auxiliares'!$B$236,T808&lt;&gt;'Tabelas auxiliares'!$B$237,T808&lt;&gt;'Tabelas auxiliares'!$C$236,T808&lt;&gt;'Tabelas auxiliares'!$C$237,T808&lt;&gt;'Tabelas auxiliares'!$D$236),"FOLHA DE PESSOAL",IF(X808='Tabelas auxiliares'!$A$237,"CUSTEIO",IF(X808='Tabelas auxiliares'!$A$236,"INVESTIMENTO","ERRO - VERIFICAR"))))</f>
        <v/>
      </c>
      <c r="Z808" s="64" t="str">
        <f t="shared" si="23"/>
        <v/>
      </c>
      <c r="AC808" s="44"/>
    </row>
    <row r="809" spans="6:29" x14ac:dyDescent="0.25">
      <c r="F809" s="51" t="str">
        <f>IFERROR(VLOOKUP(D809,'Tabelas auxiliares'!$A$3:$B$61,2,FALSE),"")</f>
        <v/>
      </c>
      <c r="G809" s="51" t="str">
        <f>IFERROR(VLOOKUP($B809,'Tabelas auxiliares'!$A$65:$C$102,2,FALSE),"")</f>
        <v/>
      </c>
      <c r="H809" s="51" t="str">
        <f>IFERROR(VLOOKUP($B809,'Tabelas auxiliares'!$A$65:$C$102,3,FALSE),"")</f>
        <v/>
      </c>
      <c r="X809" s="51" t="str">
        <f t="shared" si="22"/>
        <v/>
      </c>
      <c r="Y809" s="51" t="str">
        <f>IF(T809="","",IF(AND(T809&lt;&gt;'Tabelas auxiliares'!$B$236,T809&lt;&gt;'Tabelas auxiliares'!$B$237,T809&lt;&gt;'Tabelas auxiliares'!$C$236,T809&lt;&gt;'Tabelas auxiliares'!$C$237,T809&lt;&gt;'Tabelas auxiliares'!$D$236),"FOLHA DE PESSOAL",IF(X809='Tabelas auxiliares'!$A$237,"CUSTEIO",IF(X809='Tabelas auxiliares'!$A$236,"INVESTIMENTO","ERRO - VERIFICAR"))))</f>
        <v/>
      </c>
      <c r="Z809" s="64" t="str">
        <f t="shared" si="23"/>
        <v/>
      </c>
      <c r="AC809" s="44"/>
    </row>
    <row r="810" spans="6:29" x14ac:dyDescent="0.25">
      <c r="F810" s="51" t="str">
        <f>IFERROR(VLOOKUP(D810,'Tabelas auxiliares'!$A$3:$B$61,2,FALSE),"")</f>
        <v/>
      </c>
      <c r="G810" s="51" t="str">
        <f>IFERROR(VLOOKUP($B810,'Tabelas auxiliares'!$A$65:$C$102,2,FALSE),"")</f>
        <v/>
      </c>
      <c r="H810" s="51" t="str">
        <f>IFERROR(VLOOKUP($B810,'Tabelas auxiliares'!$A$65:$C$102,3,FALSE),"")</f>
        <v/>
      </c>
      <c r="X810" s="51" t="str">
        <f t="shared" si="22"/>
        <v/>
      </c>
      <c r="Y810" s="51" t="str">
        <f>IF(T810="","",IF(AND(T810&lt;&gt;'Tabelas auxiliares'!$B$236,T810&lt;&gt;'Tabelas auxiliares'!$B$237,T810&lt;&gt;'Tabelas auxiliares'!$C$236,T810&lt;&gt;'Tabelas auxiliares'!$C$237,T810&lt;&gt;'Tabelas auxiliares'!$D$236),"FOLHA DE PESSOAL",IF(X810='Tabelas auxiliares'!$A$237,"CUSTEIO",IF(X810='Tabelas auxiliares'!$A$236,"INVESTIMENTO","ERRO - VERIFICAR"))))</f>
        <v/>
      </c>
      <c r="Z810" s="64" t="str">
        <f t="shared" si="23"/>
        <v/>
      </c>
      <c r="AA810" s="44"/>
      <c r="AC810" s="44"/>
    </row>
    <row r="811" spans="6:29" x14ac:dyDescent="0.25">
      <c r="F811" s="51" t="str">
        <f>IFERROR(VLOOKUP(D811,'Tabelas auxiliares'!$A$3:$B$61,2,FALSE),"")</f>
        <v/>
      </c>
      <c r="G811" s="51" t="str">
        <f>IFERROR(VLOOKUP($B811,'Tabelas auxiliares'!$A$65:$C$102,2,FALSE),"")</f>
        <v/>
      </c>
      <c r="H811" s="51" t="str">
        <f>IFERROR(VLOOKUP($B811,'Tabelas auxiliares'!$A$65:$C$102,3,FALSE),"")</f>
        <v/>
      </c>
      <c r="X811" s="51" t="str">
        <f t="shared" si="22"/>
        <v/>
      </c>
      <c r="Y811" s="51" t="str">
        <f>IF(T811="","",IF(AND(T811&lt;&gt;'Tabelas auxiliares'!$B$236,T811&lt;&gt;'Tabelas auxiliares'!$B$237,T811&lt;&gt;'Tabelas auxiliares'!$C$236,T811&lt;&gt;'Tabelas auxiliares'!$C$237,T811&lt;&gt;'Tabelas auxiliares'!$D$236),"FOLHA DE PESSOAL",IF(X811='Tabelas auxiliares'!$A$237,"CUSTEIO",IF(X811='Tabelas auxiliares'!$A$236,"INVESTIMENTO","ERRO - VERIFICAR"))))</f>
        <v/>
      </c>
      <c r="Z811" s="64" t="str">
        <f t="shared" si="23"/>
        <v/>
      </c>
      <c r="AC811" s="44"/>
    </row>
    <row r="812" spans="6:29" x14ac:dyDescent="0.25">
      <c r="F812" s="51" t="str">
        <f>IFERROR(VLOOKUP(D812,'Tabelas auxiliares'!$A$3:$B$61,2,FALSE),"")</f>
        <v/>
      </c>
      <c r="G812" s="51" t="str">
        <f>IFERROR(VLOOKUP($B812,'Tabelas auxiliares'!$A$65:$C$102,2,FALSE),"")</f>
        <v/>
      </c>
      <c r="H812" s="51" t="str">
        <f>IFERROR(VLOOKUP($B812,'Tabelas auxiliares'!$A$65:$C$102,3,FALSE),"")</f>
        <v/>
      </c>
      <c r="X812" s="51" t="str">
        <f t="shared" ref="X812:X875" si="24">LEFT(V812,1)</f>
        <v/>
      </c>
      <c r="Y812" s="51" t="str">
        <f>IF(T812="","",IF(AND(T812&lt;&gt;'Tabelas auxiliares'!$B$236,T812&lt;&gt;'Tabelas auxiliares'!$B$237,T812&lt;&gt;'Tabelas auxiliares'!$C$236,T812&lt;&gt;'Tabelas auxiliares'!$C$237,T812&lt;&gt;'Tabelas auxiliares'!$D$236),"FOLHA DE PESSOAL",IF(X812='Tabelas auxiliares'!$A$237,"CUSTEIO",IF(X812='Tabelas auxiliares'!$A$236,"INVESTIMENTO","ERRO - VERIFICAR"))))</f>
        <v/>
      </c>
      <c r="Z812" s="64" t="str">
        <f t="shared" si="23"/>
        <v/>
      </c>
      <c r="AC812" s="44"/>
    </row>
    <row r="813" spans="6:29" x14ac:dyDescent="0.25">
      <c r="F813" s="51" t="str">
        <f>IFERROR(VLOOKUP(D813,'Tabelas auxiliares'!$A$3:$B$61,2,FALSE),"")</f>
        <v/>
      </c>
      <c r="G813" s="51" t="str">
        <f>IFERROR(VLOOKUP($B813,'Tabelas auxiliares'!$A$65:$C$102,2,FALSE),"")</f>
        <v/>
      </c>
      <c r="H813" s="51" t="str">
        <f>IFERROR(VLOOKUP($B813,'Tabelas auxiliares'!$A$65:$C$102,3,FALSE),"")</f>
        <v/>
      </c>
      <c r="X813" s="51" t="str">
        <f t="shared" si="24"/>
        <v/>
      </c>
      <c r="Y813" s="51" t="str">
        <f>IF(T813="","",IF(AND(T813&lt;&gt;'Tabelas auxiliares'!$B$236,T813&lt;&gt;'Tabelas auxiliares'!$B$237,T813&lt;&gt;'Tabelas auxiliares'!$C$236,T813&lt;&gt;'Tabelas auxiliares'!$C$237,T813&lt;&gt;'Tabelas auxiliares'!$D$236),"FOLHA DE PESSOAL",IF(X813='Tabelas auxiliares'!$A$237,"CUSTEIO",IF(X813='Tabelas auxiliares'!$A$236,"INVESTIMENTO","ERRO - VERIFICAR"))))</f>
        <v/>
      </c>
      <c r="Z813" s="64" t="str">
        <f t="shared" ref="Z813:Z876" si="25">IF(AA813+AB813+AC813&lt;&gt;0,AA813+AB813+AC813,"")</f>
        <v/>
      </c>
      <c r="AA813" s="44"/>
      <c r="AC813" s="44"/>
    </row>
    <row r="814" spans="6:29" x14ac:dyDescent="0.25">
      <c r="F814" s="51" t="str">
        <f>IFERROR(VLOOKUP(D814,'Tabelas auxiliares'!$A$3:$B$61,2,FALSE),"")</f>
        <v/>
      </c>
      <c r="G814" s="51" t="str">
        <f>IFERROR(VLOOKUP($B814,'Tabelas auxiliares'!$A$65:$C$102,2,FALSE),"")</f>
        <v/>
      </c>
      <c r="H814" s="51" t="str">
        <f>IFERROR(VLOOKUP($B814,'Tabelas auxiliares'!$A$65:$C$102,3,FALSE),"")</f>
        <v/>
      </c>
      <c r="X814" s="51" t="str">
        <f t="shared" si="24"/>
        <v/>
      </c>
      <c r="Y814" s="51" t="str">
        <f>IF(T814="","",IF(AND(T814&lt;&gt;'Tabelas auxiliares'!$B$236,T814&lt;&gt;'Tabelas auxiliares'!$B$237,T814&lt;&gt;'Tabelas auxiliares'!$C$236,T814&lt;&gt;'Tabelas auxiliares'!$C$237,T814&lt;&gt;'Tabelas auxiliares'!$D$236),"FOLHA DE PESSOAL",IF(X814='Tabelas auxiliares'!$A$237,"CUSTEIO",IF(X814='Tabelas auxiliares'!$A$236,"INVESTIMENTO","ERRO - VERIFICAR"))))</f>
        <v/>
      </c>
      <c r="Z814" s="64" t="str">
        <f t="shared" si="25"/>
        <v/>
      </c>
      <c r="AA814" s="44"/>
      <c r="AC814" s="44"/>
    </row>
    <row r="815" spans="6:29" x14ac:dyDescent="0.25">
      <c r="F815" s="51" t="str">
        <f>IFERROR(VLOOKUP(D815,'Tabelas auxiliares'!$A$3:$B$61,2,FALSE),"")</f>
        <v/>
      </c>
      <c r="G815" s="51" t="str">
        <f>IFERROR(VLOOKUP($B815,'Tabelas auxiliares'!$A$65:$C$102,2,FALSE),"")</f>
        <v/>
      </c>
      <c r="H815" s="51" t="str">
        <f>IFERROR(VLOOKUP($B815,'Tabelas auxiliares'!$A$65:$C$102,3,FALSE),"")</f>
        <v/>
      </c>
      <c r="X815" s="51" t="str">
        <f t="shared" si="24"/>
        <v/>
      </c>
      <c r="Y815" s="51" t="str">
        <f>IF(T815="","",IF(AND(T815&lt;&gt;'Tabelas auxiliares'!$B$236,T815&lt;&gt;'Tabelas auxiliares'!$B$237,T815&lt;&gt;'Tabelas auxiliares'!$C$236,T815&lt;&gt;'Tabelas auxiliares'!$C$237,T815&lt;&gt;'Tabelas auxiliares'!$D$236),"FOLHA DE PESSOAL",IF(X815='Tabelas auxiliares'!$A$237,"CUSTEIO",IF(X815='Tabelas auxiliares'!$A$236,"INVESTIMENTO","ERRO - VERIFICAR"))))</f>
        <v/>
      </c>
      <c r="Z815" s="64" t="str">
        <f t="shared" si="25"/>
        <v/>
      </c>
      <c r="AA815" s="44"/>
      <c r="AC815" s="44"/>
    </row>
    <row r="816" spans="6:29" x14ac:dyDescent="0.25">
      <c r="F816" s="51" t="str">
        <f>IFERROR(VLOOKUP(D816,'Tabelas auxiliares'!$A$3:$B$61,2,FALSE),"")</f>
        <v/>
      </c>
      <c r="G816" s="51" t="str">
        <f>IFERROR(VLOOKUP($B816,'Tabelas auxiliares'!$A$65:$C$102,2,FALSE),"")</f>
        <v/>
      </c>
      <c r="H816" s="51" t="str">
        <f>IFERROR(VLOOKUP($B816,'Tabelas auxiliares'!$A$65:$C$102,3,FALSE),"")</f>
        <v/>
      </c>
      <c r="X816" s="51" t="str">
        <f t="shared" si="24"/>
        <v/>
      </c>
      <c r="Y816" s="51" t="str">
        <f>IF(T816="","",IF(AND(T816&lt;&gt;'Tabelas auxiliares'!$B$236,T816&lt;&gt;'Tabelas auxiliares'!$B$237,T816&lt;&gt;'Tabelas auxiliares'!$C$236,T816&lt;&gt;'Tabelas auxiliares'!$C$237,T816&lt;&gt;'Tabelas auxiliares'!$D$236),"FOLHA DE PESSOAL",IF(X816='Tabelas auxiliares'!$A$237,"CUSTEIO",IF(X816='Tabelas auxiliares'!$A$236,"INVESTIMENTO","ERRO - VERIFICAR"))))</f>
        <v/>
      </c>
      <c r="Z816" s="64" t="str">
        <f t="shared" si="25"/>
        <v/>
      </c>
      <c r="AA816" s="44"/>
      <c r="AC816" s="44"/>
    </row>
    <row r="817" spans="6:29" x14ac:dyDescent="0.25">
      <c r="F817" s="51" t="str">
        <f>IFERROR(VLOOKUP(D817,'Tabelas auxiliares'!$A$3:$B$61,2,FALSE),"")</f>
        <v/>
      </c>
      <c r="G817" s="51" t="str">
        <f>IFERROR(VLOOKUP($B817,'Tabelas auxiliares'!$A$65:$C$102,2,FALSE),"")</f>
        <v/>
      </c>
      <c r="H817" s="51" t="str">
        <f>IFERROR(VLOOKUP($B817,'Tabelas auxiliares'!$A$65:$C$102,3,FALSE),"")</f>
        <v/>
      </c>
      <c r="X817" s="51" t="str">
        <f t="shared" si="24"/>
        <v/>
      </c>
      <c r="Y817" s="51" t="str">
        <f>IF(T817="","",IF(AND(T817&lt;&gt;'Tabelas auxiliares'!$B$236,T817&lt;&gt;'Tabelas auxiliares'!$B$237,T817&lt;&gt;'Tabelas auxiliares'!$C$236,T817&lt;&gt;'Tabelas auxiliares'!$C$237,T817&lt;&gt;'Tabelas auxiliares'!$D$236),"FOLHA DE PESSOAL",IF(X817='Tabelas auxiliares'!$A$237,"CUSTEIO",IF(X817='Tabelas auxiliares'!$A$236,"INVESTIMENTO","ERRO - VERIFICAR"))))</f>
        <v/>
      </c>
      <c r="Z817" s="64" t="str">
        <f t="shared" si="25"/>
        <v/>
      </c>
      <c r="AC817" s="44"/>
    </row>
    <row r="818" spans="6:29" x14ac:dyDescent="0.25">
      <c r="F818" s="51" t="str">
        <f>IFERROR(VLOOKUP(D818,'Tabelas auxiliares'!$A$3:$B$61,2,FALSE),"")</f>
        <v/>
      </c>
      <c r="G818" s="51" t="str">
        <f>IFERROR(VLOOKUP($B818,'Tabelas auxiliares'!$A$65:$C$102,2,FALSE),"")</f>
        <v/>
      </c>
      <c r="H818" s="51" t="str">
        <f>IFERROR(VLOOKUP($B818,'Tabelas auxiliares'!$A$65:$C$102,3,FALSE),"")</f>
        <v/>
      </c>
      <c r="X818" s="51" t="str">
        <f t="shared" si="24"/>
        <v/>
      </c>
      <c r="Y818" s="51" t="str">
        <f>IF(T818="","",IF(AND(T818&lt;&gt;'Tabelas auxiliares'!$B$236,T818&lt;&gt;'Tabelas auxiliares'!$B$237,T818&lt;&gt;'Tabelas auxiliares'!$C$236,T818&lt;&gt;'Tabelas auxiliares'!$C$237,T818&lt;&gt;'Tabelas auxiliares'!$D$236),"FOLHA DE PESSOAL",IF(X818='Tabelas auxiliares'!$A$237,"CUSTEIO",IF(X818='Tabelas auxiliares'!$A$236,"INVESTIMENTO","ERRO - VERIFICAR"))))</f>
        <v/>
      </c>
      <c r="Z818" s="64" t="str">
        <f t="shared" si="25"/>
        <v/>
      </c>
      <c r="AA818" s="44"/>
      <c r="AC818" s="44"/>
    </row>
    <row r="819" spans="6:29" x14ac:dyDescent="0.25">
      <c r="F819" s="51" t="str">
        <f>IFERROR(VLOOKUP(D819,'Tabelas auxiliares'!$A$3:$B$61,2,FALSE),"")</f>
        <v/>
      </c>
      <c r="G819" s="51" t="str">
        <f>IFERROR(VLOOKUP($B819,'Tabelas auxiliares'!$A$65:$C$102,2,FALSE),"")</f>
        <v/>
      </c>
      <c r="H819" s="51" t="str">
        <f>IFERROR(VLOOKUP($B819,'Tabelas auxiliares'!$A$65:$C$102,3,FALSE),"")</f>
        <v/>
      </c>
      <c r="X819" s="51" t="str">
        <f t="shared" si="24"/>
        <v/>
      </c>
      <c r="Y819" s="51" t="str">
        <f>IF(T819="","",IF(AND(T819&lt;&gt;'Tabelas auxiliares'!$B$236,T819&lt;&gt;'Tabelas auxiliares'!$B$237,T819&lt;&gt;'Tabelas auxiliares'!$C$236,T819&lt;&gt;'Tabelas auxiliares'!$C$237,T819&lt;&gt;'Tabelas auxiliares'!$D$236),"FOLHA DE PESSOAL",IF(X819='Tabelas auxiliares'!$A$237,"CUSTEIO",IF(X819='Tabelas auxiliares'!$A$236,"INVESTIMENTO","ERRO - VERIFICAR"))))</f>
        <v/>
      </c>
      <c r="Z819" s="64" t="str">
        <f t="shared" si="25"/>
        <v/>
      </c>
      <c r="AA819" s="44"/>
      <c r="AC819" s="44"/>
    </row>
    <row r="820" spans="6:29" x14ac:dyDescent="0.25">
      <c r="F820" s="51" t="str">
        <f>IFERROR(VLOOKUP(D820,'Tabelas auxiliares'!$A$3:$B$61,2,FALSE),"")</f>
        <v/>
      </c>
      <c r="G820" s="51" t="str">
        <f>IFERROR(VLOOKUP($B820,'Tabelas auxiliares'!$A$65:$C$102,2,FALSE),"")</f>
        <v/>
      </c>
      <c r="H820" s="51" t="str">
        <f>IFERROR(VLOOKUP($B820,'Tabelas auxiliares'!$A$65:$C$102,3,FALSE),"")</f>
        <v/>
      </c>
      <c r="X820" s="51" t="str">
        <f t="shared" si="24"/>
        <v/>
      </c>
      <c r="Y820" s="51" t="str">
        <f>IF(T820="","",IF(AND(T820&lt;&gt;'Tabelas auxiliares'!$B$236,T820&lt;&gt;'Tabelas auxiliares'!$B$237,T820&lt;&gt;'Tabelas auxiliares'!$C$236,T820&lt;&gt;'Tabelas auxiliares'!$C$237,T820&lt;&gt;'Tabelas auxiliares'!$D$236),"FOLHA DE PESSOAL",IF(X820='Tabelas auxiliares'!$A$237,"CUSTEIO",IF(X820='Tabelas auxiliares'!$A$236,"INVESTIMENTO","ERRO - VERIFICAR"))))</f>
        <v/>
      </c>
      <c r="Z820" s="64" t="str">
        <f t="shared" si="25"/>
        <v/>
      </c>
      <c r="AA820" s="44"/>
      <c r="AC820" s="44"/>
    </row>
    <row r="821" spans="6:29" x14ac:dyDescent="0.25">
      <c r="F821" s="51" t="str">
        <f>IFERROR(VLOOKUP(D821,'Tabelas auxiliares'!$A$3:$B$61,2,FALSE),"")</f>
        <v/>
      </c>
      <c r="G821" s="51" t="str">
        <f>IFERROR(VLOOKUP($B821,'Tabelas auxiliares'!$A$65:$C$102,2,FALSE),"")</f>
        <v/>
      </c>
      <c r="H821" s="51" t="str">
        <f>IFERROR(VLOOKUP($B821,'Tabelas auxiliares'!$A$65:$C$102,3,FALSE),"")</f>
        <v/>
      </c>
      <c r="X821" s="51" t="str">
        <f t="shared" si="24"/>
        <v/>
      </c>
      <c r="Y821" s="51" t="str">
        <f>IF(T821="","",IF(AND(T821&lt;&gt;'Tabelas auxiliares'!$B$236,T821&lt;&gt;'Tabelas auxiliares'!$B$237,T821&lt;&gt;'Tabelas auxiliares'!$C$236,T821&lt;&gt;'Tabelas auxiliares'!$C$237,T821&lt;&gt;'Tabelas auxiliares'!$D$236),"FOLHA DE PESSOAL",IF(X821='Tabelas auxiliares'!$A$237,"CUSTEIO",IF(X821='Tabelas auxiliares'!$A$236,"INVESTIMENTO","ERRO - VERIFICAR"))))</f>
        <v/>
      </c>
      <c r="Z821" s="64" t="str">
        <f t="shared" si="25"/>
        <v/>
      </c>
      <c r="AC821" s="44"/>
    </row>
    <row r="822" spans="6:29" x14ac:dyDescent="0.25">
      <c r="F822" s="51" t="str">
        <f>IFERROR(VLOOKUP(D822,'Tabelas auxiliares'!$A$3:$B$61,2,FALSE),"")</f>
        <v/>
      </c>
      <c r="G822" s="51" t="str">
        <f>IFERROR(VLOOKUP($B822,'Tabelas auxiliares'!$A$65:$C$102,2,FALSE),"")</f>
        <v/>
      </c>
      <c r="H822" s="51" t="str">
        <f>IFERROR(VLOOKUP($B822,'Tabelas auxiliares'!$A$65:$C$102,3,FALSE),"")</f>
        <v/>
      </c>
      <c r="X822" s="51" t="str">
        <f t="shared" si="24"/>
        <v/>
      </c>
      <c r="Y822" s="51" t="str">
        <f>IF(T822="","",IF(AND(T822&lt;&gt;'Tabelas auxiliares'!$B$236,T822&lt;&gt;'Tabelas auxiliares'!$B$237,T822&lt;&gt;'Tabelas auxiliares'!$C$236,T822&lt;&gt;'Tabelas auxiliares'!$C$237,T822&lt;&gt;'Tabelas auxiliares'!$D$236),"FOLHA DE PESSOAL",IF(X822='Tabelas auxiliares'!$A$237,"CUSTEIO",IF(X822='Tabelas auxiliares'!$A$236,"INVESTIMENTO","ERRO - VERIFICAR"))))</f>
        <v/>
      </c>
      <c r="Z822" s="64" t="str">
        <f t="shared" si="25"/>
        <v/>
      </c>
      <c r="AA822" s="44"/>
      <c r="AC822" s="44"/>
    </row>
    <row r="823" spans="6:29" x14ac:dyDescent="0.25">
      <c r="F823" s="51" t="str">
        <f>IFERROR(VLOOKUP(D823,'Tabelas auxiliares'!$A$3:$B$61,2,FALSE),"")</f>
        <v/>
      </c>
      <c r="G823" s="51" t="str">
        <f>IFERROR(VLOOKUP($B823,'Tabelas auxiliares'!$A$65:$C$102,2,FALSE),"")</f>
        <v/>
      </c>
      <c r="H823" s="51" t="str">
        <f>IFERROR(VLOOKUP($B823,'Tabelas auxiliares'!$A$65:$C$102,3,FALSE),"")</f>
        <v/>
      </c>
      <c r="X823" s="51" t="str">
        <f t="shared" si="24"/>
        <v/>
      </c>
      <c r="Y823" s="51" t="str">
        <f>IF(T823="","",IF(AND(T823&lt;&gt;'Tabelas auxiliares'!$B$236,T823&lt;&gt;'Tabelas auxiliares'!$B$237,T823&lt;&gt;'Tabelas auxiliares'!$C$236,T823&lt;&gt;'Tabelas auxiliares'!$C$237,T823&lt;&gt;'Tabelas auxiliares'!$D$236),"FOLHA DE PESSOAL",IF(X823='Tabelas auxiliares'!$A$237,"CUSTEIO",IF(X823='Tabelas auxiliares'!$A$236,"INVESTIMENTO","ERRO - VERIFICAR"))))</f>
        <v/>
      </c>
      <c r="Z823" s="64" t="str">
        <f t="shared" si="25"/>
        <v/>
      </c>
      <c r="AA823" s="44"/>
      <c r="AC823" s="44"/>
    </row>
    <row r="824" spans="6:29" x14ac:dyDescent="0.25">
      <c r="F824" s="51" t="str">
        <f>IFERROR(VLOOKUP(D824,'Tabelas auxiliares'!$A$3:$B$61,2,FALSE),"")</f>
        <v/>
      </c>
      <c r="G824" s="51" t="str">
        <f>IFERROR(VLOOKUP($B824,'Tabelas auxiliares'!$A$65:$C$102,2,FALSE),"")</f>
        <v/>
      </c>
      <c r="H824" s="51" t="str">
        <f>IFERROR(VLOOKUP($B824,'Tabelas auxiliares'!$A$65:$C$102,3,FALSE),"")</f>
        <v/>
      </c>
      <c r="X824" s="51" t="str">
        <f t="shared" si="24"/>
        <v/>
      </c>
      <c r="Y824" s="51" t="str">
        <f>IF(T824="","",IF(AND(T824&lt;&gt;'Tabelas auxiliares'!$B$236,T824&lt;&gt;'Tabelas auxiliares'!$B$237,T824&lt;&gt;'Tabelas auxiliares'!$C$236,T824&lt;&gt;'Tabelas auxiliares'!$C$237,T824&lt;&gt;'Tabelas auxiliares'!$D$236),"FOLHA DE PESSOAL",IF(X824='Tabelas auxiliares'!$A$237,"CUSTEIO",IF(X824='Tabelas auxiliares'!$A$236,"INVESTIMENTO","ERRO - VERIFICAR"))))</f>
        <v/>
      </c>
      <c r="Z824" s="64" t="str">
        <f t="shared" si="25"/>
        <v/>
      </c>
      <c r="AA824" s="44"/>
      <c r="AC824" s="44"/>
    </row>
    <row r="825" spans="6:29" x14ac:dyDescent="0.25">
      <c r="F825" s="51" t="str">
        <f>IFERROR(VLOOKUP(D825,'Tabelas auxiliares'!$A$3:$B$61,2,FALSE),"")</f>
        <v/>
      </c>
      <c r="G825" s="51" t="str">
        <f>IFERROR(VLOOKUP($B825,'Tabelas auxiliares'!$A$65:$C$102,2,FALSE),"")</f>
        <v/>
      </c>
      <c r="H825" s="51" t="str">
        <f>IFERROR(VLOOKUP($B825,'Tabelas auxiliares'!$A$65:$C$102,3,FALSE),"")</f>
        <v/>
      </c>
      <c r="X825" s="51" t="str">
        <f t="shared" si="24"/>
        <v/>
      </c>
      <c r="Y825" s="51" t="str">
        <f>IF(T825="","",IF(AND(T825&lt;&gt;'Tabelas auxiliares'!$B$236,T825&lt;&gt;'Tabelas auxiliares'!$B$237,T825&lt;&gt;'Tabelas auxiliares'!$C$236,T825&lt;&gt;'Tabelas auxiliares'!$C$237,T825&lt;&gt;'Tabelas auxiliares'!$D$236),"FOLHA DE PESSOAL",IF(X825='Tabelas auxiliares'!$A$237,"CUSTEIO",IF(X825='Tabelas auxiliares'!$A$236,"INVESTIMENTO","ERRO - VERIFICAR"))))</f>
        <v/>
      </c>
      <c r="Z825" s="64" t="str">
        <f t="shared" si="25"/>
        <v/>
      </c>
      <c r="AC825" s="44"/>
    </row>
    <row r="826" spans="6:29" x14ac:dyDescent="0.25">
      <c r="F826" s="51" t="str">
        <f>IFERROR(VLOOKUP(D826,'Tabelas auxiliares'!$A$3:$B$61,2,FALSE),"")</f>
        <v/>
      </c>
      <c r="G826" s="51" t="str">
        <f>IFERROR(VLOOKUP($B826,'Tabelas auxiliares'!$A$65:$C$102,2,FALSE),"")</f>
        <v/>
      </c>
      <c r="H826" s="51" t="str">
        <f>IFERROR(VLOOKUP($B826,'Tabelas auxiliares'!$A$65:$C$102,3,FALSE),"")</f>
        <v/>
      </c>
      <c r="X826" s="51" t="str">
        <f t="shared" si="24"/>
        <v/>
      </c>
      <c r="Y826" s="51" t="str">
        <f>IF(T826="","",IF(AND(T826&lt;&gt;'Tabelas auxiliares'!$B$236,T826&lt;&gt;'Tabelas auxiliares'!$B$237,T826&lt;&gt;'Tabelas auxiliares'!$C$236,T826&lt;&gt;'Tabelas auxiliares'!$C$237,T826&lt;&gt;'Tabelas auxiliares'!$D$236),"FOLHA DE PESSOAL",IF(X826='Tabelas auxiliares'!$A$237,"CUSTEIO",IF(X826='Tabelas auxiliares'!$A$236,"INVESTIMENTO","ERRO - VERIFICAR"))))</f>
        <v/>
      </c>
      <c r="Z826" s="64" t="str">
        <f t="shared" si="25"/>
        <v/>
      </c>
      <c r="AA826" s="44"/>
      <c r="AC826" s="44"/>
    </row>
    <row r="827" spans="6:29" x14ac:dyDescent="0.25">
      <c r="F827" s="51" t="str">
        <f>IFERROR(VLOOKUP(D827,'Tabelas auxiliares'!$A$3:$B$61,2,FALSE),"")</f>
        <v/>
      </c>
      <c r="G827" s="51" t="str">
        <f>IFERROR(VLOOKUP($B827,'Tabelas auxiliares'!$A$65:$C$102,2,FALSE),"")</f>
        <v/>
      </c>
      <c r="H827" s="51" t="str">
        <f>IFERROR(VLOOKUP($B827,'Tabelas auxiliares'!$A$65:$C$102,3,FALSE),"")</f>
        <v/>
      </c>
      <c r="X827" s="51" t="str">
        <f t="shared" si="24"/>
        <v/>
      </c>
      <c r="Y827" s="51" t="str">
        <f>IF(T827="","",IF(AND(T827&lt;&gt;'Tabelas auxiliares'!$B$236,T827&lt;&gt;'Tabelas auxiliares'!$B$237,T827&lt;&gt;'Tabelas auxiliares'!$C$236,T827&lt;&gt;'Tabelas auxiliares'!$C$237,T827&lt;&gt;'Tabelas auxiliares'!$D$236),"FOLHA DE PESSOAL",IF(X827='Tabelas auxiliares'!$A$237,"CUSTEIO",IF(X827='Tabelas auxiliares'!$A$236,"INVESTIMENTO","ERRO - VERIFICAR"))))</f>
        <v/>
      </c>
      <c r="Z827" s="64" t="str">
        <f t="shared" si="25"/>
        <v/>
      </c>
      <c r="AC827" s="44"/>
    </row>
    <row r="828" spans="6:29" x14ac:dyDescent="0.25">
      <c r="F828" s="51" t="str">
        <f>IFERROR(VLOOKUP(D828,'Tabelas auxiliares'!$A$3:$B$61,2,FALSE),"")</f>
        <v/>
      </c>
      <c r="G828" s="51" t="str">
        <f>IFERROR(VLOOKUP($B828,'Tabelas auxiliares'!$A$65:$C$102,2,FALSE),"")</f>
        <v/>
      </c>
      <c r="H828" s="51" t="str">
        <f>IFERROR(VLOOKUP($B828,'Tabelas auxiliares'!$A$65:$C$102,3,FALSE),"")</f>
        <v/>
      </c>
      <c r="X828" s="51" t="str">
        <f t="shared" si="24"/>
        <v/>
      </c>
      <c r="Y828" s="51" t="str">
        <f>IF(T828="","",IF(AND(T828&lt;&gt;'Tabelas auxiliares'!$B$236,T828&lt;&gt;'Tabelas auxiliares'!$B$237,T828&lt;&gt;'Tabelas auxiliares'!$C$236,T828&lt;&gt;'Tabelas auxiliares'!$C$237,T828&lt;&gt;'Tabelas auxiliares'!$D$236),"FOLHA DE PESSOAL",IF(X828='Tabelas auxiliares'!$A$237,"CUSTEIO",IF(X828='Tabelas auxiliares'!$A$236,"INVESTIMENTO","ERRO - VERIFICAR"))))</f>
        <v/>
      </c>
      <c r="Z828" s="64" t="str">
        <f t="shared" si="25"/>
        <v/>
      </c>
      <c r="AC828" s="44"/>
    </row>
    <row r="829" spans="6:29" x14ac:dyDescent="0.25">
      <c r="F829" s="51" t="str">
        <f>IFERROR(VLOOKUP(D829,'Tabelas auxiliares'!$A$3:$B$61,2,FALSE),"")</f>
        <v/>
      </c>
      <c r="G829" s="51" t="str">
        <f>IFERROR(VLOOKUP($B829,'Tabelas auxiliares'!$A$65:$C$102,2,FALSE),"")</f>
        <v/>
      </c>
      <c r="H829" s="51" t="str">
        <f>IFERROR(VLOOKUP($B829,'Tabelas auxiliares'!$A$65:$C$102,3,FALSE),"")</f>
        <v/>
      </c>
      <c r="X829" s="51" t="str">
        <f t="shared" si="24"/>
        <v/>
      </c>
      <c r="Y829" s="51" t="str">
        <f>IF(T829="","",IF(AND(T829&lt;&gt;'Tabelas auxiliares'!$B$236,T829&lt;&gt;'Tabelas auxiliares'!$B$237,T829&lt;&gt;'Tabelas auxiliares'!$C$236,T829&lt;&gt;'Tabelas auxiliares'!$C$237,T829&lt;&gt;'Tabelas auxiliares'!$D$236),"FOLHA DE PESSOAL",IF(X829='Tabelas auxiliares'!$A$237,"CUSTEIO",IF(X829='Tabelas auxiliares'!$A$236,"INVESTIMENTO","ERRO - VERIFICAR"))))</f>
        <v/>
      </c>
      <c r="Z829" s="64" t="str">
        <f t="shared" si="25"/>
        <v/>
      </c>
      <c r="AA829" s="44"/>
      <c r="AC829" s="44"/>
    </row>
    <row r="830" spans="6:29" x14ac:dyDescent="0.25">
      <c r="F830" s="51" t="str">
        <f>IFERROR(VLOOKUP(D830,'Tabelas auxiliares'!$A$3:$B$61,2,FALSE),"")</f>
        <v/>
      </c>
      <c r="G830" s="51" t="str">
        <f>IFERROR(VLOOKUP($B830,'Tabelas auxiliares'!$A$65:$C$102,2,FALSE),"")</f>
        <v/>
      </c>
      <c r="H830" s="51" t="str">
        <f>IFERROR(VLOOKUP($B830,'Tabelas auxiliares'!$A$65:$C$102,3,FALSE),"")</f>
        <v/>
      </c>
      <c r="X830" s="51" t="str">
        <f t="shared" si="24"/>
        <v/>
      </c>
      <c r="Y830" s="51" t="str">
        <f>IF(T830="","",IF(AND(T830&lt;&gt;'Tabelas auxiliares'!$B$236,T830&lt;&gt;'Tabelas auxiliares'!$B$237,T830&lt;&gt;'Tabelas auxiliares'!$C$236,T830&lt;&gt;'Tabelas auxiliares'!$C$237,T830&lt;&gt;'Tabelas auxiliares'!$D$236),"FOLHA DE PESSOAL",IF(X830='Tabelas auxiliares'!$A$237,"CUSTEIO",IF(X830='Tabelas auxiliares'!$A$236,"INVESTIMENTO","ERRO - VERIFICAR"))))</f>
        <v/>
      </c>
      <c r="Z830" s="64" t="str">
        <f t="shared" si="25"/>
        <v/>
      </c>
      <c r="AA830" s="44"/>
      <c r="AC830" s="44"/>
    </row>
    <row r="831" spans="6:29" x14ac:dyDescent="0.25">
      <c r="F831" s="51" t="str">
        <f>IFERROR(VLOOKUP(D831,'Tabelas auxiliares'!$A$3:$B$61,2,FALSE),"")</f>
        <v/>
      </c>
      <c r="G831" s="51" t="str">
        <f>IFERROR(VLOOKUP($B831,'Tabelas auxiliares'!$A$65:$C$102,2,FALSE),"")</f>
        <v/>
      </c>
      <c r="H831" s="51" t="str">
        <f>IFERROR(VLOOKUP($B831,'Tabelas auxiliares'!$A$65:$C$102,3,FALSE),"")</f>
        <v/>
      </c>
      <c r="X831" s="51" t="str">
        <f t="shared" si="24"/>
        <v/>
      </c>
      <c r="Y831" s="51" t="str">
        <f>IF(T831="","",IF(AND(T831&lt;&gt;'Tabelas auxiliares'!$B$236,T831&lt;&gt;'Tabelas auxiliares'!$B$237,T831&lt;&gt;'Tabelas auxiliares'!$C$236,T831&lt;&gt;'Tabelas auxiliares'!$C$237,T831&lt;&gt;'Tabelas auxiliares'!$D$236),"FOLHA DE PESSOAL",IF(X831='Tabelas auxiliares'!$A$237,"CUSTEIO",IF(X831='Tabelas auxiliares'!$A$236,"INVESTIMENTO","ERRO - VERIFICAR"))))</f>
        <v/>
      </c>
      <c r="Z831" s="64" t="str">
        <f t="shared" si="25"/>
        <v/>
      </c>
      <c r="AC831" s="44"/>
    </row>
    <row r="832" spans="6:29" x14ac:dyDescent="0.25">
      <c r="F832" s="51" t="str">
        <f>IFERROR(VLOOKUP(D832,'Tabelas auxiliares'!$A$3:$B$61,2,FALSE),"")</f>
        <v/>
      </c>
      <c r="G832" s="51" t="str">
        <f>IFERROR(VLOOKUP($B832,'Tabelas auxiliares'!$A$65:$C$102,2,FALSE),"")</f>
        <v/>
      </c>
      <c r="H832" s="51" t="str">
        <f>IFERROR(VLOOKUP($B832,'Tabelas auxiliares'!$A$65:$C$102,3,FALSE),"")</f>
        <v/>
      </c>
      <c r="X832" s="51" t="str">
        <f t="shared" si="24"/>
        <v/>
      </c>
      <c r="Y832" s="51" t="str">
        <f>IF(T832="","",IF(AND(T832&lt;&gt;'Tabelas auxiliares'!$B$236,T832&lt;&gt;'Tabelas auxiliares'!$B$237,T832&lt;&gt;'Tabelas auxiliares'!$C$236,T832&lt;&gt;'Tabelas auxiliares'!$C$237,T832&lt;&gt;'Tabelas auxiliares'!$D$236),"FOLHA DE PESSOAL",IF(X832='Tabelas auxiliares'!$A$237,"CUSTEIO",IF(X832='Tabelas auxiliares'!$A$236,"INVESTIMENTO","ERRO - VERIFICAR"))))</f>
        <v/>
      </c>
      <c r="Z832" s="64" t="str">
        <f t="shared" si="25"/>
        <v/>
      </c>
      <c r="AA832" s="44"/>
      <c r="AC832" s="44"/>
    </row>
    <row r="833" spans="6:29" x14ac:dyDescent="0.25">
      <c r="F833" s="51" t="str">
        <f>IFERROR(VLOOKUP(D833,'Tabelas auxiliares'!$A$3:$B$61,2,FALSE),"")</f>
        <v/>
      </c>
      <c r="G833" s="51" t="str">
        <f>IFERROR(VLOOKUP($B833,'Tabelas auxiliares'!$A$65:$C$102,2,FALSE),"")</f>
        <v/>
      </c>
      <c r="H833" s="51" t="str">
        <f>IFERROR(VLOOKUP($B833,'Tabelas auxiliares'!$A$65:$C$102,3,FALSE),"")</f>
        <v/>
      </c>
      <c r="X833" s="51" t="str">
        <f t="shared" si="24"/>
        <v/>
      </c>
      <c r="Y833" s="51" t="str">
        <f>IF(T833="","",IF(AND(T833&lt;&gt;'Tabelas auxiliares'!$B$236,T833&lt;&gt;'Tabelas auxiliares'!$B$237,T833&lt;&gt;'Tabelas auxiliares'!$C$236,T833&lt;&gt;'Tabelas auxiliares'!$C$237,T833&lt;&gt;'Tabelas auxiliares'!$D$236),"FOLHA DE PESSOAL",IF(X833='Tabelas auxiliares'!$A$237,"CUSTEIO",IF(X833='Tabelas auxiliares'!$A$236,"INVESTIMENTO","ERRO - VERIFICAR"))))</f>
        <v/>
      </c>
      <c r="Z833" s="64" t="str">
        <f t="shared" si="25"/>
        <v/>
      </c>
      <c r="AA833" s="44"/>
      <c r="AC833" s="44"/>
    </row>
    <row r="834" spans="6:29" x14ac:dyDescent="0.25">
      <c r="F834" s="51" t="str">
        <f>IFERROR(VLOOKUP(D834,'Tabelas auxiliares'!$A$3:$B$61,2,FALSE),"")</f>
        <v/>
      </c>
      <c r="G834" s="51" t="str">
        <f>IFERROR(VLOOKUP($B834,'Tabelas auxiliares'!$A$65:$C$102,2,FALSE),"")</f>
        <v/>
      </c>
      <c r="H834" s="51" t="str">
        <f>IFERROR(VLOOKUP($B834,'Tabelas auxiliares'!$A$65:$C$102,3,FALSE),"")</f>
        <v/>
      </c>
      <c r="X834" s="51" t="str">
        <f t="shared" si="24"/>
        <v/>
      </c>
      <c r="Y834" s="51" t="str">
        <f>IF(T834="","",IF(AND(T834&lt;&gt;'Tabelas auxiliares'!$B$236,T834&lt;&gt;'Tabelas auxiliares'!$B$237,T834&lt;&gt;'Tabelas auxiliares'!$C$236,T834&lt;&gt;'Tabelas auxiliares'!$C$237,T834&lt;&gt;'Tabelas auxiliares'!$D$236),"FOLHA DE PESSOAL",IF(X834='Tabelas auxiliares'!$A$237,"CUSTEIO",IF(X834='Tabelas auxiliares'!$A$236,"INVESTIMENTO","ERRO - VERIFICAR"))))</f>
        <v/>
      </c>
      <c r="Z834" s="64" t="str">
        <f t="shared" si="25"/>
        <v/>
      </c>
      <c r="AA834" s="44"/>
      <c r="AC834" s="44"/>
    </row>
    <row r="835" spans="6:29" x14ac:dyDescent="0.25">
      <c r="F835" s="51" t="str">
        <f>IFERROR(VLOOKUP(D835,'Tabelas auxiliares'!$A$3:$B$61,2,FALSE),"")</f>
        <v/>
      </c>
      <c r="G835" s="51" t="str">
        <f>IFERROR(VLOOKUP($B835,'Tabelas auxiliares'!$A$65:$C$102,2,FALSE),"")</f>
        <v/>
      </c>
      <c r="H835" s="51" t="str">
        <f>IFERROR(VLOOKUP($B835,'Tabelas auxiliares'!$A$65:$C$102,3,FALSE),"")</f>
        <v/>
      </c>
      <c r="X835" s="51" t="str">
        <f t="shared" si="24"/>
        <v/>
      </c>
      <c r="Y835" s="51" t="str">
        <f>IF(T835="","",IF(AND(T835&lt;&gt;'Tabelas auxiliares'!$B$236,T835&lt;&gt;'Tabelas auxiliares'!$B$237,T835&lt;&gt;'Tabelas auxiliares'!$C$236,T835&lt;&gt;'Tabelas auxiliares'!$C$237,T835&lt;&gt;'Tabelas auxiliares'!$D$236),"FOLHA DE PESSOAL",IF(X835='Tabelas auxiliares'!$A$237,"CUSTEIO",IF(X835='Tabelas auxiliares'!$A$236,"INVESTIMENTO","ERRO - VERIFICAR"))))</f>
        <v/>
      </c>
      <c r="Z835" s="64" t="str">
        <f t="shared" si="25"/>
        <v/>
      </c>
      <c r="AC835" s="44"/>
    </row>
    <row r="836" spans="6:29" x14ac:dyDescent="0.25">
      <c r="F836" s="51" t="str">
        <f>IFERROR(VLOOKUP(D836,'Tabelas auxiliares'!$A$3:$B$61,2,FALSE),"")</f>
        <v/>
      </c>
      <c r="G836" s="51" t="str">
        <f>IFERROR(VLOOKUP($B836,'Tabelas auxiliares'!$A$65:$C$102,2,FALSE),"")</f>
        <v/>
      </c>
      <c r="H836" s="51" t="str">
        <f>IFERROR(VLOOKUP($B836,'Tabelas auxiliares'!$A$65:$C$102,3,FALSE),"")</f>
        <v/>
      </c>
      <c r="X836" s="51" t="str">
        <f t="shared" si="24"/>
        <v/>
      </c>
      <c r="Y836" s="51" t="str">
        <f>IF(T836="","",IF(AND(T836&lt;&gt;'Tabelas auxiliares'!$B$236,T836&lt;&gt;'Tabelas auxiliares'!$B$237,T836&lt;&gt;'Tabelas auxiliares'!$C$236,T836&lt;&gt;'Tabelas auxiliares'!$C$237,T836&lt;&gt;'Tabelas auxiliares'!$D$236),"FOLHA DE PESSOAL",IF(X836='Tabelas auxiliares'!$A$237,"CUSTEIO",IF(X836='Tabelas auxiliares'!$A$236,"INVESTIMENTO","ERRO - VERIFICAR"))))</f>
        <v/>
      </c>
      <c r="Z836" s="64" t="str">
        <f t="shared" si="25"/>
        <v/>
      </c>
      <c r="AA836" s="44"/>
      <c r="AC836" s="44"/>
    </row>
    <row r="837" spans="6:29" x14ac:dyDescent="0.25">
      <c r="F837" s="51" t="str">
        <f>IFERROR(VLOOKUP(D837,'Tabelas auxiliares'!$A$3:$B$61,2,FALSE),"")</f>
        <v/>
      </c>
      <c r="G837" s="51" t="str">
        <f>IFERROR(VLOOKUP($B837,'Tabelas auxiliares'!$A$65:$C$102,2,FALSE),"")</f>
        <v/>
      </c>
      <c r="H837" s="51" t="str">
        <f>IFERROR(VLOOKUP($B837,'Tabelas auxiliares'!$A$65:$C$102,3,FALSE),"")</f>
        <v/>
      </c>
      <c r="X837" s="51" t="str">
        <f t="shared" si="24"/>
        <v/>
      </c>
      <c r="Y837" s="51" t="str">
        <f>IF(T837="","",IF(AND(T837&lt;&gt;'Tabelas auxiliares'!$B$236,T837&lt;&gt;'Tabelas auxiliares'!$B$237,T837&lt;&gt;'Tabelas auxiliares'!$C$236,T837&lt;&gt;'Tabelas auxiliares'!$C$237,T837&lt;&gt;'Tabelas auxiliares'!$D$236),"FOLHA DE PESSOAL",IF(X837='Tabelas auxiliares'!$A$237,"CUSTEIO",IF(X837='Tabelas auxiliares'!$A$236,"INVESTIMENTO","ERRO - VERIFICAR"))))</f>
        <v/>
      </c>
      <c r="Z837" s="64" t="str">
        <f t="shared" si="25"/>
        <v/>
      </c>
      <c r="AC837" s="44"/>
    </row>
    <row r="838" spans="6:29" x14ac:dyDescent="0.25">
      <c r="F838" s="51" t="str">
        <f>IFERROR(VLOOKUP(D838,'Tabelas auxiliares'!$A$3:$B$61,2,FALSE),"")</f>
        <v/>
      </c>
      <c r="G838" s="51" t="str">
        <f>IFERROR(VLOOKUP($B838,'Tabelas auxiliares'!$A$65:$C$102,2,FALSE),"")</f>
        <v/>
      </c>
      <c r="H838" s="51" t="str">
        <f>IFERROR(VLOOKUP($B838,'Tabelas auxiliares'!$A$65:$C$102,3,FALSE),"")</f>
        <v/>
      </c>
      <c r="X838" s="51" t="str">
        <f t="shared" si="24"/>
        <v/>
      </c>
      <c r="Y838" s="51" t="str">
        <f>IF(T838="","",IF(AND(T838&lt;&gt;'Tabelas auxiliares'!$B$236,T838&lt;&gt;'Tabelas auxiliares'!$B$237,T838&lt;&gt;'Tabelas auxiliares'!$C$236,T838&lt;&gt;'Tabelas auxiliares'!$C$237,T838&lt;&gt;'Tabelas auxiliares'!$D$236),"FOLHA DE PESSOAL",IF(X838='Tabelas auxiliares'!$A$237,"CUSTEIO",IF(X838='Tabelas auxiliares'!$A$236,"INVESTIMENTO","ERRO - VERIFICAR"))))</f>
        <v/>
      </c>
      <c r="Z838" s="64" t="str">
        <f t="shared" si="25"/>
        <v/>
      </c>
      <c r="AC838" s="44"/>
    </row>
    <row r="839" spans="6:29" x14ac:dyDescent="0.25">
      <c r="F839" s="51" t="str">
        <f>IFERROR(VLOOKUP(D839,'Tabelas auxiliares'!$A$3:$B$61,2,FALSE),"")</f>
        <v/>
      </c>
      <c r="G839" s="51" t="str">
        <f>IFERROR(VLOOKUP($B839,'Tabelas auxiliares'!$A$65:$C$102,2,FALSE),"")</f>
        <v/>
      </c>
      <c r="H839" s="51" t="str">
        <f>IFERROR(VLOOKUP($B839,'Tabelas auxiliares'!$A$65:$C$102,3,FALSE),"")</f>
        <v/>
      </c>
      <c r="X839" s="51" t="str">
        <f t="shared" si="24"/>
        <v/>
      </c>
      <c r="Y839" s="51" t="str">
        <f>IF(T839="","",IF(AND(T839&lt;&gt;'Tabelas auxiliares'!$B$236,T839&lt;&gt;'Tabelas auxiliares'!$B$237,T839&lt;&gt;'Tabelas auxiliares'!$C$236,T839&lt;&gt;'Tabelas auxiliares'!$C$237,T839&lt;&gt;'Tabelas auxiliares'!$D$236),"FOLHA DE PESSOAL",IF(X839='Tabelas auxiliares'!$A$237,"CUSTEIO",IF(X839='Tabelas auxiliares'!$A$236,"INVESTIMENTO","ERRO - VERIFICAR"))))</f>
        <v/>
      </c>
      <c r="Z839" s="64" t="str">
        <f t="shared" si="25"/>
        <v/>
      </c>
      <c r="AA839" s="44"/>
      <c r="AC839" s="44"/>
    </row>
    <row r="840" spans="6:29" x14ac:dyDescent="0.25">
      <c r="F840" s="51" t="str">
        <f>IFERROR(VLOOKUP(D840,'Tabelas auxiliares'!$A$3:$B$61,2,FALSE),"")</f>
        <v/>
      </c>
      <c r="G840" s="51" t="str">
        <f>IFERROR(VLOOKUP($B840,'Tabelas auxiliares'!$A$65:$C$102,2,FALSE),"")</f>
        <v/>
      </c>
      <c r="H840" s="51" t="str">
        <f>IFERROR(VLOOKUP($B840,'Tabelas auxiliares'!$A$65:$C$102,3,FALSE),"")</f>
        <v/>
      </c>
      <c r="X840" s="51" t="str">
        <f t="shared" si="24"/>
        <v/>
      </c>
      <c r="Y840" s="51" t="str">
        <f>IF(T840="","",IF(AND(T840&lt;&gt;'Tabelas auxiliares'!$B$236,T840&lt;&gt;'Tabelas auxiliares'!$B$237,T840&lt;&gt;'Tabelas auxiliares'!$C$236,T840&lt;&gt;'Tabelas auxiliares'!$C$237,T840&lt;&gt;'Tabelas auxiliares'!$D$236),"FOLHA DE PESSOAL",IF(X840='Tabelas auxiliares'!$A$237,"CUSTEIO",IF(X840='Tabelas auxiliares'!$A$236,"INVESTIMENTO","ERRO - VERIFICAR"))))</f>
        <v/>
      </c>
      <c r="Z840" s="64" t="str">
        <f t="shared" si="25"/>
        <v/>
      </c>
      <c r="AA840" s="44"/>
      <c r="AC840" s="44"/>
    </row>
    <row r="841" spans="6:29" x14ac:dyDescent="0.25">
      <c r="F841" s="51" t="str">
        <f>IFERROR(VLOOKUP(D841,'Tabelas auxiliares'!$A$3:$B$61,2,FALSE),"")</f>
        <v/>
      </c>
      <c r="G841" s="51" t="str">
        <f>IFERROR(VLOOKUP($B841,'Tabelas auxiliares'!$A$65:$C$102,2,FALSE),"")</f>
        <v/>
      </c>
      <c r="H841" s="51" t="str">
        <f>IFERROR(VLOOKUP($B841,'Tabelas auxiliares'!$A$65:$C$102,3,FALSE),"")</f>
        <v/>
      </c>
      <c r="X841" s="51" t="str">
        <f t="shared" si="24"/>
        <v/>
      </c>
      <c r="Y841" s="51" t="str">
        <f>IF(T841="","",IF(AND(T841&lt;&gt;'Tabelas auxiliares'!$B$236,T841&lt;&gt;'Tabelas auxiliares'!$B$237,T841&lt;&gt;'Tabelas auxiliares'!$C$236,T841&lt;&gt;'Tabelas auxiliares'!$C$237,T841&lt;&gt;'Tabelas auxiliares'!$D$236),"FOLHA DE PESSOAL",IF(X841='Tabelas auxiliares'!$A$237,"CUSTEIO",IF(X841='Tabelas auxiliares'!$A$236,"INVESTIMENTO","ERRO - VERIFICAR"))))</f>
        <v/>
      </c>
      <c r="Z841" s="64" t="str">
        <f t="shared" si="25"/>
        <v/>
      </c>
      <c r="AA841" s="44"/>
      <c r="AC841" s="44"/>
    </row>
    <row r="842" spans="6:29" x14ac:dyDescent="0.25">
      <c r="F842" s="51" t="str">
        <f>IFERROR(VLOOKUP(D842,'Tabelas auxiliares'!$A$3:$B$61,2,FALSE),"")</f>
        <v/>
      </c>
      <c r="G842" s="51" t="str">
        <f>IFERROR(VLOOKUP($B842,'Tabelas auxiliares'!$A$65:$C$102,2,FALSE),"")</f>
        <v/>
      </c>
      <c r="H842" s="51" t="str">
        <f>IFERROR(VLOOKUP($B842,'Tabelas auxiliares'!$A$65:$C$102,3,FALSE),"")</f>
        <v/>
      </c>
      <c r="X842" s="51" t="str">
        <f t="shared" si="24"/>
        <v/>
      </c>
      <c r="Y842" s="51" t="str">
        <f>IF(T842="","",IF(AND(T842&lt;&gt;'Tabelas auxiliares'!$B$236,T842&lt;&gt;'Tabelas auxiliares'!$B$237,T842&lt;&gt;'Tabelas auxiliares'!$C$236,T842&lt;&gt;'Tabelas auxiliares'!$C$237,T842&lt;&gt;'Tabelas auxiliares'!$D$236),"FOLHA DE PESSOAL",IF(X842='Tabelas auxiliares'!$A$237,"CUSTEIO",IF(X842='Tabelas auxiliares'!$A$236,"INVESTIMENTO","ERRO - VERIFICAR"))))</f>
        <v/>
      </c>
      <c r="Z842" s="64" t="str">
        <f t="shared" si="25"/>
        <v/>
      </c>
      <c r="AA842" s="44"/>
      <c r="AC842" s="44"/>
    </row>
    <row r="843" spans="6:29" x14ac:dyDescent="0.25">
      <c r="F843" s="51" t="str">
        <f>IFERROR(VLOOKUP(D843,'Tabelas auxiliares'!$A$3:$B$61,2,FALSE),"")</f>
        <v/>
      </c>
      <c r="G843" s="51" t="str">
        <f>IFERROR(VLOOKUP($B843,'Tabelas auxiliares'!$A$65:$C$102,2,FALSE),"")</f>
        <v/>
      </c>
      <c r="H843" s="51" t="str">
        <f>IFERROR(VLOOKUP($B843,'Tabelas auxiliares'!$A$65:$C$102,3,FALSE),"")</f>
        <v/>
      </c>
      <c r="X843" s="51" t="str">
        <f t="shared" si="24"/>
        <v/>
      </c>
      <c r="Y843" s="51" t="str">
        <f>IF(T843="","",IF(AND(T843&lt;&gt;'Tabelas auxiliares'!$B$236,T843&lt;&gt;'Tabelas auxiliares'!$B$237,T843&lt;&gt;'Tabelas auxiliares'!$C$236,T843&lt;&gt;'Tabelas auxiliares'!$C$237,T843&lt;&gt;'Tabelas auxiliares'!$D$236),"FOLHA DE PESSOAL",IF(X843='Tabelas auxiliares'!$A$237,"CUSTEIO",IF(X843='Tabelas auxiliares'!$A$236,"INVESTIMENTO","ERRO - VERIFICAR"))))</f>
        <v/>
      </c>
      <c r="Z843" s="64" t="str">
        <f t="shared" si="25"/>
        <v/>
      </c>
      <c r="AA843" s="44"/>
      <c r="AC843" s="44"/>
    </row>
    <row r="844" spans="6:29" x14ac:dyDescent="0.25">
      <c r="F844" s="51" t="str">
        <f>IFERROR(VLOOKUP(D844,'Tabelas auxiliares'!$A$3:$B$61,2,FALSE),"")</f>
        <v/>
      </c>
      <c r="G844" s="51" t="str">
        <f>IFERROR(VLOOKUP($B844,'Tabelas auxiliares'!$A$65:$C$102,2,FALSE),"")</f>
        <v/>
      </c>
      <c r="H844" s="51" t="str">
        <f>IFERROR(VLOOKUP($B844,'Tabelas auxiliares'!$A$65:$C$102,3,FALSE),"")</f>
        <v/>
      </c>
      <c r="X844" s="51" t="str">
        <f t="shared" si="24"/>
        <v/>
      </c>
      <c r="Y844" s="51" t="str">
        <f>IF(T844="","",IF(AND(T844&lt;&gt;'Tabelas auxiliares'!$B$236,T844&lt;&gt;'Tabelas auxiliares'!$B$237,T844&lt;&gt;'Tabelas auxiliares'!$C$236,T844&lt;&gt;'Tabelas auxiliares'!$C$237,T844&lt;&gt;'Tabelas auxiliares'!$D$236),"FOLHA DE PESSOAL",IF(X844='Tabelas auxiliares'!$A$237,"CUSTEIO",IF(X844='Tabelas auxiliares'!$A$236,"INVESTIMENTO","ERRO - VERIFICAR"))))</f>
        <v/>
      </c>
      <c r="Z844" s="64" t="str">
        <f t="shared" si="25"/>
        <v/>
      </c>
      <c r="AA844" s="44"/>
      <c r="AC844" s="44"/>
    </row>
    <row r="845" spans="6:29" x14ac:dyDescent="0.25">
      <c r="F845" s="51" t="str">
        <f>IFERROR(VLOOKUP(D845,'Tabelas auxiliares'!$A$3:$B$61,2,FALSE),"")</f>
        <v/>
      </c>
      <c r="G845" s="51" t="str">
        <f>IFERROR(VLOOKUP($B845,'Tabelas auxiliares'!$A$65:$C$102,2,FALSE),"")</f>
        <v/>
      </c>
      <c r="H845" s="51" t="str">
        <f>IFERROR(VLOOKUP($B845,'Tabelas auxiliares'!$A$65:$C$102,3,FALSE),"")</f>
        <v/>
      </c>
      <c r="X845" s="51" t="str">
        <f t="shared" si="24"/>
        <v/>
      </c>
      <c r="Y845" s="51" t="str">
        <f>IF(T845="","",IF(AND(T845&lt;&gt;'Tabelas auxiliares'!$B$236,T845&lt;&gt;'Tabelas auxiliares'!$B$237,T845&lt;&gt;'Tabelas auxiliares'!$C$236,T845&lt;&gt;'Tabelas auxiliares'!$C$237,T845&lt;&gt;'Tabelas auxiliares'!$D$236),"FOLHA DE PESSOAL",IF(X845='Tabelas auxiliares'!$A$237,"CUSTEIO",IF(X845='Tabelas auxiliares'!$A$236,"INVESTIMENTO","ERRO - VERIFICAR"))))</f>
        <v/>
      </c>
      <c r="Z845" s="64" t="str">
        <f t="shared" si="25"/>
        <v/>
      </c>
      <c r="AA845" s="44"/>
      <c r="AC845" s="44"/>
    </row>
    <row r="846" spans="6:29" x14ac:dyDescent="0.25">
      <c r="F846" s="51" t="str">
        <f>IFERROR(VLOOKUP(D846,'Tabelas auxiliares'!$A$3:$B$61,2,FALSE),"")</f>
        <v/>
      </c>
      <c r="G846" s="51" t="str">
        <f>IFERROR(VLOOKUP($B846,'Tabelas auxiliares'!$A$65:$C$102,2,FALSE),"")</f>
        <v/>
      </c>
      <c r="H846" s="51" t="str">
        <f>IFERROR(VLOOKUP($B846,'Tabelas auxiliares'!$A$65:$C$102,3,FALSE),"")</f>
        <v/>
      </c>
      <c r="X846" s="51" t="str">
        <f t="shared" si="24"/>
        <v/>
      </c>
      <c r="Y846" s="51" t="str">
        <f>IF(T846="","",IF(AND(T846&lt;&gt;'Tabelas auxiliares'!$B$236,T846&lt;&gt;'Tabelas auxiliares'!$B$237,T846&lt;&gt;'Tabelas auxiliares'!$C$236,T846&lt;&gt;'Tabelas auxiliares'!$C$237,T846&lt;&gt;'Tabelas auxiliares'!$D$236),"FOLHA DE PESSOAL",IF(X846='Tabelas auxiliares'!$A$237,"CUSTEIO",IF(X846='Tabelas auxiliares'!$A$236,"INVESTIMENTO","ERRO - VERIFICAR"))))</f>
        <v/>
      </c>
      <c r="Z846" s="64" t="str">
        <f t="shared" si="25"/>
        <v/>
      </c>
      <c r="AA846" s="44"/>
      <c r="AC846" s="44"/>
    </row>
    <row r="847" spans="6:29" x14ac:dyDescent="0.25">
      <c r="F847" s="51" t="str">
        <f>IFERROR(VLOOKUP(D847,'Tabelas auxiliares'!$A$3:$B$61,2,FALSE),"")</f>
        <v/>
      </c>
      <c r="G847" s="51" t="str">
        <f>IFERROR(VLOOKUP($B847,'Tabelas auxiliares'!$A$65:$C$102,2,FALSE),"")</f>
        <v/>
      </c>
      <c r="H847" s="51" t="str">
        <f>IFERROR(VLOOKUP($B847,'Tabelas auxiliares'!$A$65:$C$102,3,FALSE),"")</f>
        <v/>
      </c>
      <c r="X847" s="51" t="str">
        <f t="shared" si="24"/>
        <v/>
      </c>
      <c r="Y847" s="51" t="str">
        <f>IF(T847="","",IF(AND(T847&lt;&gt;'Tabelas auxiliares'!$B$236,T847&lt;&gt;'Tabelas auxiliares'!$B$237,T847&lt;&gt;'Tabelas auxiliares'!$C$236,T847&lt;&gt;'Tabelas auxiliares'!$C$237,T847&lt;&gt;'Tabelas auxiliares'!$D$236),"FOLHA DE PESSOAL",IF(X847='Tabelas auxiliares'!$A$237,"CUSTEIO",IF(X847='Tabelas auxiliares'!$A$236,"INVESTIMENTO","ERRO - VERIFICAR"))))</f>
        <v/>
      </c>
      <c r="Z847" s="64" t="str">
        <f t="shared" si="25"/>
        <v/>
      </c>
      <c r="AA847" s="44"/>
      <c r="AC847" s="44"/>
    </row>
    <row r="848" spans="6:29" x14ac:dyDescent="0.25">
      <c r="F848" s="51" t="str">
        <f>IFERROR(VLOOKUP(D848,'Tabelas auxiliares'!$A$3:$B$61,2,FALSE),"")</f>
        <v/>
      </c>
      <c r="G848" s="51" t="str">
        <f>IFERROR(VLOOKUP($B848,'Tabelas auxiliares'!$A$65:$C$102,2,FALSE),"")</f>
        <v/>
      </c>
      <c r="H848" s="51" t="str">
        <f>IFERROR(VLOOKUP($B848,'Tabelas auxiliares'!$A$65:$C$102,3,FALSE),"")</f>
        <v/>
      </c>
      <c r="X848" s="51" t="str">
        <f t="shared" si="24"/>
        <v/>
      </c>
      <c r="Y848" s="51" t="str">
        <f>IF(T848="","",IF(AND(T848&lt;&gt;'Tabelas auxiliares'!$B$236,T848&lt;&gt;'Tabelas auxiliares'!$B$237,T848&lt;&gt;'Tabelas auxiliares'!$C$236,T848&lt;&gt;'Tabelas auxiliares'!$C$237,T848&lt;&gt;'Tabelas auxiliares'!$D$236),"FOLHA DE PESSOAL",IF(X848='Tabelas auxiliares'!$A$237,"CUSTEIO",IF(X848='Tabelas auxiliares'!$A$236,"INVESTIMENTO","ERRO - VERIFICAR"))))</f>
        <v/>
      </c>
      <c r="Z848" s="64" t="str">
        <f t="shared" si="25"/>
        <v/>
      </c>
      <c r="AC848" s="44"/>
    </row>
    <row r="849" spans="6:29" x14ac:dyDescent="0.25">
      <c r="F849" s="51" t="str">
        <f>IFERROR(VLOOKUP(D849,'Tabelas auxiliares'!$A$3:$B$61,2,FALSE),"")</f>
        <v/>
      </c>
      <c r="G849" s="51" t="str">
        <f>IFERROR(VLOOKUP($B849,'Tabelas auxiliares'!$A$65:$C$102,2,FALSE),"")</f>
        <v/>
      </c>
      <c r="H849" s="51" t="str">
        <f>IFERROR(VLOOKUP($B849,'Tabelas auxiliares'!$A$65:$C$102,3,FALSE),"")</f>
        <v/>
      </c>
      <c r="X849" s="51" t="str">
        <f t="shared" si="24"/>
        <v/>
      </c>
      <c r="Y849" s="51" t="str">
        <f>IF(T849="","",IF(AND(T849&lt;&gt;'Tabelas auxiliares'!$B$236,T849&lt;&gt;'Tabelas auxiliares'!$B$237,T849&lt;&gt;'Tabelas auxiliares'!$C$236,T849&lt;&gt;'Tabelas auxiliares'!$C$237,T849&lt;&gt;'Tabelas auxiliares'!$D$236),"FOLHA DE PESSOAL",IF(X849='Tabelas auxiliares'!$A$237,"CUSTEIO",IF(X849='Tabelas auxiliares'!$A$236,"INVESTIMENTO","ERRO - VERIFICAR"))))</f>
        <v/>
      </c>
      <c r="Z849" s="64" t="str">
        <f t="shared" si="25"/>
        <v/>
      </c>
      <c r="AA849" s="44"/>
    </row>
    <row r="850" spans="6:29" x14ac:dyDescent="0.25">
      <c r="F850" s="51" t="str">
        <f>IFERROR(VLOOKUP(D850,'Tabelas auxiliares'!$A$3:$B$61,2,FALSE),"")</f>
        <v/>
      </c>
      <c r="G850" s="51" t="str">
        <f>IFERROR(VLOOKUP($B850,'Tabelas auxiliares'!$A$65:$C$102,2,FALSE),"")</f>
        <v/>
      </c>
      <c r="H850" s="51" t="str">
        <f>IFERROR(VLOOKUP($B850,'Tabelas auxiliares'!$A$65:$C$102,3,FALSE),"")</f>
        <v/>
      </c>
      <c r="X850" s="51" t="str">
        <f t="shared" si="24"/>
        <v/>
      </c>
      <c r="Y850" s="51" t="str">
        <f>IF(T850="","",IF(AND(T850&lt;&gt;'Tabelas auxiliares'!$B$236,T850&lt;&gt;'Tabelas auxiliares'!$B$237,T850&lt;&gt;'Tabelas auxiliares'!$C$236,T850&lt;&gt;'Tabelas auxiliares'!$C$237,T850&lt;&gt;'Tabelas auxiliares'!$D$236),"FOLHA DE PESSOAL",IF(X850='Tabelas auxiliares'!$A$237,"CUSTEIO",IF(X850='Tabelas auxiliares'!$A$236,"INVESTIMENTO","ERRO - VERIFICAR"))))</f>
        <v/>
      </c>
      <c r="Z850" s="64" t="str">
        <f t="shared" si="25"/>
        <v/>
      </c>
      <c r="AC850" s="44"/>
    </row>
    <row r="851" spans="6:29" x14ac:dyDescent="0.25">
      <c r="F851" s="51" t="str">
        <f>IFERROR(VLOOKUP(D851,'Tabelas auxiliares'!$A$3:$B$61,2,FALSE),"")</f>
        <v/>
      </c>
      <c r="G851" s="51" t="str">
        <f>IFERROR(VLOOKUP($B851,'Tabelas auxiliares'!$A$65:$C$102,2,FALSE),"")</f>
        <v/>
      </c>
      <c r="H851" s="51" t="str">
        <f>IFERROR(VLOOKUP($B851,'Tabelas auxiliares'!$A$65:$C$102,3,FALSE),"")</f>
        <v/>
      </c>
      <c r="X851" s="51" t="str">
        <f t="shared" si="24"/>
        <v/>
      </c>
      <c r="Y851" s="51" t="str">
        <f>IF(T851="","",IF(AND(T851&lt;&gt;'Tabelas auxiliares'!$B$236,T851&lt;&gt;'Tabelas auxiliares'!$B$237,T851&lt;&gt;'Tabelas auxiliares'!$C$236,T851&lt;&gt;'Tabelas auxiliares'!$C$237,T851&lt;&gt;'Tabelas auxiliares'!$D$236),"FOLHA DE PESSOAL",IF(X851='Tabelas auxiliares'!$A$237,"CUSTEIO",IF(X851='Tabelas auxiliares'!$A$236,"INVESTIMENTO","ERRO - VERIFICAR"))))</f>
        <v/>
      </c>
      <c r="Z851" s="64" t="str">
        <f t="shared" si="25"/>
        <v/>
      </c>
      <c r="AC851" s="44"/>
    </row>
    <row r="852" spans="6:29" x14ac:dyDescent="0.25">
      <c r="F852" s="51" t="str">
        <f>IFERROR(VLOOKUP(D852,'Tabelas auxiliares'!$A$3:$B$61,2,FALSE),"")</f>
        <v/>
      </c>
      <c r="G852" s="51" t="str">
        <f>IFERROR(VLOOKUP($B852,'Tabelas auxiliares'!$A$65:$C$102,2,FALSE),"")</f>
        <v/>
      </c>
      <c r="H852" s="51" t="str">
        <f>IFERROR(VLOOKUP($B852,'Tabelas auxiliares'!$A$65:$C$102,3,FALSE),"")</f>
        <v/>
      </c>
      <c r="X852" s="51" t="str">
        <f t="shared" si="24"/>
        <v/>
      </c>
      <c r="Y852" s="51" t="str">
        <f>IF(T852="","",IF(AND(T852&lt;&gt;'Tabelas auxiliares'!$B$236,T852&lt;&gt;'Tabelas auxiliares'!$B$237,T852&lt;&gt;'Tabelas auxiliares'!$C$236,T852&lt;&gt;'Tabelas auxiliares'!$C$237,T852&lt;&gt;'Tabelas auxiliares'!$D$236),"FOLHA DE PESSOAL",IF(X852='Tabelas auxiliares'!$A$237,"CUSTEIO",IF(X852='Tabelas auxiliares'!$A$236,"INVESTIMENTO","ERRO - VERIFICAR"))))</f>
        <v/>
      </c>
      <c r="Z852" s="64" t="str">
        <f t="shared" si="25"/>
        <v/>
      </c>
      <c r="AC852" s="44"/>
    </row>
    <row r="853" spans="6:29" x14ac:dyDescent="0.25">
      <c r="F853" s="51" t="str">
        <f>IFERROR(VLOOKUP(D853,'Tabelas auxiliares'!$A$3:$B$61,2,FALSE),"")</f>
        <v/>
      </c>
      <c r="G853" s="51" t="str">
        <f>IFERROR(VLOOKUP($B853,'Tabelas auxiliares'!$A$65:$C$102,2,FALSE),"")</f>
        <v/>
      </c>
      <c r="H853" s="51" t="str">
        <f>IFERROR(VLOOKUP($B853,'Tabelas auxiliares'!$A$65:$C$102,3,FALSE),"")</f>
        <v/>
      </c>
      <c r="X853" s="51" t="str">
        <f t="shared" si="24"/>
        <v/>
      </c>
      <c r="Y853" s="51" t="str">
        <f>IF(T853="","",IF(AND(T853&lt;&gt;'Tabelas auxiliares'!$B$236,T853&lt;&gt;'Tabelas auxiliares'!$B$237,T853&lt;&gt;'Tabelas auxiliares'!$C$236,T853&lt;&gt;'Tabelas auxiliares'!$C$237,T853&lt;&gt;'Tabelas auxiliares'!$D$236),"FOLHA DE PESSOAL",IF(X853='Tabelas auxiliares'!$A$237,"CUSTEIO",IF(X853='Tabelas auxiliares'!$A$236,"INVESTIMENTO","ERRO - VERIFICAR"))))</f>
        <v/>
      </c>
      <c r="Z853" s="64" t="str">
        <f t="shared" si="25"/>
        <v/>
      </c>
      <c r="AC853" s="44"/>
    </row>
    <row r="854" spans="6:29" x14ac:dyDescent="0.25">
      <c r="F854" s="51" t="str">
        <f>IFERROR(VLOOKUP(D854,'Tabelas auxiliares'!$A$3:$B$61,2,FALSE),"")</f>
        <v/>
      </c>
      <c r="G854" s="51" t="str">
        <f>IFERROR(VLOOKUP($B854,'Tabelas auxiliares'!$A$65:$C$102,2,FALSE),"")</f>
        <v/>
      </c>
      <c r="H854" s="51" t="str">
        <f>IFERROR(VLOOKUP($B854,'Tabelas auxiliares'!$A$65:$C$102,3,FALSE),"")</f>
        <v/>
      </c>
      <c r="X854" s="51" t="str">
        <f t="shared" si="24"/>
        <v/>
      </c>
      <c r="Y854" s="51" t="str">
        <f>IF(T854="","",IF(AND(T854&lt;&gt;'Tabelas auxiliares'!$B$236,T854&lt;&gt;'Tabelas auxiliares'!$B$237,T854&lt;&gt;'Tabelas auxiliares'!$C$236,T854&lt;&gt;'Tabelas auxiliares'!$C$237,T854&lt;&gt;'Tabelas auxiliares'!$D$236),"FOLHA DE PESSOAL",IF(X854='Tabelas auxiliares'!$A$237,"CUSTEIO",IF(X854='Tabelas auxiliares'!$A$236,"INVESTIMENTO","ERRO - VERIFICAR"))))</f>
        <v/>
      </c>
      <c r="Z854" s="64" t="str">
        <f t="shared" si="25"/>
        <v/>
      </c>
      <c r="AC854" s="44"/>
    </row>
    <row r="855" spans="6:29" x14ac:dyDescent="0.25">
      <c r="F855" s="51" t="str">
        <f>IFERROR(VLOOKUP(D855,'Tabelas auxiliares'!$A$3:$B$61,2,FALSE),"")</f>
        <v/>
      </c>
      <c r="G855" s="51" t="str">
        <f>IFERROR(VLOOKUP($B855,'Tabelas auxiliares'!$A$65:$C$102,2,FALSE),"")</f>
        <v/>
      </c>
      <c r="H855" s="51" t="str">
        <f>IFERROR(VLOOKUP($B855,'Tabelas auxiliares'!$A$65:$C$102,3,FALSE),"")</f>
        <v/>
      </c>
      <c r="X855" s="51" t="str">
        <f t="shared" si="24"/>
        <v/>
      </c>
      <c r="Y855" s="51" t="str">
        <f>IF(T855="","",IF(AND(T855&lt;&gt;'Tabelas auxiliares'!$B$236,T855&lt;&gt;'Tabelas auxiliares'!$B$237,T855&lt;&gt;'Tabelas auxiliares'!$C$236,T855&lt;&gt;'Tabelas auxiliares'!$C$237,T855&lt;&gt;'Tabelas auxiliares'!$D$236),"FOLHA DE PESSOAL",IF(X855='Tabelas auxiliares'!$A$237,"CUSTEIO",IF(X855='Tabelas auxiliares'!$A$236,"INVESTIMENTO","ERRO - VERIFICAR"))))</f>
        <v/>
      </c>
      <c r="Z855" s="64" t="str">
        <f t="shared" si="25"/>
        <v/>
      </c>
      <c r="AC855" s="44"/>
    </row>
    <row r="856" spans="6:29" x14ac:dyDescent="0.25">
      <c r="F856" s="51" t="str">
        <f>IFERROR(VLOOKUP(D856,'Tabelas auxiliares'!$A$3:$B$61,2,FALSE),"")</f>
        <v/>
      </c>
      <c r="G856" s="51" t="str">
        <f>IFERROR(VLOOKUP($B856,'Tabelas auxiliares'!$A$65:$C$102,2,FALSE),"")</f>
        <v/>
      </c>
      <c r="H856" s="51" t="str">
        <f>IFERROR(VLOOKUP($B856,'Tabelas auxiliares'!$A$65:$C$102,3,FALSE),"")</f>
        <v/>
      </c>
      <c r="X856" s="51" t="str">
        <f t="shared" si="24"/>
        <v/>
      </c>
      <c r="Y856" s="51" t="str">
        <f>IF(T856="","",IF(AND(T856&lt;&gt;'Tabelas auxiliares'!$B$236,T856&lt;&gt;'Tabelas auxiliares'!$B$237,T856&lt;&gt;'Tabelas auxiliares'!$C$236,T856&lt;&gt;'Tabelas auxiliares'!$C$237,T856&lt;&gt;'Tabelas auxiliares'!$D$236),"FOLHA DE PESSOAL",IF(X856='Tabelas auxiliares'!$A$237,"CUSTEIO",IF(X856='Tabelas auxiliares'!$A$236,"INVESTIMENTO","ERRO - VERIFICAR"))))</f>
        <v/>
      </c>
      <c r="Z856" s="64" t="str">
        <f t="shared" si="25"/>
        <v/>
      </c>
      <c r="AC856" s="44"/>
    </row>
    <row r="857" spans="6:29" x14ac:dyDescent="0.25">
      <c r="F857" s="51" t="str">
        <f>IFERROR(VLOOKUP(D857,'Tabelas auxiliares'!$A$3:$B$61,2,FALSE),"")</f>
        <v/>
      </c>
      <c r="G857" s="51" t="str">
        <f>IFERROR(VLOOKUP($B857,'Tabelas auxiliares'!$A$65:$C$102,2,FALSE),"")</f>
        <v/>
      </c>
      <c r="H857" s="51" t="str">
        <f>IFERROR(VLOOKUP($B857,'Tabelas auxiliares'!$A$65:$C$102,3,FALSE),"")</f>
        <v/>
      </c>
      <c r="X857" s="51" t="str">
        <f t="shared" si="24"/>
        <v/>
      </c>
      <c r="Y857" s="51" t="str">
        <f>IF(T857="","",IF(AND(T857&lt;&gt;'Tabelas auxiliares'!$B$236,T857&lt;&gt;'Tabelas auxiliares'!$B$237,T857&lt;&gt;'Tabelas auxiliares'!$C$236,T857&lt;&gt;'Tabelas auxiliares'!$C$237,T857&lt;&gt;'Tabelas auxiliares'!$D$236),"FOLHA DE PESSOAL",IF(X857='Tabelas auxiliares'!$A$237,"CUSTEIO",IF(X857='Tabelas auxiliares'!$A$236,"INVESTIMENTO","ERRO - VERIFICAR"))))</f>
        <v/>
      </c>
      <c r="Z857" s="64" t="str">
        <f t="shared" si="25"/>
        <v/>
      </c>
      <c r="AA857" s="44"/>
      <c r="AC857" s="44"/>
    </row>
    <row r="858" spans="6:29" x14ac:dyDescent="0.25">
      <c r="F858" s="51" t="str">
        <f>IFERROR(VLOOKUP(D858,'Tabelas auxiliares'!$A$3:$B$61,2,FALSE),"")</f>
        <v/>
      </c>
      <c r="G858" s="51" t="str">
        <f>IFERROR(VLOOKUP($B858,'Tabelas auxiliares'!$A$65:$C$102,2,FALSE),"")</f>
        <v/>
      </c>
      <c r="H858" s="51" t="str">
        <f>IFERROR(VLOOKUP($B858,'Tabelas auxiliares'!$A$65:$C$102,3,FALSE),"")</f>
        <v/>
      </c>
      <c r="X858" s="51" t="str">
        <f t="shared" si="24"/>
        <v/>
      </c>
      <c r="Y858" s="51" t="str">
        <f>IF(T858="","",IF(AND(T858&lt;&gt;'Tabelas auxiliares'!$B$236,T858&lt;&gt;'Tabelas auxiliares'!$B$237,T858&lt;&gt;'Tabelas auxiliares'!$C$236,T858&lt;&gt;'Tabelas auxiliares'!$C$237,T858&lt;&gt;'Tabelas auxiliares'!$D$236),"FOLHA DE PESSOAL",IF(X858='Tabelas auxiliares'!$A$237,"CUSTEIO",IF(X858='Tabelas auxiliares'!$A$236,"INVESTIMENTO","ERRO - VERIFICAR"))))</f>
        <v/>
      </c>
      <c r="Z858" s="64" t="str">
        <f t="shared" si="25"/>
        <v/>
      </c>
      <c r="AA858" s="44"/>
    </row>
    <row r="859" spans="6:29" x14ac:dyDescent="0.25">
      <c r="F859" s="51" t="str">
        <f>IFERROR(VLOOKUP(D859,'Tabelas auxiliares'!$A$3:$B$61,2,FALSE),"")</f>
        <v/>
      </c>
      <c r="G859" s="51" t="str">
        <f>IFERROR(VLOOKUP($B859,'Tabelas auxiliares'!$A$65:$C$102,2,FALSE),"")</f>
        <v/>
      </c>
      <c r="H859" s="51" t="str">
        <f>IFERROR(VLOOKUP($B859,'Tabelas auxiliares'!$A$65:$C$102,3,FALSE),"")</f>
        <v/>
      </c>
      <c r="X859" s="51" t="str">
        <f t="shared" si="24"/>
        <v/>
      </c>
      <c r="Y859" s="51" t="str">
        <f>IF(T859="","",IF(AND(T859&lt;&gt;'Tabelas auxiliares'!$B$236,T859&lt;&gt;'Tabelas auxiliares'!$B$237,T859&lt;&gt;'Tabelas auxiliares'!$C$236,T859&lt;&gt;'Tabelas auxiliares'!$C$237,T859&lt;&gt;'Tabelas auxiliares'!$D$236),"FOLHA DE PESSOAL",IF(X859='Tabelas auxiliares'!$A$237,"CUSTEIO",IF(X859='Tabelas auxiliares'!$A$236,"INVESTIMENTO","ERRO - VERIFICAR"))))</f>
        <v/>
      </c>
      <c r="Z859" s="64" t="str">
        <f t="shared" si="25"/>
        <v/>
      </c>
      <c r="AA859" s="44"/>
    </row>
    <row r="860" spans="6:29" x14ac:dyDescent="0.25">
      <c r="F860" s="51" t="str">
        <f>IFERROR(VLOOKUP(D860,'Tabelas auxiliares'!$A$3:$B$61,2,FALSE),"")</f>
        <v/>
      </c>
      <c r="G860" s="51" t="str">
        <f>IFERROR(VLOOKUP($B860,'Tabelas auxiliares'!$A$65:$C$102,2,FALSE),"")</f>
        <v/>
      </c>
      <c r="H860" s="51" t="str">
        <f>IFERROR(VLOOKUP($B860,'Tabelas auxiliares'!$A$65:$C$102,3,FALSE),"")</f>
        <v/>
      </c>
      <c r="X860" s="51" t="str">
        <f t="shared" si="24"/>
        <v/>
      </c>
      <c r="Y860" s="51" t="str">
        <f>IF(T860="","",IF(AND(T860&lt;&gt;'Tabelas auxiliares'!$B$236,T860&lt;&gt;'Tabelas auxiliares'!$B$237,T860&lt;&gt;'Tabelas auxiliares'!$C$236,T860&lt;&gt;'Tabelas auxiliares'!$C$237,T860&lt;&gt;'Tabelas auxiliares'!$D$236),"FOLHA DE PESSOAL",IF(X860='Tabelas auxiliares'!$A$237,"CUSTEIO",IF(X860='Tabelas auxiliares'!$A$236,"INVESTIMENTO","ERRO - VERIFICAR"))))</f>
        <v/>
      </c>
      <c r="Z860" s="64" t="str">
        <f t="shared" si="25"/>
        <v/>
      </c>
      <c r="AA860" s="44"/>
      <c r="AC860" s="44"/>
    </row>
    <row r="861" spans="6:29" x14ac:dyDescent="0.25">
      <c r="F861" s="51" t="str">
        <f>IFERROR(VLOOKUP(D861,'Tabelas auxiliares'!$A$3:$B$61,2,FALSE),"")</f>
        <v/>
      </c>
      <c r="G861" s="51" t="str">
        <f>IFERROR(VLOOKUP($B861,'Tabelas auxiliares'!$A$65:$C$102,2,FALSE),"")</f>
        <v/>
      </c>
      <c r="H861" s="51" t="str">
        <f>IFERROR(VLOOKUP($B861,'Tabelas auxiliares'!$A$65:$C$102,3,FALSE),"")</f>
        <v/>
      </c>
      <c r="X861" s="51" t="str">
        <f t="shared" si="24"/>
        <v/>
      </c>
      <c r="Y861" s="51" t="str">
        <f>IF(T861="","",IF(AND(T861&lt;&gt;'Tabelas auxiliares'!$B$236,T861&lt;&gt;'Tabelas auxiliares'!$B$237,T861&lt;&gt;'Tabelas auxiliares'!$C$236,T861&lt;&gt;'Tabelas auxiliares'!$C$237,T861&lt;&gt;'Tabelas auxiliares'!$D$236),"FOLHA DE PESSOAL",IF(X861='Tabelas auxiliares'!$A$237,"CUSTEIO",IF(X861='Tabelas auxiliares'!$A$236,"INVESTIMENTO","ERRO - VERIFICAR"))))</f>
        <v/>
      </c>
      <c r="Z861" s="64" t="str">
        <f t="shared" si="25"/>
        <v/>
      </c>
      <c r="AC861" s="44"/>
    </row>
    <row r="862" spans="6:29" x14ac:dyDescent="0.25">
      <c r="F862" s="51" t="str">
        <f>IFERROR(VLOOKUP(D862,'Tabelas auxiliares'!$A$3:$B$61,2,FALSE),"")</f>
        <v/>
      </c>
      <c r="G862" s="51" t="str">
        <f>IFERROR(VLOOKUP($B862,'Tabelas auxiliares'!$A$65:$C$102,2,FALSE),"")</f>
        <v/>
      </c>
      <c r="H862" s="51" t="str">
        <f>IFERROR(VLOOKUP($B862,'Tabelas auxiliares'!$A$65:$C$102,3,FALSE),"")</f>
        <v/>
      </c>
      <c r="X862" s="51" t="str">
        <f t="shared" si="24"/>
        <v/>
      </c>
      <c r="Y862" s="51" t="str">
        <f>IF(T862="","",IF(AND(T862&lt;&gt;'Tabelas auxiliares'!$B$236,T862&lt;&gt;'Tabelas auxiliares'!$B$237,T862&lt;&gt;'Tabelas auxiliares'!$C$236,T862&lt;&gt;'Tabelas auxiliares'!$C$237,T862&lt;&gt;'Tabelas auxiliares'!$D$236),"FOLHA DE PESSOAL",IF(X862='Tabelas auxiliares'!$A$237,"CUSTEIO",IF(X862='Tabelas auxiliares'!$A$236,"INVESTIMENTO","ERRO - VERIFICAR"))))</f>
        <v/>
      </c>
      <c r="Z862" s="64" t="str">
        <f t="shared" si="25"/>
        <v/>
      </c>
      <c r="AA862" s="44"/>
      <c r="AC862" s="44"/>
    </row>
    <row r="863" spans="6:29" x14ac:dyDescent="0.25">
      <c r="F863" s="51" t="str">
        <f>IFERROR(VLOOKUP(D863,'Tabelas auxiliares'!$A$3:$B$61,2,FALSE),"")</f>
        <v/>
      </c>
      <c r="G863" s="51" t="str">
        <f>IFERROR(VLOOKUP($B863,'Tabelas auxiliares'!$A$65:$C$102,2,FALSE),"")</f>
        <v/>
      </c>
      <c r="H863" s="51" t="str">
        <f>IFERROR(VLOOKUP($B863,'Tabelas auxiliares'!$A$65:$C$102,3,FALSE),"")</f>
        <v/>
      </c>
      <c r="X863" s="51" t="str">
        <f t="shared" si="24"/>
        <v/>
      </c>
      <c r="Y863" s="51" t="str">
        <f>IF(T863="","",IF(AND(T863&lt;&gt;'Tabelas auxiliares'!$B$236,T863&lt;&gt;'Tabelas auxiliares'!$B$237,T863&lt;&gt;'Tabelas auxiliares'!$C$236,T863&lt;&gt;'Tabelas auxiliares'!$C$237,T863&lt;&gt;'Tabelas auxiliares'!$D$236),"FOLHA DE PESSOAL",IF(X863='Tabelas auxiliares'!$A$237,"CUSTEIO",IF(X863='Tabelas auxiliares'!$A$236,"INVESTIMENTO","ERRO - VERIFICAR"))))</f>
        <v/>
      </c>
      <c r="Z863" s="64" t="str">
        <f t="shared" si="25"/>
        <v/>
      </c>
      <c r="AC863" s="44"/>
    </row>
    <row r="864" spans="6:29" x14ac:dyDescent="0.25">
      <c r="F864" s="51" t="str">
        <f>IFERROR(VLOOKUP(D864,'Tabelas auxiliares'!$A$3:$B$61,2,FALSE),"")</f>
        <v/>
      </c>
      <c r="G864" s="51" t="str">
        <f>IFERROR(VLOOKUP($B864,'Tabelas auxiliares'!$A$65:$C$102,2,FALSE),"")</f>
        <v/>
      </c>
      <c r="H864" s="51" t="str">
        <f>IFERROR(VLOOKUP($B864,'Tabelas auxiliares'!$A$65:$C$102,3,FALSE),"")</f>
        <v/>
      </c>
      <c r="X864" s="51" t="str">
        <f t="shared" si="24"/>
        <v/>
      </c>
      <c r="Y864" s="51" t="str">
        <f>IF(T864="","",IF(AND(T864&lt;&gt;'Tabelas auxiliares'!$B$236,T864&lt;&gt;'Tabelas auxiliares'!$B$237,T864&lt;&gt;'Tabelas auxiliares'!$C$236,T864&lt;&gt;'Tabelas auxiliares'!$C$237,T864&lt;&gt;'Tabelas auxiliares'!$D$236),"FOLHA DE PESSOAL",IF(X864='Tabelas auxiliares'!$A$237,"CUSTEIO",IF(X864='Tabelas auxiliares'!$A$236,"INVESTIMENTO","ERRO - VERIFICAR"))))</f>
        <v/>
      </c>
      <c r="Z864" s="64" t="str">
        <f t="shared" si="25"/>
        <v/>
      </c>
      <c r="AA864" s="44"/>
      <c r="AB864" s="44"/>
    </row>
    <row r="865" spans="6:29" x14ac:dyDescent="0.25">
      <c r="F865" s="51" t="str">
        <f>IFERROR(VLOOKUP(D865,'Tabelas auxiliares'!$A$3:$B$61,2,FALSE),"")</f>
        <v/>
      </c>
      <c r="G865" s="51" t="str">
        <f>IFERROR(VLOOKUP($B865,'Tabelas auxiliares'!$A$65:$C$102,2,FALSE),"")</f>
        <v/>
      </c>
      <c r="H865" s="51" t="str">
        <f>IFERROR(VLOOKUP($B865,'Tabelas auxiliares'!$A$65:$C$102,3,FALSE),"")</f>
        <v/>
      </c>
      <c r="X865" s="51" t="str">
        <f t="shared" si="24"/>
        <v/>
      </c>
      <c r="Y865" s="51" t="str">
        <f>IF(T865="","",IF(AND(T865&lt;&gt;'Tabelas auxiliares'!$B$236,T865&lt;&gt;'Tabelas auxiliares'!$B$237,T865&lt;&gt;'Tabelas auxiliares'!$C$236,T865&lt;&gt;'Tabelas auxiliares'!$C$237,T865&lt;&gt;'Tabelas auxiliares'!$D$236),"FOLHA DE PESSOAL",IF(X865='Tabelas auxiliares'!$A$237,"CUSTEIO",IF(X865='Tabelas auxiliares'!$A$236,"INVESTIMENTO","ERRO - VERIFICAR"))))</f>
        <v/>
      </c>
      <c r="Z865" s="64" t="str">
        <f t="shared" si="25"/>
        <v/>
      </c>
      <c r="AA865" s="44"/>
      <c r="AB865" s="44"/>
    </row>
    <row r="866" spans="6:29" x14ac:dyDescent="0.25">
      <c r="F866" s="51" t="str">
        <f>IFERROR(VLOOKUP(D866,'Tabelas auxiliares'!$A$3:$B$61,2,FALSE),"")</f>
        <v/>
      </c>
      <c r="G866" s="51" t="str">
        <f>IFERROR(VLOOKUP($B866,'Tabelas auxiliares'!$A$65:$C$102,2,FALSE),"")</f>
        <v/>
      </c>
      <c r="H866" s="51" t="str">
        <f>IFERROR(VLOOKUP($B866,'Tabelas auxiliares'!$A$65:$C$102,3,FALSE),"")</f>
        <v/>
      </c>
      <c r="X866" s="51" t="str">
        <f t="shared" si="24"/>
        <v/>
      </c>
      <c r="Y866" s="51" t="str">
        <f>IF(T866="","",IF(AND(T866&lt;&gt;'Tabelas auxiliares'!$B$236,T866&lt;&gt;'Tabelas auxiliares'!$B$237,T866&lt;&gt;'Tabelas auxiliares'!$C$236,T866&lt;&gt;'Tabelas auxiliares'!$C$237,T866&lt;&gt;'Tabelas auxiliares'!$D$236),"FOLHA DE PESSOAL",IF(X866='Tabelas auxiliares'!$A$237,"CUSTEIO",IF(X866='Tabelas auxiliares'!$A$236,"INVESTIMENTO","ERRO - VERIFICAR"))))</f>
        <v/>
      </c>
      <c r="Z866" s="64" t="str">
        <f t="shared" si="25"/>
        <v/>
      </c>
      <c r="AC866" s="44"/>
    </row>
    <row r="867" spans="6:29" x14ac:dyDescent="0.25">
      <c r="F867" s="51" t="str">
        <f>IFERROR(VLOOKUP(D867,'Tabelas auxiliares'!$A$3:$B$61,2,FALSE),"")</f>
        <v/>
      </c>
      <c r="G867" s="51" t="str">
        <f>IFERROR(VLOOKUP($B867,'Tabelas auxiliares'!$A$65:$C$102,2,FALSE),"")</f>
        <v/>
      </c>
      <c r="H867" s="51" t="str">
        <f>IFERROR(VLOOKUP($B867,'Tabelas auxiliares'!$A$65:$C$102,3,FALSE),"")</f>
        <v/>
      </c>
      <c r="X867" s="51" t="str">
        <f t="shared" si="24"/>
        <v/>
      </c>
      <c r="Y867" s="51" t="str">
        <f>IF(T867="","",IF(AND(T867&lt;&gt;'Tabelas auxiliares'!$B$236,T867&lt;&gt;'Tabelas auxiliares'!$B$237,T867&lt;&gt;'Tabelas auxiliares'!$C$236,T867&lt;&gt;'Tabelas auxiliares'!$C$237,T867&lt;&gt;'Tabelas auxiliares'!$D$236),"FOLHA DE PESSOAL",IF(X867='Tabelas auxiliares'!$A$237,"CUSTEIO",IF(X867='Tabelas auxiliares'!$A$236,"INVESTIMENTO","ERRO - VERIFICAR"))))</f>
        <v/>
      </c>
      <c r="Z867" s="64" t="str">
        <f t="shared" si="25"/>
        <v/>
      </c>
      <c r="AC867" s="44"/>
    </row>
    <row r="868" spans="6:29" x14ac:dyDescent="0.25">
      <c r="F868" s="51" t="str">
        <f>IFERROR(VLOOKUP(D868,'Tabelas auxiliares'!$A$3:$B$61,2,FALSE),"")</f>
        <v/>
      </c>
      <c r="G868" s="51" t="str">
        <f>IFERROR(VLOOKUP($B868,'Tabelas auxiliares'!$A$65:$C$102,2,FALSE),"")</f>
        <v/>
      </c>
      <c r="H868" s="51" t="str">
        <f>IFERROR(VLOOKUP($B868,'Tabelas auxiliares'!$A$65:$C$102,3,FALSE),"")</f>
        <v/>
      </c>
      <c r="X868" s="51" t="str">
        <f t="shared" si="24"/>
        <v/>
      </c>
      <c r="Y868" s="51" t="str">
        <f>IF(T868="","",IF(AND(T868&lt;&gt;'Tabelas auxiliares'!$B$236,T868&lt;&gt;'Tabelas auxiliares'!$B$237,T868&lt;&gt;'Tabelas auxiliares'!$C$236,T868&lt;&gt;'Tabelas auxiliares'!$C$237,T868&lt;&gt;'Tabelas auxiliares'!$D$236),"FOLHA DE PESSOAL",IF(X868='Tabelas auxiliares'!$A$237,"CUSTEIO",IF(X868='Tabelas auxiliares'!$A$236,"INVESTIMENTO","ERRO - VERIFICAR"))))</f>
        <v/>
      </c>
      <c r="Z868" s="64" t="str">
        <f t="shared" si="25"/>
        <v/>
      </c>
      <c r="AC868" s="44"/>
    </row>
    <row r="869" spans="6:29" x14ac:dyDescent="0.25">
      <c r="F869" s="51" t="str">
        <f>IFERROR(VLOOKUP(D869,'Tabelas auxiliares'!$A$3:$B$61,2,FALSE),"")</f>
        <v/>
      </c>
      <c r="G869" s="51" t="str">
        <f>IFERROR(VLOOKUP($B869,'Tabelas auxiliares'!$A$65:$C$102,2,FALSE),"")</f>
        <v/>
      </c>
      <c r="H869" s="51" t="str">
        <f>IFERROR(VLOOKUP($B869,'Tabelas auxiliares'!$A$65:$C$102,3,FALSE),"")</f>
        <v/>
      </c>
      <c r="X869" s="51" t="str">
        <f t="shared" si="24"/>
        <v/>
      </c>
      <c r="Y869" s="51" t="str">
        <f>IF(T869="","",IF(AND(T869&lt;&gt;'Tabelas auxiliares'!$B$236,T869&lt;&gt;'Tabelas auxiliares'!$B$237,T869&lt;&gt;'Tabelas auxiliares'!$C$236,T869&lt;&gt;'Tabelas auxiliares'!$C$237,T869&lt;&gt;'Tabelas auxiliares'!$D$236),"FOLHA DE PESSOAL",IF(X869='Tabelas auxiliares'!$A$237,"CUSTEIO",IF(X869='Tabelas auxiliares'!$A$236,"INVESTIMENTO","ERRO - VERIFICAR"))))</f>
        <v/>
      </c>
      <c r="Z869" s="64" t="str">
        <f t="shared" si="25"/>
        <v/>
      </c>
      <c r="AC869" s="44"/>
    </row>
    <row r="870" spans="6:29" x14ac:dyDescent="0.25">
      <c r="F870" s="51" t="str">
        <f>IFERROR(VLOOKUP(D870,'Tabelas auxiliares'!$A$3:$B$61,2,FALSE),"")</f>
        <v/>
      </c>
      <c r="G870" s="51" t="str">
        <f>IFERROR(VLOOKUP($B870,'Tabelas auxiliares'!$A$65:$C$102,2,FALSE),"")</f>
        <v/>
      </c>
      <c r="H870" s="51" t="str">
        <f>IFERROR(VLOOKUP($B870,'Tabelas auxiliares'!$A$65:$C$102,3,FALSE),"")</f>
        <v/>
      </c>
      <c r="X870" s="51" t="str">
        <f t="shared" si="24"/>
        <v/>
      </c>
      <c r="Y870" s="51" t="str">
        <f>IF(T870="","",IF(AND(T870&lt;&gt;'Tabelas auxiliares'!$B$236,T870&lt;&gt;'Tabelas auxiliares'!$B$237,T870&lt;&gt;'Tabelas auxiliares'!$C$236,T870&lt;&gt;'Tabelas auxiliares'!$C$237,T870&lt;&gt;'Tabelas auxiliares'!$D$236),"FOLHA DE PESSOAL",IF(X870='Tabelas auxiliares'!$A$237,"CUSTEIO",IF(X870='Tabelas auxiliares'!$A$236,"INVESTIMENTO","ERRO - VERIFICAR"))))</f>
        <v/>
      </c>
      <c r="Z870" s="64" t="str">
        <f t="shared" si="25"/>
        <v/>
      </c>
      <c r="AC870" s="44"/>
    </row>
    <row r="871" spans="6:29" x14ac:dyDescent="0.25">
      <c r="F871" s="51" t="str">
        <f>IFERROR(VLOOKUP(D871,'Tabelas auxiliares'!$A$3:$B$61,2,FALSE),"")</f>
        <v/>
      </c>
      <c r="G871" s="51" t="str">
        <f>IFERROR(VLOOKUP($B871,'Tabelas auxiliares'!$A$65:$C$102,2,FALSE),"")</f>
        <v/>
      </c>
      <c r="H871" s="51" t="str">
        <f>IFERROR(VLOOKUP($B871,'Tabelas auxiliares'!$A$65:$C$102,3,FALSE),"")</f>
        <v/>
      </c>
      <c r="X871" s="51" t="str">
        <f t="shared" si="24"/>
        <v/>
      </c>
      <c r="Y871" s="51" t="str">
        <f>IF(T871="","",IF(AND(T871&lt;&gt;'Tabelas auxiliares'!$B$236,T871&lt;&gt;'Tabelas auxiliares'!$B$237,T871&lt;&gt;'Tabelas auxiliares'!$C$236,T871&lt;&gt;'Tabelas auxiliares'!$C$237,T871&lt;&gt;'Tabelas auxiliares'!$D$236),"FOLHA DE PESSOAL",IF(X871='Tabelas auxiliares'!$A$237,"CUSTEIO",IF(X871='Tabelas auxiliares'!$A$236,"INVESTIMENTO","ERRO - VERIFICAR"))))</f>
        <v/>
      </c>
      <c r="Z871" s="64" t="str">
        <f t="shared" si="25"/>
        <v/>
      </c>
      <c r="AC871" s="44"/>
    </row>
    <row r="872" spans="6:29" x14ac:dyDescent="0.25">
      <c r="F872" s="51" t="str">
        <f>IFERROR(VLOOKUP(D872,'Tabelas auxiliares'!$A$3:$B$61,2,FALSE),"")</f>
        <v/>
      </c>
      <c r="G872" s="51" t="str">
        <f>IFERROR(VLOOKUP($B872,'Tabelas auxiliares'!$A$65:$C$102,2,FALSE),"")</f>
        <v/>
      </c>
      <c r="H872" s="51" t="str">
        <f>IFERROR(VLOOKUP($B872,'Tabelas auxiliares'!$A$65:$C$102,3,FALSE),"")</f>
        <v/>
      </c>
      <c r="X872" s="51" t="str">
        <f t="shared" si="24"/>
        <v/>
      </c>
      <c r="Y872" s="51" t="str">
        <f>IF(T872="","",IF(AND(T872&lt;&gt;'Tabelas auxiliares'!$B$236,T872&lt;&gt;'Tabelas auxiliares'!$B$237,T872&lt;&gt;'Tabelas auxiliares'!$C$236,T872&lt;&gt;'Tabelas auxiliares'!$C$237,T872&lt;&gt;'Tabelas auxiliares'!$D$236),"FOLHA DE PESSOAL",IF(X872='Tabelas auxiliares'!$A$237,"CUSTEIO",IF(X872='Tabelas auxiliares'!$A$236,"INVESTIMENTO","ERRO - VERIFICAR"))))</f>
        <v/>
      </c>
      <c r="Z872" s="64" t="str">
        <f t="shared" si="25"/>
        <v/>
      </c>
      <c r="AC872" s="44"/>
    </row>
    <row r="873" spans="6:29" x14ac:dyDescent="0.25">
      <c r="F873" s="51" t="str">
        <f>IFERROR(VLOOKUP(D873,'Tabelas auxiliares'!$A$3:$B$61,2,FALSE),"")</f>
        <v/>
      </c>
      <c r="G873" s="51" t="str">
        <f>IFERROR(VLOOKUP($B873,'Tabelas auxiliares'!$A$65:$C$102,2,FALSE),"")</f>
        <v/>
      </c>
      <c r="H873" s="51" t="str">
        <f>IFERROR(VLOOKUP($B873,'Tabelas auxiliares'!$A$65:$C$102,3,FALSE),"")</f>
        <v/>
      </c>
      <c r="X873" s="51" t="str">
        <f t="shared" si="24"/>
        <v/>
      </c>
      <c r="Y873" s="51" t="str">
        <f>IF(T873="","",IF(AND(T873&lt;&gt;'Tabelas auxiliares'!$B$236,T873&lt;&gt;'Tabelas auxiliares'!$B$237,T873&lt;&gt;'Tabelas auxiliares'!$C$236,T873&lt;&gt;'Tabelas auxiliares'!$C$237,T873&lt;&gt;'Tabelas auxiliares'!$D$236),"FOLHA DE PESSOAL",IF(X873='Tabelas auxiliares'!$A$237,"CUSTEIO",IF(X873='Tabelas auxiliares'!$A$236,"INVESTIMENTO","ERRO - VERIFICAR"))))</f>
        <v/>
      </c>
      <c r="Z873" s="64" t="str">
        <f t="shared" si="25"/>
        <v/>
      </c>
      <c r="AC873" s="44"/>
    </row>
    <row r="874" spans="6:29" x14ac:dyDescent="0.25">
      <c r="F874" s="51" t="str">
        <f>IFERROR(VLOOKUP(D874,'Tabelas auxiliares'!$A$3:$B$61,2,FALSE),"")</f>
        <v/>
      </c>
      <c r="G874" s="51" t="str">
        <f>IFERROR(VLOOKUP($B874,'Tabelas auxiliares'!$A$65:$C$102,2,FALSE),"")</f>
        <v/>
      </c>
      <c r="H874" s="51" t="str">
        <f>IFERROR(VLOOKUP($B874,'Tabelas auxiliares'!$A$65:$C$102,3,FALSE),"")</f>
        <v/>
      </c>
      <c r="X874" s="51" t="str">
        <f t="shared" si="24"/>
        <v/>
      </c>
      <c r="Y874" s="51" t="str">
        <f>IF(T874="","",IF(AND(T874&lt;&gt;'Tabelas auxiliares'!$B$236,T874&lt;&gt;'Tabelas auxiliares'!$B$237,T874&lt;&gt;'Tabelas auxiliares'!$C$236,T874&lt;&gt;'Tabelas auxiliares'!$C$237,T874&lt;&gt;'Tabelas auxiliares'!$D$236),"FOLHA DE PESSOAL",IF(X874='Tabelas auxiliares'!$A$237,"CUSTEIO",IF(X874='Tabelas auxiliares'!$A$236,"INVESTIMENTO","ERRO - VERIFICAR"))))</f>
        <v/>
      </c>
      <c r="Z874" s="64" t="str">
        <f t="shared" si="25"/>
        <v/>
      </c>
      <c r="AC874" s="44"/>
    </row>
    <row r="875" spans="6:29" x14ac:dyDescent="0.25">
      <c r="F875" s="51" t="str">
        <f>IFERROR(VLOOKUP(D875,'Tabelas auxiliares'!$A$3:$B$61,2,FALSE),"")</f>
        <v/>
      </c>
      <c r="G875" s="51" t="str">
        <f>IFERROR(VLOOKUP($B875,'Tabelas auxiliares'!$A$65:$C$102,2,FALSE),"")</f>
        <v/>
      </c>
      <c r="H875" s="51" t="str">
        <f>IFERROR(VLOOKUP($B875,'Tabelas auxiliares'!$A$65:$C$102,3,FALSE),"")</f>
        <v/>
      </c>
      <c r="X875" s="51" t="str">
        <f t="shared" si="24"/>
        <v/>
      </c>
      <c r="Y875" s="51" t="str">
        <f>IF(T875="","",IF(AND(T875&lt;&gt;'Tabelas auxiliares'!$B$236,T875&lt;&gt;'Tabelas auxiliares'!$B$237,T875&lt;&gt;'Tabelas auxiliares'!$C$236,T875&lt;&gt;'Tabelas auxiliares'!$C$237,T875&lt;&gt;'Tabelas auxiliares'!$D$236),"FOLHA DE PESSOAL",IF(X875='Tabelas auxiliares'!$A$237,"CUSTEIO",IF(X875='Tabelas auxiliares'!$A$236,"INVESTIMENTO","ERRO - VERIFICAR"))))</f>
        <v/>
      </c>
      <c r="Z875" s="64" t="str">
        <f t="shared" si="25"/>
        <v/>
      </c>
      <c r="AC875" s="44"/>
    </row>
    <row r="876" spans="6:29" x14ac:dyDescent="0.25">
      <c r="F876" s="51" t="str">
        <f>IFERROR(VLOOKUP(D876,'Tabelas auxiliares'!$A$3:$B$61,2,FALSE),"")</f>
        <v/>
      </c>
      <c r="G876" s="51" t="str">
        <f>IFERROR(VLOOKUP($B876,'Tabelas auxiliares'!$A$65:$C$102,2,FALSE),"")</f>
        <v/>
      </c>
      <c r="H876" s="51" t="str">
        <f>IFERROR(VLOOKUP($B876,'Tabelas auxiliares'!$A$65:$C$102,3,FALSE),"")</f>
        <v/>
      </c>
      <c r="X876" s="51" t="str">
        <f t="shared" ref="X876:X939" si="26">LEFT(V876,1)</f>
        <v/>
      </c>
      <c r="Y876" s="51" t="str">
        <f>IF(T876="","",IF(AND(T876&lt;&gt;'Tabelas auxiliares'!$B$236,T876&lt;&gt;'Tabelas auxiliares'!$B$237,T876&lt;&gt;'Tabelas auxiliares'!$C$236,T876&lt;&gt;'Tabelas auxiliares'!$C$237,T876&lt;&gt;'Tabelas auxiliares'!$D$236),"FOLHA DE PESSOAL",IF(X876='Tabelas auxiliares'!$A$237,"CUSTEIO",IF(X876='Tabelas auxiliares'!$A$236,"INVESTIMENTO","ERRO - VERIFICAR"))))</f>
        <v/>
      </c>
      <c r="Z876" s="64" t="str">
        <f t="shared" si="25"/>
        <v/>
      </c>
      <c r="AC876" s="44"/>
    </row>
    <row r="877" spans="6:29" x14ac:dyDescent="0.25">
      <c r="F877" s="51" t="str">
        <f>IFERROR(VLOOKUP(D877,'Tabelas auxiliares'!$A$3:$B$61,2,FALSE),"")</f>
        <v/>
      </c>
      <c r="G877" s="51" t="str">
        <f>IFERROR(VLOOKUP($B877,'Tabelas auxiliares'!$A$65:$C$102,2,FALSE),"")</f>
        <v/>
      </c>
      <c r="H877" s="51" t="str">
        <f>IFERROR(VLOOKUP($B877,'Tabelas auxiliares'!$A$65:$C$102,3,FALSE),"")</f>
        <v/>
      </c>
      <c r="X877" s="51" t="str">
        <f t="shared" si="26"/>
        <v/>
      </c>
      <c r="Y877" s="51" t="str">
        <f>IF(T877="","",IF(AND(T877&lt;&gt;'Tabelas auxiliares'!$B$236,T877&lt;&gt;'Tabelas auxiliares'!$B$237,T877&lt;&gt;'Tabelas auxiliares'!$C$236,T877&lt;&gt;'Tabelas auxiliares'!$C$237,T877&lt;&gt;'Tabelas auxiliares'!$D$236),"FOLHA DE PESSOAL",IF(X877='Tabelas auxiliares'!$A$237,"CUSTEIO",IF(X877='Tabelas auxiliares'!$A$236,"INVESTIMENTO","ERRO - VERIFICAR"))))</f>
        <v/>
      </c>
      <c r="Z877" s="64" t="str">
        <f t="shared" ref="Z877:Z940" si="27">IF(AA877+AB877+AC877&lt;&gt;0,AA877+AB877+AC877,"")</f>
        <v/>
      </c>
      <c r="AA877" s="44"/>
      <c r="AC877" s="44"/>
    </row>
    <row r="878" spans="6:29" x14ac:dyDescent="0.25">
      <c r="F878" s="51" t="str">
        <f>IFERROR(VLOOKUP(D878,'Tabelas auxiliares'!$A$3:$B$61,2,FALSE),"")</f>
        <v/>
      </c>
      <c r="G878" s="51" t="str">
        <f>IFERROR(VLOOKUP($B878,'Tabelas auxiliares'!$A$65:$C$102,2,FALSE),"")</f>
        <v/>
      </c>
      <c r="H878" s="51" t="str">
        <f>IFERROR(VLOOKUP($B878,'Tabelas auxiliares'!$A$65:$C$102,3,FALSE),"")</f>
        <v/>
      </c>
      <c r="X878" s="51" t="str">
        <f t="shared" si="26"/>
        <v/>
      </c>
      <c r="Y878" s="51" t="str">
        <f>IF(T878="","",IF(AND(T878&lt;&gt;'Tabelas auxiliares'!$B$236,T878&lt;&gt;'Tabelas auxiliares'!$B$237,T878&lt;&gt;'Tabelas auxiliares'!$C$236,T878&lt;&gt;'Tabelas auxiliares'!$C$237,T878&lt;&gt;'Tabelas auxiliares'!$D$236),"FOLHA DE PESSOAL",IF(X878='Tabelas auxiliares'!$A$237,"CUSTEIO",IF(X878='Tabelas auxiliares'!$A$236,"INVESTIMENTO","ERRO - VERIFICAR"))))</f>
        <v/>
      </c>
      <c r="Z878" s="64" t="str">
        <f t="shared" si="27"/>
        <v/>
      </c>
      <c r="AA878" s="44"/>
      <c r="AC878" s="44"/>
    </row>
    <row r="879" spans="6:29" x14ac:dyDescent="0.25">
      <c r="F879" s="51" t="str">
        <f>IFERROR(VLOOKUP(D879,'Tabelas auxiliares'!$A$3:$B$61,2,FALSE),"")</f>
        <v/>
      </c>
      <c r="G879" s="51" t="str">
        <f>IFERROR(VLOOKUP($B879,'Tabelas auxiliares'!$A$65:$C$102,2,FALSE),"")</f>
        <v/>
      </c>
      <c r="H879" s="51" t="str">
        <f>IFERROR(VLOOKUP($B879,'Tabelas auxiliares'!$A$65:$C$102,3,FALSE),"")</f>
        <v/>
      </c>
      <c r="X879" s="51" t="str">
        <f t="shared" si="26"/>
        <v/>
      </c>
      <c r="Y879" s="51" t="str">
        <f>IF(T879="","",IF(AND(T879&lt;&gt;'Tabelas auxiliares'!$B$236,T879&lt;&gt;'Tabelas auxiliares'!$B$237,T879&lt;&gt;'Tabelas auxiliares'!$C$236,T879&lt;&gt;'Tabelas auxiliares'!$C$237,T879&lt;&gt;'Tabelas auxiliares'!$D$236),"FOLHA DE PESSOAL",IF(X879='Tabelas auxiliares'!$A$237,"CUSTEIO",IF(X879='Tabelas auxiliares'!$A$236,"INVESTIMENTO","ERRO - VERIFICAR"))))</f>
        <v/>
      </c>
      <c r="Z879" s="64" t="str">
        <f t="shared" si="27"/>
        <v/>
      </c>
      <c r="AC879" s="44"/>
    </row>
    <row r="880" spans="6:29" x14ac:dyDescent="0.25">
      <c r="F880" s="51" t="str">
        <f>IFERROR(VLOOKUP(D880,'Tabelas auxiliares'!$A$3:$B$61,2,FALSE),"")</f>
        <v/>
      </c>
      <c r="G880" s="51" t="str">
        <f>IFERROR(VLOOKUP($B880,'Tabelas auxiliares'!$A$65:$C$102,2,FALSE),"")</f>
        <v/>
      </c>
      <c r="H880" s="51" t="str">
        <f>IFERROR(VLOOKUP($B880,'Tabelas auxiliares'!$A$65:$C$102,3,FALSE),"")</f>
        <v/>
      </c>
      <c r="X880" s="51" t="str">
        <f t="shared" si="26"/>
        <v/>
      </c>
      <c r="Y880" s="51" t="str">
        <f>IF(T880="","",IF(AND(T880&lt;&gt;'Tabelas auxiliares'!$B$236,T880&lt;&gt;'Tabelas auxiliares'!$B$237,T880&lt;&gt;'Tabelas auxiliares'!$C$236,T880&lt;&gt;'Tabelas auxiliares'!$C$237,T880&lt;&gt;'Tabelas auxiliares'!$D$236),"FOLHA DE PESSOAL",IF(X880='Tabelas auxiliares'!$A$237,"CUSTEIO",IF(X880='Tabelas auxiliares'!$A$236,"INVESTIMENTO","ERRO - VERIFICAR"))))</f>
        <v/>
      </c>
      <c r="Z880" s="64" t="str">
        <f t="shared" si="27"/>
        <v/>
      </c>
      <c r="AC880" s="44"/>
    </row>
    <row r="881" spans="6:29" x14ac:dyDescent="0.25">
      <c r="F881" s="51" t="str">
        <f>IFERROR(VLOOKUP(D881,'Tabelas auxiliares'!$A$3:$B$61,2,FALSE),"")</f>
        <v/>
      </c>
      <c r="G881" s="51" t="str">
        <f>IFERROR(VLOOKUP($B881,'Tabelas auxiliares'!$A$65:$C$102,2,FALSE),"")</f>
        <v/>
      </c>
      <c r="H881" s="51" t="str">
        <f>IFERROR(VLOOKUP($B881,'Tabelas auxiliares'!$A$65:$C$102,3,FALSE),"")</f>
        <v/>
      </c>
      <c r="X881" s="51" t="str">
        <f t="shared" si="26"/>
        <v/>
      </c>
      <c r="Y881" s="51" t="str">
        <f>IF(T881="","",IF(AND(T881&lt;&gt;'Tabelas auxiliares'!$B$236,T881&lt;&gt;'Tabelas auxiliares'!$B$237,T881&lt;&gt;'Tabelas auxiliares'!$C$236,T881&lt;&gt;'Tabelas auxiliares'!$C$237,T881&lt;&gt;'Tabelas auxiliares'!$D$236),"FOLHA DE PESSOAL",IF(X881='Tabelas auxiliares'!$A$237,"CUSTEIO",IF(X881='Tabelas auxiliares'!$A$236,"INVESTIMENTO","ERRO - VERIFICAR"))))</f>
        <v/>
      </c>
      <c r="Z881" s="64" t="str">
        <f t="shared" si="27"/>
        <v/>
      </c>
      <c r="AC881" s="44"/>
    </row>
    <row r="882" spans="6:29" x14ac:dyDescent="0.25">
      <c r="F882" s="51" t="str">
        <f>IFERROR(VLOOKUP(D882,'Tabelas auxiliares'!$A$3:$B$61,2,FALSE),"")</f>
        <v/>
      </c>
      <c r="G882" s="51" t="str">
        <f>IFERROR(VLOOKUP($B882,'Tabelas auxiliares'!$A$65:$C$102,2,FALSE),"")</f>
        <v/>
      </c>
      <c r="H882" s="51" t="str">
        <f>IFERROR(VLOOKUP($B882,'Tabelas auxiliares'!$A$65:$C$102,3,FALSE),"")</f>
        <v/>
      </c>
      <c r="X882" s="51" t="str">
        <f t="shared" si="26"/>
        <v/>
      </c>
      <c r="Y882" s="51" t="str">
        <f>IF(T882="","",IF(AND(T882&lt;&gt;'Tabelas auxiliares'!$B$236,T882&lt;&gt;'Tabelas auxiliares'!$B$237,T882&lt;&gt;'Tabelas auxiliares'!$C$236,T882&lt;&gt;'Tabelas auxiliares'!$C$237,T882&lt;&gt;'Tabelas auxiliares'!$D$236),"FOLHA DE PESSOAL",IF(X882='Tabelas auxiliares'!$A$237,"CUSTEIO",IF(X882='Tabelas auxiliares'!$A$236,"INVESTIMENTO","ERRO - VERIFICAR"))))</f>
        <v/>
      </c>
      <c r="Z882" s="64" t="str">
        <f t="shared" si="27"/>
        <v/>
      </c>
      <c r="AA882" s="44"/>
      <c r="AB882" s="44"/>
      <c r="AC882" s="44"/>
    </row>
    <row r="883" spans="6:29" x14ac:dyDescent="0.25">
      <c r="F883" s="51" t="str">
        <f>IFERROR(VLOOKUP(D883,'Tabelas auxiliares'!$A$3:$B$61,2,FALSE),"")</f>
        <v/>
      </c>
      <c r="G883" s="51" t="str">
        <f>IFERROR(VLOOKUP($B883,'Tabelas auxiliares'!$A$65:$C$102,2,FALSE),"")</f>
        <v/>
      </c>
      <c r="H883" s="51" t="str">
        <f>IFERROR(VLOOKUP($B883,'Tabelas auxiliares'!$A$65:$C$102,3,FALSE),"")</f>
        <v/>
      </c>
      <c r="X883" s="51" t="str">
        <f t="shared" si="26"/>
        <v/>
      </c>
      <c r="Y883" s="51" t="str">
        <f>IF(T883="","",IF(AND(T883&lt;&gt;'Tabelas auxiliares'!$B$236,T883&lt;&gt;'Tabelas auxiliares'!$B$237,T883&lt;&gt;'Tabelas auxiliares'!$C$236,T883&lt;&gt;'Tabelas auxiliares'!$C$237,T883&lt;&gt;'Tabelas auxiliares'!$D$236),"FOLHA DE PESSOAL",IF(X883='Tabelas auxiliares'!$A$237,"CUSTEIO",IF(X883='Tabelas auxiliares'!$A$236,"INVESTIMENTO","ERRO - VERIFICAR"))))</f>
        <v/>
      </c>
      <c r="Z883" s="64" t="str">
        <f t="shared" si="27"/>
        <v/>
      </c>
      <c r="AA883" s="44"/>
      <c r="AB883" s="44"/>
      <c r="AC883" s="44"/>
    </row>
    <row r="884" spans="6:29" x14ac:dyDescent="0.25">
      <c r="F884" s="51" t="str">
        <f>IFERROR(VLOOKUP(D884,'Tabelas auxiliares'!$A$3:$B$61,2,FALSE),"")</f>
        <v/>
      </c>
      <c r="G884" s="51" t="str">
        <f>IFERROR(VLOOKUP($B884,'Tabelas auxiliares'!$A$65:$C$102,2,FALSE),"")</f>
        <v/>
      </c>
      <c r="H884" s="51" t="str">
        <f>IFERROR(VLOOKUP($B884,'Tabelas auxiliares'!$A$65:$C$102,3,FALSE),"")</f>
        <v/>
      </c>
      <c r="X884" s="51" t="str">
        <f t="shared" si="26"/>
        <v/>
      </c>
      <c r="Y884" s="51" t="str">
        <f>IF(T884="","",IF(AND(T884&lt;&gt;'Tabelas auxiliares'!$B$236,T884&lt;&gt;'Tabelas auxiliares'!$B$237,T884&lt;&gt;'Tabelas auxiliares'!$C$236,T884&lt;&gt;'Tabelas auxiliares'!$C$237,T884&lt;&gt;'Tabelas auxiliares'!$D$236),"FOLHA DE PESSOAL",IF(X884='Tabelas auxiliares'!$A$237,"CUSTEIO",IF(X884='Tabelas auxiliares'!$A$236,"INVESTIMENTO","ERRO - VERIFICAR"))))</f>
        <v/>
      </c>
      <c r="Z884" s="64" t="str">
        <f t="shared" si="27"/>
        <v/>
      </c>
      <c r="AC884" s="44"/>
    </row>
    <row r="885" spans="6:29" x14ac:dyDescent="0.25">
      <c r="F885" s="51" t="str">
        <f>IFERROR(VLOOKUP(D885,'Tabelas auxiliares'!$A$3:$B$61,2,FALSE),"")</f>
        <v/>
      </c>
      <c r="G885" s="51" t="str">
        <f>IFERROR(VLOOKUP($B885,'Tabelas auxiliares'!$A$65:$C$102,2,FALSE),"")</f>
        <v/>
      </c>
      <c r="H885" s="51" t="str">
        <f>IFERROR(VLOOKUP($B885,'Tabelas auxiliares'!$A$65:$C$102,3,FALSE),"")</f>
        <v/>
      </c>
      <c r="X885" s="51" t="str">
        <f t="shared" si="26"/>
        <v/>
      </c>
      <c r="Y885" s="51" t="str">
        <f>IF(T885="","",IF(AND(T885&lt;&gt;'Tabelas auxiliares'!$B$236,T885&lt;&gt;'Tabelas auxiliares'!$B$237,T885&lt;&gt;'Tabelas auxiliares'!$C$236,T885&lt;&gt;'Tabelas auxiliares'!$C$237,T885&lt;&gt;'Tabelas auxiliares'!$D$236),"FOLHA DE PESSOAL",IF(X885='Tabelas auxiliares'!$A$237,"CUSTEIO",IF(X885='Tabelas auxiliares'!$A$236,"INVESTIMENTO","ERRO - VERIFICAR"))))</f>
        <v/>
      </c>
      <c r="Z885" s="64" t="str">
        <f t="shared" si="27"/>
        <v/>
      </c>
      <c r="AA885" s="44"/>
    </row>
    <row r="886" spans="6:29" x14ac:dyDescent="0.25">
      <c r="F886" s="51" t="str">
        <f>IFERROR(VLOOKUP(D886,'Tabelas auxiliares'!$A$3:$B$61,2,FALSE),"")</f>
        <v/>
      </c>
      <c r="G886" s="51" t="str">
        <f>IFERROR(VLOOKUP($B886,'Tabelas auxiliares'!$A$65:$C$102,2,FALSE),"")</f>
        <v/>
      </c>
      <c r="H886" s="51" t="str">
        <f>IFERROR(VLOOKUP($B886,'Tabelas auxiliares'!$A$65:$C$102,3,FALSE),"")</f>
        <v/>
      </c>
      <c r="X886" s="51" t="str">
        <f t="shared" si="26"/>
        <v/>
      </c>
      <c r="Y886" s="51" t="str">
        <f>IF(T886="","",IF(AND(T886&lt;&gt;'Tabelas auxiliares'!$B$236,T886&lt;&gt;'Tabelas auxiliares'!$B$237,T886&lt;&gt;'Tabelas auxiliares'!$C$236,T886&lt;&gt;'Tabelas auxiliares'!$C$237,T886&lt;&gt;'Tabelas auxiliares'!$D$236),"FOLHA DE PESSOAL",IF(X886='Tabelas auxiliares'!$A$237,"CUSTEIO",IF(X886='Tabelas auxiliares'!$A$236,"INVESTIMENTO","ERRO - VERIFICAR"))))</f>
        <v/>
      </c>
      <c r="Z886" s="64" t="str">
        <f t="shared" si="27"/>
        <v/>
      </c>
      <c r="AC886" s="44"/>
    </row>
    <row r="887" spans="6:29" x14ac:dyDescent="0.25">
      <c r="F887" s="51" t="str">
        <f>IFERROR(VLOOKUP(D887,'Tabelas auxiliares'!$A$3:$B$61,2,FALSE),"")</f>
        <v/>
      </c>
      <c r="G887" s="51" t="str">
        <f>IFERROR(VLOOKUP($B887,'Tabelas auxiliares'!$A$65:$C$102,2,FALSE),"")</f>
        <v/>
      </c>
      <c r="H887" s="51" t="str">
        <f>IFERROR(VLOOKUP($B887,'Tabelas auxiliares'!$A$65:$C$102,3,FALSE),"")</f>
        <v/>
      </c>
      <c r="X887" s="51" t="str">
        <f t="shared" si="26"/>
        <v/>
      </c>
      <c r="Y887" s="51" t="str">
        <f>IF(T887="","",IF(AND(T887&lt;&gt;'Tabelas auxiliares'!$B$236,T887&lt;&gt;'Tabelas auxiliares'!$B$237,T887&lt;&gt;'Tabelas auxiliares'!$C$236,T887&lt;&gt;'Tabelas auxiliares'!$C$237,T887&lt;&gt;'Tabelas auxiliares'!$D$236),"FOLHA DE PESSOAL",IF(X887='Tabelas auxiliares'!$A$237,"CUSTEIO",IF(X887='Tabelas auxiliares'!$A$236,"INVESTIMENTO","ERRO - VERIFICAR"))))</f>
        <v/>
      </c>
      <c r="Z887" s="64" t="str">
        <f t="shared" si="27"/>
        <v/>
      </c>
      <c r="AC887" s="44"/>
    </row>
    <row r="888" spans="6:29" x14ac:dyDescent="0.25">
      <c r="F888" s="51" t="str">
        <f>IFERROR(VLOOKUP(D888,'Tabelas auxiliares'!$A$3:$B$61,2,FALSE),"")</f>
        <v/>
      </c>
      <c r="G888" s="51" t="str">
        <f>IFERROR(VLOOKUP($B888,'Tabelas auxiliares'!$A$65:$C$102,2,FALSE),"")</f>
        <v/>
      </c>
      <c r="H888" s="51" t="str">
        <f>IFERROR(VLOOKUP($B888,'Tabelas auxiliares'!$A$65:$C$102,3,FALSE),"")</f>
        <v/>
      </c>
      <c r="X888" s="51" t="str">
        <f t="shared" si="26"/>
        <v/>
      </c>
      <c r="Y888" s="51" t="str">
        <f>IF(T888="","",IF(AND(T888&lt;&gt;'Tabelas auxiliares'!$B$236,T888&lt;&gt;'Tabelas auxiliares'!$B$237,T888&lt;&gt;'Tabelas auxiliares'!$C$236,T888&lt;&gt;'Tabelas auxiliares'!$C$237,T888&lt;&gt;'Tabelas auxiliares'!$D$236),"FOLHA DE PESSOAL",IF(X888='Tabelas auxiliares'!$A$237,"CUSTEIO",IF(X888='Tabelas auxiliares'!$A$236,"INVESTIMENTO","ERRO - VERIFICAR"))))</f>
        <v/>
      </c>
      <c r="Z888" s="64" t="str">
        <f t="shared" si="27"/>
        <v/>
      </c>
      <c r="AC888" s="44"/>
    </row>
    <row r="889" spans="6:29" x14ac:dyDescent="0.25">
      <c r="F889" s="51" t="str">
        <f>IFERROR(VLOOKUP(D889,'Tabelas auxiliares'!$A$3:$B$61,2,FALSE),"")</f>
        <v/>
      </c>
      <c r="G889" s="51" t="str">
        <f>IFERROR(VLOOKUP($B889,'Tabelas auxiliares'!$A$65:$C$102,2,FALSE),"")</f>
        <v/>
      </c>
      <c r="H889" s="51" t="str">
        <f>IFERROR(VLOOKUP($B889,'Tabelas auxiliares'!$A$65:$C$102,3,FALSE),"")</f>
        <v/>
      </c>
      <c r="X889" s="51" t="str">
        <f t="shared" si="26"/>
        <v/>
      </c>
      <c r="Y889" s="51" t="str">
        <f>IF(T889="","",IF(AND(T889&lt;&gt;'Tabelas auxiliares'!$B$236,T889&lt;&gt;'Tabelas auxiliares'!$B$237,T889&lt;&gt;'Tabelas auxiliares'!$C$236,T889&lt;&gt;'Tabelas auxiliares'!$C$237,T889&lt;&gt;'Tabelas auxiliares'!$D$236),"FOLHA DE PESSOAL",IF(X889='Tabelas auxiliares'!$A$237,"CUSTEIO",IF(X889='Tabelas auxiliares'!$A$236,"INVESTIMENTO","ERRO - VERIFICAR"))))</f>
        <v/>
      </c>
      <c r="Z889" s="64" t="str">
        <f t="shared" si="27"/>
        <v/>
      </c>
      <c r="AC889" s="44"/>
    </row>
    <row r="890" spans="6:29" x14ac:dyDescent="0.25">
      <c r="F890" s="51" t="str">
        <f>IFERROR(VLOOKUP(D890,'Tabelas auxiliares'!$A$3:$B$61,2,FALSE),"")</f>
        <v/>
      </c>
      <c r="G890" s="51" t="str">
        <f>IFERROR(VLOOKUP($B890,'Tabelas auxiliares'!$A$65:$C$102,2,FALSE),"")</f>
        <v/>
      </c>
      <c r="H890" s="51" t="str">
        <f>IFERROR(VLOOKUP($B890,'Tabelas auxiliares'!$A$65:$C$102,3,FALSE),"")</f>
        <v/>
      </c>
      <c r="X890" s="51" t="str">
        <f t="shared" si="26"/>
        <v/>
      </c>
      <c r="Y890" s="51" t="str">
        <f>IF(T890="","",IF(AND(T890&lt;&gt;'Tabelas auxiliares'!$B$236,T890&lt;&gt;'Tabelas auxiliares'!$B$237,T890&lt;&gt;'Tabelas auxiliares'!$C$236,T890&lt;&gt;'Tabelas auxiliares'!$C$237,T890&lt;&gt;'Tabelas auxiliares'!$D$236),"FOLHA DE PESSOAL",IF(X890='Tabelas auxiliares'!$A$237,"CUSTEIO",IF(X890='Tabelas auxiliares'!$A$236,"INVESTIMENTO","ERRO - VERIFICAR"))))</f>
        <v/>
      </c>
      <c r="Z890" s="64" t="str">
        <f t="shared" si="27"/>
        <v/>
      </c>
      <c r="AC890" s="44"/>
    </row>
    <row r="891" spans="6:29" x14ac:dyDescent="0.25">
      <c r="F891" s="51" t="str">
        <f>IFERROR(VLOOKUP(D891,'Tabelas auxiliares'!$A$3:$B$61,2,FALSE),"")</f>
        <v/>
      </c>
      <c r="G891" s="51" t="str">
        <f>IFERROR(VLOOKUP($B891,'Tabelas auxiliares'!$A$65:$C$102,2,FALSE),"")</f>
        <v/>
      </c>
      <c r="H891" s="51" t="str">
        <f>IFERROR(VLOOKUP($B891,'Tabelas auxiliares'!$A$65:$C$102,3,FALSE),"")</f>
        <v/>
      </c>
      <c r="X891" s="51" t="str">
        <f t="shared" si="26"/>
        <v/>
      </c>
      <c r="Y891" s="51" t="str">
        <f>IF(T891="","",IF(AND(T891&lt;&gt;'Tabelas auxiliares'!$B$236,T891&lt;&gt;'Tabelas auxiliares'!$B$237,T891&lt;&gt;'Tabelas auxiliares'!$C$236,T891&lt;&gt;'Tabelas auxiliares'!$C$237,T891&lt;&gt;'Tabelas auxiliares'!$D$236),"FOLHA DE PESSOAL",IF(X891='Tabelas auxiliares'!$A$237,"CUSTEIO",IF(X891='Tabelas auxiliares'!$A$236,"INVESTIMENTO","ERRO - VERIFICAR"))))</f>
        <v/>
      </c>
      <c r="Z891" s="64" t="str">
        <f t="shared" si="27"/>
        <v/>
      </c>
      <c r="AA891" s="44"/>
      <c r="AC891" s="44"/>
    </row>
    <row r="892" spans="6:29" x14ac:dyDescent="0.25">
      <c r="F892" s="51" t="str">
        <f>IFERROR(VLOOKUP(D892,'Tabelas auxiliares'!$A$3:$B$61,2,FALSE),"")</f>
        <v/>
      </c>
      <c r="G892" s="51" t="str">
        <f>IFERROR(VLOOKUP($B892,'Tabelas auxiliares'!$A$65:$C$102,2,FALSE),"")</f>
        <v/>
      </c>
      <c r="H892" s="51" t="str">
        <f>IFERROR(VLOOKUP($B892,'Tabelas auxiliares'!$A$65:$C$102,3,FALSE),"")</f>
        <v/>
      </c>
      <c r="X892" s="51" t="str">
        <f t="shared" si="26"/>
        <v/>
      </c>
      <c r="Y892" s="51" t="str">
        <f>IF(T892="","",IF(AND(T892&lt;&gt;'Tabelas auxiliares'!$B$236,T892&lt;&gt;'Tabelas auxiliares'!$B$237,T892&lt;&gt;'Tabelas auxiliares'!$C$236,T892&lt;&gt;'Tabelas auxiliares'!$C$237,T892&lt;&gt;'Tabelas auxiliares'!$D$236),"FOLHA DE PESSOAL",IF(X892='Tabelas auxiliares'!$A$237,"CUSTEIO",IF(X892='Tabelas auxiliares'!$A$236,"INVESTIMENTO","ERRO - VERIFICAR"))))</f>
        <v/>
      </c>
      <c r="Z892" s="64" t="str">
        <f t="shared" si="27"/>
        <v/>
      </c>
      <c r="AC892" s="44"/>
    </row>
    <row r="893" spans="6:29" x14ac:dyDescent="0.25">
      <c r="F893" s="51" t="str">
        <f>IFERROR(VLOOKUP(D893,'Tabelas auxiliares'!$A$3:$B$61,2,FALSE),"")</f>
        <v/>
      </c>
      <c r="G893" s="51" t="str">
        <f>IFERROR(VLOOKUP($B893,'Tabelas auxiliares'!$A$65:$C$102,2,FALSE),"")</f>
        <v/>
      </c>
      <c r="H893" s="51" t="str">
        <f>IFERROR(VLOOKUP($B893,'Tabelas auxiliares'!$A$65:$C$102,3,FALSE),"")</f>
        <v/>
      </c>
      <c r="X893" s="51" t="str">
        <f t="shared" si="26"/>
        <v/>
      </c>
      <c r="Y893" s="51" t="str">
        <f>IF(T893="","",IF(AND(T893&lt;&gt;'Tabelas auxiliares'!$B$236,T893&lt;&gt;'Tabelas auxiliares'!$B$237,T893&lt;&gt;'Tabelas auxiliares'!$C$236,T893&lt;&gt;'Tabelas auxiliares'!$C$237,T893&lt;&gt;'Tabelas auxiliares'!$D$236),"FOLHA DE PESSOAL",IF(X893='Tabelas auxiliares'!$A$237,"CUSTEIO",IF(X893='Tabelas auxiliares'!$A$236,"INVESTIMENTO","ERRO - VERIFICAR"))))</f>
        <v/>
      </c>
      <c r="Z893" s="64" t="str">
        <f t="shared" si="27"/>
        <v/>
      </c>
      <c r="AA893" s="44"/>
    </row>
    <row r="894" spans="6:29" x14ac:dyDescent="0.25">
      <c r="F894" s="51" t="str">
        <f>IFERROR(VLOOKUP(D894,'Tabelas auxiliares'!$A$3:$B$61,2,FALSE),"")</f>
        <v/>
      </c>
      <c r="G894" s="51" t="str">
        <f>IFERROR(VLOOKUP($B894,'Tabelas auxiliares'!$A$65:$C$102,2,FALSE),"")</f>
        <v/>
      </c>
      <c r="H894" s="51" t="str">
        <f>IFERROR(VLOOKUP($B894,'Tabelas auxiliares'!$A$65:$C$102,3,FALSE),"")</f>
        <v/>
      </c>
      <c r="X894" s="51" t="str">
        <f t="shared" si="26"/>
        <v/>
      </c>
      <c r="Y894" s="51" t="str">
        <f>IF(T894="","",IF(AND(T894&lt;&gt;'Tabelas auxiliares'!$B$236,T894&lt;&gt;'Tabelas auxiliares'!$B$237,T894&lt;&gt;'Tabelas auxiliares'!$C$236,T894&lt;&gt;'Tabelas auxiliares'!$C$237,T894&lt;&gt;'Tabelas auxiliares'!$D$236),"FOLHA DE PESSOAL",IF(X894='Tabelas auxiliares'!$A$237,"CUSTEIO",IF(X894='Tabelas auxiliares'!$A$236,"INVESTIMENTO","ERRO - VERIFICAR"))))</f>
        <v/>
      </c>
      <c r="Z894" s="64" t="str">
        <f t="shared" si="27"/>
        <v/>
      </c>
      <c r="AC894" s="44"/>
    </row>
    <row r="895" spans="6:29" x14ac:dyDescent="0.25">
      <c r="F895" s="51" t="str">
        <f>IFERROR(VLOOKUP(D895,'Tabelas auxiliares'!$A$3:$B$61,2,FALSE),"")</f>
        <v/>
      </c>
      <c r="G895" s="51" t="str">
        <f>IFERROR(VLOOKUP($B895,'Tabelas auxiliares'!$A$65:$C$102,2,FALSE),"")</f>
        <v/>
      </c>
      <c r="H895" s="51" t="str">
        <f>IFERROR(VLOOKUP($B895,'Tabelas auxiliares'!$A$65:$C$102,3,FALSE),"")</f>
        <v/>
      </c>
      <c r="X895" s="51" t="str">
        <f t="shared" si="26"/>
        <v/>
      </c>
      <c r="Y895" s="51" t="str">
        <f>IF(T895="","",IF(AND(T895&lt;&gt;'Tabelas auxiliares'!$B$236,T895&lt;&gt;'Tabelas auxiliares'!$B$237,T895&lt;&gt;'Tabelas auxiliares'!$C$236,T895&lt;&gt;'Tabelas auxiliares'!$C$237,T895&lt;&gt;'Tabelas auxiliares'!$D$236),"FOLHA DE PESSOAL",IF(X895='Tabelas auxiliares'!$A$237,"CUSTEIO",IF(X895='Tabelas auxiliares'!$A$236,"INVESTIMENTO","ERRO - VERIFICAR"))))</f>
        <v/>
      </c>
      <c r="Z895" s="64" t="str">
        <f t="shared" si="27"/>
        <v/>
      </c>
      <c r="AC895" s="44"/>
    </row>
    <row r="896" spans="6:29" x14ac:dyDescent="0.25">
      <c r="F896" s="51" t="str">
        <f>IFERROR(VLOOKUP(D896,'Tabelas auxiliares'!$A$3:$B$61,2,FALSE),"")</f>
        <v/>
      </c>
      <c r="G896" s="51" t="str">
        <f>IFERROR(VLOOKUP($B896,'Tabelas auxiliares'!$A$65:$C$102,2,FALSE),"")</f>
        <v/>
      </c>
      <c r="H896" s="51" t="str">
        <f>IFERROR(VLOOKUP($B896,'Tabelas auxiliares'!$A$65:$C$102,3,FALSE),"")</f>
        <v/>
      </c>
      <c r="X896" s="51" t="str">
        <f t="shared" si="26"/>
        <v/>
      </c>
      <c r="Y896" s="51" t="str">
        <f>IF(T896="","",IF(AND(T896&lt;&gt;'Tabelas auxiliares'!$B$236,T896&lt;&gt;'Tabelas auxiliares'!$B$237,T896&lt;&gt;'Tabelas auxiliares'!$C$236,T896&lt;&gt;'Tabelas auxiliares'!$C$237,T896&lt;&gt;'Tabelas auxiliares'!$D$236),"FOLHA DE PESSOAL",IF(X896='Tabelas auxiliares'!$A$237,"CUSTEIO",IF(X896='Tabelas auxiliares'!$A$236,"INVESTIMENTO","ERRO - VERIFICAR"))))</f>
        <v/>
      </c>
      <c r="Z896" s="64" t="str">
        <f t="shared" si="27"/>
        <v/>
      </c>
      <c r="AC896" s="44"/>
    </row>
    <row r="897" spans="6:29" x14ac:dyDescent="0.25">
      <c r="F897" s="51" t="str">
        <f>IFERROR(VLOOKUP(D897,'Tabelas auxiliares'!$A$3:$B$61,2,FALSE),"")</f>
        <v/>
      </c>
      <c r="G897" s="51" t="str">
        <f>IFERROR(VLOOKUP($B897,'Tabelas auxiliares'!$A$65:$C$102,2,FALSE),"")</f>
        <v/>
      </c>
      <c r="H897" s="51" t="str">
        <f>IFERROR(VLOOKUP($B897,'Tabelas auxiliares'!$A$65:$C$102,3,FALSE),"")</f>
        <v/>
      </c>
      <c r="X897" s="51" t="str">
        <f t="shared" si="26"/>
        <v/>
      </c>
      <c r="Y897" s="51" t="str">
        <f>IF(T897="","",IF(AND(T897&lt;&gt;'Tabelas auxiliares'!$B$236,T897&lt;&gt;'Tabelas auxiliares'!$B$237,T897&lt;&gt;'Tabelas auxiliares'!$C$236,T897&lt;&gt;'Tabelas auxiliares'!$C$237,T897&lt;&gt;'Tabelas auxiliares'!$D$236),"FOLHA DE PESSOAL",IF(X897='Tabelas auxiliares'!$A$237,"CUSTEIO",IF(X897='Tabelas auxiliares'!$A$236,"INVESTIMENTO","ERRO - VERIFICAR"))))</f>
        <v/>
      </c>
      <c r="Z897" s="64" t="str">
        <f t="shared" si="27"/>
        <v/>
      </c>
      <c r="AA897" s="44"/>
    </row>
    <row r="898" spans="6:29" x14ac:dyDescent="0.25">
      <c r="F898" s="51" t="str">
        <f>IFERROR(VLOOKUP(D898,'Tabelas auxiliares'!$A$3:$B$61,2,FALSE),"")</f>
        <v/>
      </c>
      <c r="G898" s="51" t="str">
        <f>IFERROR(VLOOKUP($B898,'Tabelas auxiliares'!$A$65:$C$102,2,FALSE),"")</f>
        <v/>
      </c>
      <c r="H898" s="51" t="str">
        <f>IFERROR(VLOOKUP($B898,'Tabelas auxiliares'!$A$65:$C$102,3,FALSE),"")</f>
        <v/>
      </c>
      <c r="X898" s="51" t="str">
        <f t="shared" si="26"/>
        <v/>
      </c>
      <c r="Y898" s="51" t="str">
        <f>IF(T898="","",IF(AND(T898&lt;&gt;'Tabelas auxiliares'!$B$236,T898&lt;&gt;'Tabelas auxiliares'!$B$237,T898&lt;&gt;'Tabelas auxiliares'!$C$236,T898&lt;&gt;'Tabelas auxiliares'!$C$237,T898&lt;&gt;'Tabelas auxiliares'!$D$236),"FOLHA DE PESSOAL",IF(X898='Tabelas auxiliares'!$A$237,"CUSTEIO",IF(X898='Tabelas auxiliares'!$A$236,"INVESTIMENTO","ERRO - VERIFICAR"))))</f>
        <v/>
      </c>
      <c r="Z898" s="64" t="str">
        <f t="shared" si="27"/>
        <v/>
      </c>
      <c r="AA898" s="44"/>
    </row>
    <row r="899" spans="6:29" x14ac:dyDescent="0.25">
      <c r="F899" s="51" t="str">
        <f>IFERROR(VLOOKUP(D899,'Tabelas auxiliares'!$A$3:$B$61,2,FALSE),"")</f>
        <v/>
      </c>
      <c r="G899" s="51" t="str">
        <f>IFERROR(VLOOKUP($B899,'Tabelas auxiliares'!$A$65:$C$102,2,FALSE),"")</f>
        <v/>
      </c>
      <c r="H899" s="51" t="str">
        <f>IFERROR(VLOOKUP($B899,'Tabelas auxiliares'!$A$65:$C$102,3,FALSE),"")</f>
        <v/>
      </c>
      <c r="X899" s="51" t="str">
        <f t="shared" si="26"/>
        <v/>
      </c>
      <c r="Y899" s="51" t="str">
        <f>IF(T899="","",IF(AND(T899&lt;&gt;'Tabelas auxiliares'!$B$236,T899&lt;&gt;'Tabelas auxiliares'!$B$237,T899&lt;&gt;'Tabelas auxiliares'!$C$236,T899&lt;&gt;'Tabelas auxiliares'!$C$237,T899&lt;&gt;'Tabelas auxiliares'!$D$236),"FOLHA DE PESSOAL",IF(X899='Tabelas auxiliares'!$A$237,"CUSTEIO",IF(X899='Tabelas auxiliares'!$A$236,"INVESTIMENTO","ERRO - VERIFICAR"))))</f>
        <v/>
      </c>
      <c r="Z899" s="64" t="str">
        <f t="shared" si="27"/>
        <v/>
      </c>
      <c r="AA899" s="44"/>
    </row>
    <row r="900" spans="6:29" x14ac:dyDescent="0.25">
      <c r="F900" s="51" t="str">
        <f>IFERROR(VLOOKUP(D900,'Tabelas auxiliares'!$A$3:$B$61,2,FALSE),"")</f>
        <v/>
      </c>
      <c r="G900" s="51" t="str">
        <f>IFERROR(VLOOKUP($B900,'Tabelas auxiliares'!$A$65:$C$102,2,FALSE),"")</f>
        <v/>
      </c>
      <c r="H900" s="51" t="str">
        <f>IFERROR(VLOOKUP($B900,'Tabelas auxiliares'!$A$65:$C$102,3,FALSE),"")</f>
        <v/>
      </c>
      <c r="X900" s="51" t="str">
        <f t="shared" si="26"/>
        <v/>
      </c>
      <c r="Y900" s="51" t="str">
        <f>IF(T900="","",IF(AND(T900&lt;&gt;'Tabelas auxiliares'!$B$236,T900&lt;&gt;'Tabelas auxiliares'!$B$237,T900&lt;&gt;'Tabelas auxiliares'!$C$236,T900&lt;&gt;'Tabelas auxiliares'!$C$237,T900&lt;&gt;'Tabelas auxiliares'!$D$236),"FOLHA DE PESSOAL",IF(X900='Tabelas auxiliares'!$A$237,"CUSTEIO",IF(X900='Tabelas auxiliares'!$A$236,"INVESTIMENTO","ERRO - VERIFICAR"))))</f>
        <v/>
      </c>
      <c r="Z900" s="64" t="str">
        <f t="shared" si="27"/>
        <v/>
      </c>
      <c r="AA900" s="44"/>
    </row>
    <row r="901" spans="6:29" x14ac:dyDescent="0.25">
      <c r="F901" s="51" t="str">
        <f>IFERROR(VLOOKUP(D901,'Tabelas auxiliares'!$A$3:$B$61,2,FALSE),"")</f>
        <v/>
      </c>
      <c r="G901" s="51" t="str">
        <f>IFERROR(VLOOKUP($B901,'Tabelas auxiliares'!$A$65:$C$102,2,FALSE),"")</f>
        <v/>
      </c>
      <c r="H901" s="51" t="str">
        <f>IFERROR(VLOOKUP($B901,'Tabelas auxiliares'!$A$65:$C$102,3,FALSE),"")</f>
        <v/>
      </c>
      <c r="X901" s="51" t="str">
        <f t="shared" si="26"/>
        <v/>
      </c>
      <c r="Y901" s="51" t="str">
        <f>IF(T901="","",IF(AND(T901&lt;&gt;'Tabelas auxiliares'!$B$236,T901&lt;&gt;'Tabelas auxiliares'!$B$237,T901&lt;&gt;'Tabelas auxiliares'!$C$236,T901&lt;&gt;'Tabelas auxiliares'!$C$237,T901&lt;&gt;'Tabelas auxiliares'!$D$236),"FOLHA DE PESSOAL",IF(X901='Tabelas auxiliares'!$A$237,"CUSTEIO",IF(X901='Tabelas auxiliares'!$A$236,"INVESTIMENTO","ERRO - VERIFICAR"))))</f>
        <v/>
      </c>
      <c r="Z901" s="64" t="str">
        <f t="shared" si="27"/>
        <v/>
      </c>
      <c r="AA901" s="44"/>
    </row>
    <row r="902" spans="6:29" x14ac:dyDescent="0.25">
      <c r="F902" s="51" t="str">
        <f>IFERROR(VLOOKUP(D902,'Tabelas auxiliares'!$A$3:$B$61,2,FALSE),"")</f>
        <v/>
      </c>
      <c r="G902" s="51" t="str">
        <f>IFERROR(VLOOKUP($B902,'Tabelas auxiliares'!$A$65:$C$102,2,FALSE),"")</f>
        <v/>
      </c>
      <c r="H902" s="51" t="str">
        <f>IFERROR(VLOOKUP($B902,'Tabelas auxiliares'!$A$65:$C$102,3,FALSE),"")</f>
        <v/>
      </c>
      <c r="X902" s="51" t="str">
        <f t="shared" si="26"/>
        <v/>
      </c>
      <c r="Y902" s="51" t="str">
        <f>IF(T902="","",IF(AND(T902&lt;&gt;'Tabelas auxiliares'!$B$236,T902&lt;&gt;'Tabelas auxiliares'!$B$237,T902&lt;&gt;'Tabelas auxiliares'!$C$236,T902&lt;&gt;'Tabelas auxiliares'!$C$237,T902&lt;&gt;'Tabelas auxiliares'!$D$236),"FOLHA DE PESSOAL",IF(X902='Tabelas auxiliares'!$A$237,"CUSTEIO",IF(X902='Tabelas auxiliares'!$A$236,"INVESTIMENTO","ERRO - VERIFICAR"))))</f>
        <v/>
      </c>
      <c r="Z902" s="64" t="str">
        <f t="shared" si="27"/>
        <v/>
      </c>
      <c r="AA902" s="44"/>
    </row>
    <row r="903" spans="6:29" x14ac:dyDescent="0.25">
      <c r="F903" s="51" t="str">
        <f>IFERROR(VLOOKUP(D903,'Tabelas auxiliares'!$A$3:$B$61,2,FALSE),"")</f>
        <v/>
      </c>
      <c r="G903" s="51" t="str">
        <f>IFERROR(VLOOKUP($B903,'Tabelas auxiliares'!$A$65:$C$102,2,FALSE),"")</f>
        <v/>
      </c>
      <c r="H903" s="51" t="str">
        <f>IFERROR(VLOOKUP($B903,'Tabelas auxiliares'!$A$65:$C$102,3,FALSE),"")</f>
        <v/>
      </c>
      <c r="X903" s="51" t="str">
        <f t="shared" si="26"/>
        <v/>
      </c>
      <c r="Y903" s="51" t="str">
        <f>IF(T903="","",IF(AND(T903&lt;&gt;'Tabelas auxiliares'!$B$236,T903&lt;&gt;'Tabelas auxiliares'!$B$237,T903&lt;&gt;'Tabelas auxiliares'!$C$236,T903&lt;&gt;'Tabelas auxiliares'!$C$237,T903&lt;&gt;'Tabelas auxiliares'!$D$236),"FOLHA DE PESSOAL",IF(X903='Tabelas auxiliares'!$A$237,"CUSTEIO",IF(X903='Tabelas auxiliares'!$A$236,"INVESTIMENTO","ERRO - VERIFICAR"))))</f>
        <v/>
      </c>
      <c r="Z903" s="64" t="str">
        <f t="shared" si="27"/>
        <v/>
      </c>
      <c r="AA903" s="44"/>
    </row>
    <row r="904" spans="6:29" x14ac:dyDescent="0.25">
      <c r="F904" s="51" t="str">
        <f>IFERROR(VLOOKUP(D904,'Tabelas auxiliares'!$A$3:$B$61,2,FALSE),"")</f>
        <v/>
      </c>
      <c r="G904" s="51" t="str">
        <f>IFERROR(VLOOKUP($B904,'Tabelas auxiliares'!$A$65:$C$102,2,FALSE),"")</f>
        <v/>
      </c>
      <c r="H904" s="51" t="str">
        <f>IFERROR(VLOOKUP($B904,'Tabelas auxiliares'!$A$65:$C$102,3,FALSE),"")</f>
        <v/>
      </c>
      <c r="X904" s="51" t="str">
        <f t="shared" si="26"/>
        <v/>
      </c>
      <c r="Y904" s="51" t="str">
        <f>IF(T904="","",IF(AND(T904&lt;&gt;'Tabelas auxiliares'!$B$236,T904&lt;&gt;'Tabelas auxiliares'!$B$237,T904&lt;&gt;'Tabelas auxiliares'!$C$236,T904&lt;&gt;'Tabelas auxiliares'!$C$237,T904&lt;&gt;'Tabelas auxiliares'!$D$236),"FOLHA DE PESSOAL",IF(X904='Tabelas auxiliares'!$A$237,"CUSTEIO",IF(X904='Tabelas auxiliares'!$A$236,"INVESTIMENTO","ERRO - VERIFICAR"))))</f>
        <v/>
      </c>
      <c r="Z904" s="64" t="str">
        <f t="shared" si="27"/>
        <v/>
      </c>
      <c r="AA904" s="44"/>
    </row>
    <row r="905" spans="6:29" x14ac:dyDescent="0.25">
      <c r="F905" s="51" t="str">
        <f>IFERROR(VLOOKUP(D905,'Tabelas auxiliares'!$A$3:$B$61,2,FALSE),"")</f>
        <v/>
      </c>
      <c r="G905" s="51" t="str">
        <f>IFERROR(VLOOKUP($B905,'Tabelas auxiliares'!$A$65:$C$102,2,FALSE),"")</f>
        <v/>
      </c>
      <c r="H905" s="51" t="str">
        <f>IFERROR(VLOOKUP($B905,'Tabelas auxiliares'!$A$65:$C$102,3,FALSE),"")</f>
        <v/>
      </c>
      <c r="X905" s="51" t="str">
        <f t="shared" si="26"/>
        <v/>
      </c>
      <c r="Y905" s="51" t="str">
        <f>IF(T905="","",IF(AND(T905&lt;&gt;'Tabelas auxiliares'!$B$236,T905&lt;&gt;'Tabelas auxiliares'!$B$237,T905&lt;&gt;'Tabelas auxiliares'!$C$236,T905&lt;&gt;'Tabelas auxiliares'!$C$237,T905&lt;&gt;'Tabelas auxiliares'!$D$236),"FOLHA DE PESSOAL",IF(X905='Tabelas auxiliares'!$A$237,"CUSTEIO",IF(X905='Tabelas auxiliares'!$A$236,"INVESTIMENTO","ERRO - VERIFICAR"))))</f>
        <v/>
      </c>
      <c r="Z905" s="64" t="str">
        <f t="shared" si="27"/>
        <v/>
      </c>
      <c r="AA905" s="44"/>
    </row>
    <row r="906" spans="6:29" x14ac:dyDescent="0.25">
      <c r="F906" s="51" t="str">
        <f>IFERROR(VLOOKUP(D906,'Tabelas auxiliares'!$A$3:$B$61,2,FALSE),"")</f>
        <v/>
      </c>
      <c r="G906" s="51" t="str">
        <f>IFERROR(VLOOKUP($B906,'Tabelas auxiliares'!$A$65:$C$102,2,FALSE),"")</f>
        <v/>
      </c>
      <c r="H906" s="51" t="str">
        <f>IFERROR(VLOOKUP($B906,'Tabelas auxiliares'!$A$65:$C$102,3,FALSE),"")</f>
        <v/>
      </c>
      <c r="X906" s="51" t="str">
        <f t="shared" si="26"/>
        <v/>
      </c>
      <c r="Y906" s="51" t="str">
        <f>IF(T906="","",IF(AND(T906&lt;&gt;'Tabelas auxiliares'!$B$236,T906&lt;&gt;'Tabelas auxiliares'!$B$237,T906&lt;&gt;'Tabelas auxiliares'!$C$236,T906&lt;&gt;'Tabelas auxiliares'!$C$237,T906&lt;&gt;'Tabelas auxiliares'!$D$236),"FOLHA DE PESSOAL",IF(X906='Tabelas auxiliares'!$A$237,"CUSTEIO",IF(X906='Tabelas auxiliares'!$A$236,"INVESTIMENTO","ERRO - VERIFICAR"))))</f>
        <v/>
      </c>
      <c r="Z906" s="64" t="str">
        <f t="shared" si="27"/>
        <v/>
      </c>
      <c r="AA906" s="44"/>
    </row>
    <row r="907" spans="6:29" x14ac:dyDescent="0.25">
      <c r="F907" s="51" t="str">
        <f>IFERROR(VLOOKUP(D907,'Tabelas auxiliares'!$A$3:$B$61,2,FALSE),"")</f>
        <v/>
      </c>
      <c r="G907" s="51" t="str">
        <f>IFERROR(VLOOKUP($B907,'Tabelas auxiliares'!$A$65:$C$102,2,FALSE),"")</f>
        <v/>
      </c>
      <c r="H907" s="51" t="str">
        <f>IFERROR(VLOOKUP($B907,'Tabelas auxiliares'!$A$65:$C$102,3,FALSE),"")</f>
        <v/>
      </c>
      <c r="X907" s="51" t="str">
        <f t="shared" si="26"/>
        <v/>
      </c>
      <c r="Y907" s="51" t="str">
        <f>IF(T907="","",IF(AND(T907&lt;&gt;'Tabelas auxiliares'!$B$236,T907&lt;&gt;'Tabelas auxiliares'!$B$237,T907&lt;&gt;'Tabelas auxiliares'!$C$236,T907&lt;&gt;'Tabelas auxiliares'!$C$237,T907&lt;&gt;'Tabelas auxiliares'!$D$236),"FOLHA DE PESSOAL",IF(X907='Tabelas auxiliares'!$A$237,"CUSTEIO",IF(X907='Tabelas auxiliares'!$A$236,"INVESTIMENTO","ERRO - VERIFICAR"))))</f>
        <v/>
      </c>
      <c r="Z907" s="64" t="str">
        <f t="shared" si="27"/>
        <v/>
      </c>
      <c r="AA907" s="44"/>
    </row>
    <row r="908" spans="6:29" x14ac:dyDescent="0.25">
      <c r="F908" s="51" t="str">
        <f>IFERROR(VLOOKUP(D908,'Tabelas auxiliares'!$A$3:$B$61,2,FALSE),"")</f>
        <v/>
      </c>
      <c r="G908" s="51" t="str">
        <f>IFERROR(VLOOKUP($B908,'Tabelas auxiliares'!$A$65:$C$102,2,FALSE),"")</f>
        <v/>
      </c>
      <c r="H908" s="51" t="str">
        <f>IFERROR(VLOOKUP($B908,'Tabelas auxiliares'!$A$65:$C$102,3,FALSE),"")</f>
        <v/>
      </c>
      <c r="X908" s="51" t="str">
        <f t="shared" si="26"/>
        <v/>
      </c>
      <c r="Y908" s="51" t="str">
        <f>IF(T908="","",IF(AND(T908&lt;&gt;'Tabelas auxiliares'!$B$236,T908&lt;&gt;'Tabelas auxiliares'!$B$237,T908&lt;&gt;'Tabelas auxiliares'!$C$236,T908&lt;&gt;'Tabelas auxiliares'!$C$237,T908&lt;&gt;'Tabelas auxiliares'!$D$236),"FOLHA DE PESSOAL",IF(X908='Tabelas auxiliares'!$A$237,"CUSTEIO",IF(X908='Tabelas auxiliares'!$A$236,"INVESTIMENTO","ERRO - VERIFICAR"))))</f>
        <v/>
      </c>
      <c r="Z908" s="64" t="str">
        <f t="shared" si="27"/>
        <v/>
      </c>
      <c r="AA908" s="44"/>
    </row>
    <row r="909" spans="6:29" x14ac:dyDescent="0.25">
      <c r="F909" s="51" t="str">
        <f>IFERROR(VLOOKUP(D909,'Tabelas auxiliares'!$A$3:$B$61,2,FALSE),"")</f>
        <v/>
      </c>
      <c r="G909" s="51" t="str">
        <f>IFERROR(VLOOKUP($B909,'Tabelas auxiliares'!$A$65:$C$102,2,FALSE),"")</f>
        <v/>
      </c>
      <c r="H909" s="51" t="str">
        <f>IFERROR(VLOOKUP($B909,'Tabelas auxiliares'!$A$65:$C$102,3,FALSE),"")</f>
        <v/>
      </c>
      <c r="X909" s="51" t="str">
        <f t="shared" si="26"/>
        <v/>
      </c>
      <c r="Y909" s="51" t="str">
        <f>IF(T909="","",IF(AND(T909&lt;&gt;'Tabelas auxiliares'!$B$236,T909&lt;&gt;'Tabelas auxiliares'!$B$237,T909&lt;&gt;'Tabelas auxiliares'!$C$236,T909&lt;&gt;'Tabelas auxiliares'!$C$237,T909&lt;&gt;'Tabelas auxiliares'!$D$236),"FOLHA DE PESSOAL",IF(X909='Tabelas auxiliares'!$A$237,"CUSTEIO",IF(X909='Tabelas auxiliares'!$A$236,"INVESTIMENTO","ERRO - VERIFICAR"))))</f>
        <v/>
      </c>
      <c r="Z909" s="64" t="str">
        <f t="shared" si="27"/>
        <v/>
      </c>
      <c r="AA909" s="44"/>
    </row>
    <row r="910" spans="6:29" x14ac:dyDescent="0.25">
      <c r="F910" s="51" t="str">
        <f>IFERROR(VLOOKUP(D910,'Tabelas auxiliares'!$A$3:$B$61,2,FALSE),"")</f>
        <v/>
      </c>
      <c r="G910" s="51" t="str">
        <f>IFERROR(VLOOKUP($B910,'Tabelas auxiliares'!$A$65:$C$102,2,FALSE),"")</f>
        <v/>
      </c>
      <c r="H910" s="51" t="str">
        <f>IFERROR(VLOOKUP($B910,'Tabelas auxiliares'!$A$65:$C$102,3,FALSE),"")</f>
        <v/>
      </c>
      <c r="X910" s="51" t="str">
        <f t="shared" si="26"/>
        <v/>
      </c>
      <c r="Y910" s="51" t="str">
        <f>IF(T910="","",IF(AND(T910&lt;&gt;'Tabelas auxiliares'!$B$236,T910&lt;&gt;'Tabelas auxiliares'!$B$237,T910&lt;&gt;'Tabelas auxiliares'!$C$236,T910&lt;&gt;'Tabelas auxiliares'!$C$237,T910&lt;&gt;'Tabelas auxiliares'!$D$236),"FOLHA DE PESSOAL",IF(X910='Tabelas auxiliares'!$A$237,"CUSTEIO",IF(X910='Tabelas auxiliares'!$A$236,"INVESTIMENTO","ERRO - VERIFICAR"))))</f>
        <v/>
      </c>
      <c r="Z910" s="64" t="str">
        <f t="shared" si="27"/>
        <v/>
      </c>
      <c r="AA910" s="44"/>
    </row>
    <row r="911" spans="6:29" x14ac:dyDescent="0.25">
      <c r="F911" s="51" t="str">
        <f>IFERROR(VLOOKUP(D911,'Tabelas auxiliares'!$A$3:$B$61,2,FALSE),"")</f>
        <v/>
      </c>
      <c r="G911" s="51" t="str">
        <f>IFERROR(VLOOKUP($B911,'Tabelas auxiliares'!$A$65:$C$102,2,FALSE),"")</f>
        <v/>
      </c>
      <c r="H911" s="51" t="str">
        <f>IFERROR(VLOOKUP($B911,'Tabelas auxiliares'!$A$65:$C$102,3,FALSE),"")</f>
        <v/>
      </c>
      <c r="X911" s="51" t="str">
        <f t="shared" si="26"/>
        <v/>
      </c>
      <c r="Y911" s="51" t="str">
        <f>IF(T911="","",IF(AND(T911&lt;&gt;'Tabelas auxiliares'!$B$236,T911&lt;&gt;'Tabelas auxiliares'!$B$237,T911&lt;&gt;'Tabelas auxiliares'!$C$236,T911&lt;&gt;'Tabelas auxiliares'!$C$237,T911&lt;&gt;'Tabelas auxiliares'!$D$236),"FOLHA DE PESSOAL",IF(X911='Tabelas auxiliares'!$A$237,"CUSTEIO",IF(X911='Tabelas auxiliares'!$A$236,"INVESTIMENTO","ERRO - VERIFICAR"))))</f>
        <v/>
      </c>
      <c r="Z911" s="64" t="str">
        <f t="shared" si="27"/>
        <v/>
      </c>
      <c r="AA911" s="44"/>
    </row>
    <row r="912" spans="6:29" x14ac:dyDescent="0.25">
      <c r="F912" s="51" t="str">
        <f>IFERROR(VLOOKUP(D912,'Tabelas auxiliares'!$A$3:$B$61,2,FALSE),"")</f>
        <v/>
      </c>
      <c r="G912" s="51" t="str">
        <f>IFERROR(VLOOKUP($B912,'Tabelas auxiliares'!$A$65:$C$102,2,FALSE),"")</f>
        <v/>
      </c>
      <c r="H912" s="51" t="str">
        <f>IFERROR(VLOOKUP($B912,'Tabelas auxiliares'!$A$65:$C$102,3,FALSE),"")</f>
        <v/>
      </c>
      <c r="X912" s="51" t="str">
        <f t="shared" si="26"/>
        <v/>
      </c>
      <c r="Y912" s="51" t="str">
        <f>IF(T912="","",IF(AND(T912&lt;&gt;'Tabelas auxiliares'!$B$236,T912&lt;&gt;'Tabelas auxiliares'!$B$237,T912&lt;&gt;'Tabelas auxiliares'!$C$236,T912&lt;&gt;'Tabelas auxiliares'!$C$237,T912&lt;&gt;'Tabelas auxiliares'!$D$236),"FOLHA DE PESSOAL",IF(X912='Tabelas auxiliares'!$A$237,"CUSTEIO",IF(X912='Tabelas auxiliares'!$A$236,"INVESTIMENTO","ERRO - VERIFICAR"))))</f>
        <v/>
      </c>
      <c r="Z912" s="64" t="str">
        <f t="shared" si="27"/>
        <v/>
      </c>
      <c r="AC912" s="44"/>
    </row>
    <row r="913" spans="6:29" x14ac:dyDescent="0.25">
      <c r="F913" s="51" t="str">
        <f>IFERROR(VLOOKUP(D913,'Tabelas auxiliares'!$A$3:$B$61,2,FALSE),"")</f>
        <v/>
      </c>
      <c r="G913" s="51" t="str">
        <f>IFERROR(VLOOKUP($B913,'Tabelas auxiliares'!$A$65:$C$102,2,FALSE),"")</f>
        <v/>
      </c>
      <c r="H913" s="51" t="str">
        <f>IFERROR(VLOOKUP($B913,'Tabelas auxiliares'!$A$65:$C$102,3,FALSE),"")</f>
        <v/>
      </c>
      <c r="X913" s="51" t="str">
        <f t="shared" si="26"/>
        <v/>
      </c>
      <c r="Y913" s="51" t="str">
        <f>IF(T913="","",IF(AND(T913&lt;&gt;'Tabelas auxiliares'!$B$236,T913&lt;&gt;'Tabelas auxiliares'!$B$237,T913&lt;&gt;'Tabelas auxiliares'!$C$236,T913&lt;&gt;'Tabelas auxiliares'!$C$237,T913&lt;&gt;'Tabelas auxiliares'!$D$236),"FOLHA DE PESSOAL",IF(X913='Tabelas auxiliares'!$A$237,"CUSTEIO",IF(X913='Tabelas auxiliares'!$A$236,"INVESTIMENTO","ERRO - VERIFICAR"))))</f>
        <v/>
      </c>
      <c r="Z913" s="64" t="str">
        <f t="shared" si="27"/>
        <v/>
      </c>
      <c r="AC913" s="44"/>
    </row>
    <row r="914" spans="6:29" x14ac:dyDescent="0.25">
      <c r="F914" s="51" t="str">
        <f>IFERROR(VLOOKUP(D914,'Tabelas auxiliares'!$A$3:$B$61,2,FALSE),"")</f>
        <v/>
      </c>
      <c r="G914" s="51" t="str">
        <f>IFERROR(VLOOKUP($B914,'Tabelas auxiliares'!$A$65:$C$102,2,FALSE),"")</f>
        <v/>
      </c>
      <c r="H914" s="51" t="str">
        <f>IFERROR(VLOOKUP($B914,'Tabelas auxiliares'!$A$65:$C$102,3,FALSE),"")</f>
        <v/>
      </c>
      <c r="X914" s="51" t="str">
        <f t="shared" si="26"/>
        <v/>
      </c>
      <c r="Y914" s="51" t="str">
        <f>IF(T914="","",IF(AND(T914&lt;&gt;'Tabelas auxiliares'!$B$236,T914&lt;&gt;'Tabelas auxiliares'!$B$237,T914&lt;&gt;'Tabelas auxiliares'!$C$236,T914&lt;&gt;'Tabelas auxiliares'!$C$237,T914&lt;&gt;'Tabelas auxiliares'!$D$236),"FOLHA DE PESSOAL",IF(X914='Tabelas auxiliares'!$A$237,"CUSTEIO",IF(X914='Tabelas auxiliares'!$A$236,"INVESTIMENTO","ERRO - VERIFICAR"))))</f>
        <v/>
      </c>
      <c r="Z914" s="64" t="str">
        <f t="shared" si="27"/>
        <v/>
      </c>
      <c r="AC914" s="44"/>
    </row>
    <row r="915" spans="6:29" x14ac:dyDescent="0.25">
      <c r="F915" s="51" t="str">
        <f>IFERROR(VLOOKUP(D915,'Tabelas auxiliares'!$A$3:$B$61,2,FALSE),"")</f>
        <v/>
      </c>
      <c r="G915" s="51" t="str">
        <f>IFERROR(VLOOKUP($B915,'Tabelas auxiliares'!$A$65:$C$102,2,FALSE),"")</f>
        <v/>
      </c>
      <c r="H915" s="51" t="str">
        <f>IFERROR(VLOOKUP($B915,'Tabelas auxiliares'!$A$65:$C$102,3,FALSE),"")</f>
        <v/>
      </c>
      <c r="X915" s="51" t="str">
        <f t="shared" si="26"/>
        <v/>
      </c>
      <c r="Y915" s="51" t="str">
        <f>IF(T915="","",IF(AND(T915&lt;&gt;'Tabelas auxiliares'!$B$236,T915&lt;&gt;'Tabelas auxiliares'!$B$237,T915&lt;&gt;'Tabelas auxiliares'!$C$236,T915&lt;&gt;'Tabelas auxiliares'!$C$237,T915&lt;&gt;'Tabelas auxiliares'!$D$236),"FOLHA DE PESSOAL",IF(X915='Tabelas auxiliares'!$A$237,"CUSTEIO",IF(X915='Tabelas auxiliares'!$A$236,"INVESTIMENTO","ERRO - VERIFICAR"))))</f>
        <v/>
      </c>
      <c r="Z915" s="64" t="str">
        <f t="shared" si="27"/>
        <v/>
      </c>
      <c r="AC915" s="44"/>
    </row>
    <row r="916" spans="6:29" x14ac:dyDescent="0.25">
      <c r="F916" s="51" t="str">
        <f>IFERROR(VLOOKUP(D916,'Tabelas auxiliares'!$A$3:$B$61,2,FALSE),"")</f>
        <v/>
      </c>
      <c r="G916" s="51" t="str">
        <f>IFERROR(VLOOKUP($B916,'Tabelas auxiliares'!$A$65:$C$102,2,FALSE),"")</f>
        <v/>
      </c>
      <c r="H916" s="51" t="str">
        <f>IFERROR(VLOOKUP($B916,'Tabelas auxiliares'!$A$65:$C$102,3,FALSE),"")</f>
        <v/>
      </c>
      <c r="X916" s="51" t="str">
        <f t="shared" si="26"/>
        <v/>
      </c>
      <c r="Y916" s="51" t="str">
        <f>IF(T916="","",IF(AND(T916&lt;&gt;'Tabelas auxiliares'!$B$236,T916&lt;&gt;'Tabelas auxiliares'!$B$237,T916&lt;&gt;'Tabelas auxiliares'!$C$236,T916&lt;&gt;'Tabelas auxiliares'!$C$237,T916&lt;&gt;'Tabelas auxiliares'!$D$236),"FOLHA DE PESSOAL",IF(X916='Tabelas auxiliares'!$A$237,"CUSTEIO",IF(X916='Tabelas auxiliares'!$A$236,"INVESTIMENTO","ERRO - VERIFICAR"))))</f>
        <v/>
      </c>
      <c r="Z916" s="64" t="str">
        <f t="shared" si="27"/>
        <v/>
      </c>
      <c r="AC916" s="44"/>
    </row>
    <row r="917" spans="6:29" x14ac:dyDescent="0.25">
      <c r="F917" s="51" t="str">
        <f>IFERROR(VLOOKUP(D917,'Tabelas auxiliares'!$A$3:$B$61,2,FALSE),"")</f>
        <v/>
      </c>
      <c r="G917" s="51" t="str">
        <f>IFERROR(VLOOKUP($B917,'Tabelas auxiliares'!$A$65:$C$102,2,FALSE),"")</f>
        <v/>
      </c>
      <c r="H917" s="51" t="str">
        <f>IFERROR(VLOOKUP($B917,'Tabelas auxiliares'!$A$65:$C$102,3,FALSE),"")</f>
        <v/>
      </c>
      <c r="X917" s="51" t="str">
        <f t="shared" si="26"/>
        <v/>
      </c>
      <c r="Y917" s="51" t="str">
        <f>IF(T917="","",IF(AND(T917&lt;&gt;'Tabelas auxiliares'!$B$236,T917&lt;&gt;'Tabelas auxiliares'!$B$237,T917&lt;&gt;'Tabelas auxiliares'!$C$236,T917&lt;&gt;'Tabelas auxiliares'!$C$237,T917&lt;&gt;'Tabelas auxiliares'!$D$236),"FOLHA DE PESSOAL",IF(X917='Tabelas auxiliares'!$A$237,"CUSTEIO",IF(X917='Tabelas auxiliares'!$A$236,"INVESTIMENTO","ERRO - VERIFICAR"))))</f>
        <v/>
      </c>
      <c r="Z917" s="64" t="str">
        <f t="shared" si="27"/>
        <v/>
      </c>
      <c r="AA917" s="44"/>
    </row>
    <row r="918" spans="6:29" x14ac:dyDescent="0.25">
      <c r="F918" s="51" t="str">
        <f>IFERROR(VLOOKUP(D918,'Tabelas auxiliares'!$A$3:$B$61,2,FALSE),"")</f>
        <v/>
      </c>
      <c r="G918" s="51" t="str">
        <f>IFERROR(VLOOKUP($B918,'Tabelas auxiliares'!$A$65:$C$102,2,FALSE),"")</f>
        <v/>
      </c>
      <c r="H918" s="51" t="str">
        <f>IFERROR(VLOOKUP($B918,'Tabelas auxiliares'!$A$65:$C$102,3,FALSE),"")</f>
        <v/>
      </c>
      <c r="X918" s="51" t="str">
        <f t="shared" si="26"/>
        <v/>
      </c>
      <c r="Y918" s="51" t="str">
        <f>IF(T918="","",IF(AND(T918&lt;&gt;'Tabelas auxiliares'!$B$236,T918&lt;&gt;'Tabelas auxiliares'!$B$237,T918&lt;&gt;'Tabelas auxiliares'!$C$236,T918&lt;&gt;'Tabelas auxiliares'!$C$237,T918&lt;&gt;'Tabelas auxiliares'!$D$236),"FOLHA DE PESSOAL",IF(X918='Tabelas auxiliares'!$A$237,"CUSTEIO",IF(X918='Tabelas auxiliares'!$A$236,"INVESTIMENTO","ERRO - VERIFICAR"))))</f>
        <v/>
      </c>
      <c r="Z918" s="64" t="str">
        <f t="shared" si="27"/>
        <v/>
      </c>
      <c r="AC918" s="44"/>
    </row>
    <row r="919" spans="6:29" x14ac:dyDescent="0.25">
      <c r="F919" s="51" t="str">
        <f>IFERROR(VLOOKUP(D919,'Tabelas auxiliares'!$A$3:$B$61,2,FALSE),"")</f>
        <v/>
      </c>
      <c r="G919" s="51" t="str">
        <f>IFERROR(VLOOKUP($B919,'Tabelas auxiliares'!$A$65:$C$102,2,FALSE),"")</f>
        <v/>
      </c>
      <c r="H919" s="51" t="str">
        <f>IFERROR(VLOOKUP($B919,'Tabelas auxiliares'!$A$65:$C$102,3,FALSE),"")</f>
        <v/>
      </c>
      <c r="X919" s="51" t="str">
        <f t="shared" si="26"/>
        <v/>
      </c>
      <c r="Y919" s="51" t="str">
        <f>IF(T919="","",IF(AND(T919&lt;&gt;'Tabelas auxiliares'!$B$236,T919&lt;&gt;'Tabelas auxiliares'!$B$237,T919&lt;&gt;'Tabelas auxiliares'!$C$236,T919&lt;&gt;'Tabelas auxiliares'!$C$237,T919&lt;&gt;'Tabelas auxiliares'!$D$236),"FOLHA DE PESSOAL",IF(X919='Tabelas auxiliares'!$A$237,"CUSTEIO",IF(X919='Tabelas auxiliares'!$A$236,"INVESTIMENTO","ERRO - VERIFICAR"))))</f>
        <v/>
      </c>
      <c r="Z919" s="64" t="str">
        <f t="shared" si="27"/>
        <v/>
      </c>
      <c r="AC919" s="44"/>
    </row>
    <row r="920" spans="6:29" x14ac:dyDescent="0.25">
      <c r="F920" s="51" t="str">
        <f>IFERROR(VLOOKUP(D920,'Tabelas auxiliares'!$A$3:$B$61,2,FALSE),"")</f>
        <v/>
      </c>
      <c r="G920" s="51" t="str">
        <f>IFERROR(VLOOKUP($B920,'Tabelas auxiliares'!$A$65:$C$102,2,FALSE),"")</f>
        <v/>
      </c>
      <c r="H920" s="51" t="str">
        <f>IFERROR(VLOOKUP($B920,'Tabelas auxiliares'!$A$65:$C$102,3,FALSE),"")</f>
        <v/>
      </c>
      <c r="X920" s="51" t="str">
        <f t="shared" si="26"/>
        <v/>
      </c>
      <c r="Y920" s="51" t="str">
        <f>IF(T920="","",IF(AND(T920&lt;&gt;'Tabelas auxiliares'!$B$236,T920&lt;&gt;'Tabelas auxiliares'!$B$237,T920&lt;&gt;'Tabelas auxiliares'!$C$236,T920&lt;&gt;'Tabelas auxiliares'!$C$237,T920&lt;&gt;'Tabelas auxiliares'!$D$236),"FOLHA DE PESSOAL",IF(X920='Tabelas auxiliares'!$A$237,"CUSTEIO",IF(X920='Tabelas auxiliares'!$A$236,"INVESTIMENTO","ERRO - VERIFICAR"))))</f>
        <v/>
      </c>
      <c r="Z920" s="64" t="str">
        <f t="shared" si="27"/>
        <v/>
      </c>
      <c r="AC920" s="44"/>
    </row>
    <row r="921" spans="6:29" x14ac:dyDescent="0.25">
      <c r="F921" s="51" t="str">
        <f>IFERROR(VLOOKUP(D921,'Tabelas auxiliares'!$A$3:$B$61,2,FALSE),"")</f>
        <v/>
      </c>
      <c r="G921" s="51" t="str">
        <f>IFERROR(VLOOKUP($B921,'Tabelas auxiliares'!$A$65:$C$102,2,FALSE),"")</f>
        <v/>
      </c>
      <c r="H921" s="51" t="str">
        <f>IFERROR(VLOOKUP($B921,'Tabelas auxiliares'!$A$65:$C$102,3,FALSE),"")</f>
        <v/>
      </c>
      <c r="X921" s="51" t="str">
        <f t="shared" si="26"/>
        <v/>
      </c>
      <c r="Y921" s="51" t="str">
        <f>IF(T921="","",IF(AND(T921&lt;&gt;'Tabelas auxiliares'!$B$236,T921&lt;&gt;'Tabelas auxiliares'!$B$237,T921&lt;&gt;'Tabelas auxiliares'!$C$236,T921&lt;&gt;'Tabelas auxiliares'!$C$237,T921&lt;&gt;'Tabelas auxiliares'!$D$236),"FOLHA DE PESSOAL",IF(X921='Tabelas auxiliares'!$A$237,"CUSTEIO",IF(X921='Tabelas auxiliares'!$A$236,"INVESTIMENTO","ERRO - VERIFICAR"))))</f>
        <v/>
      </c>
      <c r="Z921" s="64" t="str">
        <f t="shared" si="27"/>
        <v/>
      </c>
      <c r="AC921" s="44"/>
    </row>
    <row r="922" spans="6:29" x14ac:dyDescent="0.25">
      <c r="F922" s="51" t="str">
        <f>IFERROR(VLOOKUP(D922,'Tabelas auxiliares'!$A$3:$B$61,2,FALSE),"")</f>
        <v/>
      </c>
      <c r="G922" s="51" t="str">
        <f>IFERROR(VLOOKUP($B922,'Tabelas auxiliares'!$A$65:$C$102,2,FALSE),"")</f>
        <v/>
      </c>
      <c r="H922" s="51" t="str">
        <f>IFERROR(VLOOKUP($B922,'Tabelas auxiliares'!$A$65:$C$102,3,FALSE),"")</f>
        <v/>
      </c>
      <c r="X922" s="51" t="str">
        <f t="shared" si="26"/>
        <v/>
      </c>
      <c r="Y922" s="51" t="str">
        <f>IF(T922="","",IF(AND(T922&lt;&gt;'Tabelas auxiliares'!$B$236,T922&lt;&gt;'Tabelas auxiliares'!$B$237,T922&lt;&gt;'Tabelas auxiliares'!$C$236,T922&lt;&gt;'Tabelas auxiliares'!$C$237,T922&lt;&gt;'Tabelas auxiliares'!$D$236),"FOLHA DE PESSOAL",IF(X922='Tabelas auxiliares'!$A$237,"CUSTEIO",IF(X922='Tabelas auxiliares'!$A$236,"INVESTIMENTO","ERRO - VERIFICAR"))))</f>
        <v/>
      </c>
      <c r="Z922" s="64" t="str">
        <f t="shared" si="27"/>
        <v/>
      </c>
      <c r="AC922" s="44"/>
    </row>
    <row r="923" spans="6:29" x14ac:dyDescent="0.25">
      <c r="F923" s="51" t="str">
        <f>IFERROR(VLOOKUP(D923,'Tabelas auxiliares'!$A$3:$B$61,2,FALSE),"")</f>
        <v/>
      </c>
      <c r="G923" s="51" t="str">
        <f>IFERROR(VLOOKUP($B923,'Tabelas auxiliares'!$A$65:$C$102,2,FALSE),"")</f>
        <v/>
      </c>
      <c r="H923" s="51" t="str">
        <f>IFERROR(VLOOKUP($B923,'Tabelas auxiliares'!$A$65:$C$102,3,FALSE),"")</f>
        <v/>
      </c>
      <c r="X923" s="51" t="str">
        <f t="shared" si="26"/>
        <v/>
      </c>
      <c r="Y923" s="51" t="str">
        <f>IF(T923="","",IF(AND(T923&lt;&gt;'Tabelas auxiliares'!$B$236,T923&lt;&gt;'Tabelas auxiliares'!$B$237,T923&lt;&gt;'Tabelas auxiliares'!$C$236,T923&lt;&gt;'Tabelas auxiliares'!$C$237,T923&lt;&gt;'Tabelas auxiliares'!$D$236),"FOLHA DE PESSOAL",IF(X923='Tabelas auxiliares'!$A$237,"CUSTEIO",IF(X923='Tabelas auxiliares'!$A$236,"INVESTIMENTO","ERRO - VERIFICAR"))))</f>
        <v/>
      </c>
      <c r="Z923" s="64" t="str">
        <f t="shared" si="27"/>
        <v/>
      </c>
      <c r="AC923" s="44"/>
    </row>
    <row r="924" spans="6:29" x14ac:dyDescent="0.25">
      <c r="F924" s="51" t="str">
        <f>IFERROR(VLOOKUP(D924,'Tabelas auxiliares'!$A$3:$B$61,2,FALSE),"")</f>
        <v/>
      </c>
      <c r="G924" s="51" t="str">
        <f>IFERROR(VLOOKUP($B924,'Tabelas auxiliares'!$A$65:$C$102,2,FALSE),"")</f>
        <v/>
      </c>
      <c r="H924" s="51" t="str">
        <f>IFERROR(VLOOKUP($B924,'Tabelas auxiliares'!$A$65:$C$102,3,FALSE),"")</f>
        <v/>
      </c>
      <c r="X924" s="51" t="str">
        <f t="shared" si="26"/>
        <v/>
      </c>
      <c r="Y924" s="51" t="str">
        <f>IF(T924="","",IF(AND(T924&lt;&gt;'Tabelas auxiliares'!$B$236,T924&lt;&gt;'Tabelas auxiliares'!$B$237,T924&lt;&gt;'Tabelas auxiliares'!$C$236,T924&lt;&gt;'Tabelas auxiliares'!$C$237,T924&lt;&gt;'Tabelas auxiliares'!$D$236),"FOLHA DE PESSOAL",IF(X924='Tabelas auxiliares'!$A$237,"CUSTEIO",IF(X924='Tabelas auxiliares'!$A$236,"INVESTIMENTO","ERRO - VERIFICAR"))))</f>
        <v/>
      </c>
      <c r="Z924" s="64" t="str">
        <f t="shared" si="27"/>
        <v/>
      </c>
      <c r="AC924" s="44"/>
    </row>
    <row r="925" spans="6:29" x14ac:dyDescent="0.25">
      <c r="F925" s="51" t="str">
        <f>IFERROR(VLOOKUP(D925,'Tabelas auxiliares'!$A$3:$B$61,2,FALSE),"")</f>
        <v/>
      </c>
      <c r="G925" s="51" t="str">
        <f>IFERROR(VLOOKUP($B925,'Tabelas auxiliares'!$A$65:$C$102,2,FALSE),"")</f>
        <v/>
      </c>
      <c r="H925" s="51" t="str">
        <f>IFERROR(VLOOKUP($B925,'Tabelas auxiliares'!$A$65:$C$102,3,FALSE),"")</f>
        <v/>
      </c>
      <c r="X925" s="51" t="str">
        <f t="shared" si="26"/>
        <v/>
      </c>
      <c r="Y925" s="51" t="str">
        <f>IF(T925="","",IF(AND(T925&lt;&gt;'Tabelas auxiliares'!$B$236,T925&lt;&gt;'Tabelas auxiliares'!$B$237,T925&lt;&gt;'Tabelas auxiliares'!$C$236,T925&lt;&gt;'Tabelas auxiliares'!$C$237,T925&lt;&gt;'Tabelas auxiliares'!$D$236),"FOLHA DE PESSOAL",IF(X925='Tabelas auxiliares'!$A$237,"CUSTEIO",IF(X925='Tabelas auxiliares'!$A$236,"INVESTIMENTO","ERRO - VERIFICAR"))))</f>
        <v/>
      </c>
      <c r="Z925" s="64" t="str">
        <f t="shared" si="27"/>
        <v/>
      </c>
      <c r="AC925" s="44"/>
    </row>
    <row r="926" spans="6:29" x14ac:dyDescent="0.25">
      <c r="F926" s="51" t="str">
        <f>IFERROR(VLOOKUP(D926,'Tabelas auxiliares'!$A$3:$B$61,2,FALSE),"")</f>
        <v/>
      </c>
      <c r="G926" s="51" t="str">
        <f>IFERROR(VLOOKUP($B926,'Tabelas auxiliares'!$A$65:$C$102,2,FALSE),"")</f>
        <v/>
      </c>
      <c r="H926" s="51" t="str">
        <f>IFERROR(VLOOKUP($B926,'Tabelas auxiliares'!$A$65:$C$102,3,FALSE),"")</f>
        <v/>
      </c>
      <c r="X926" s="51" t="str">
        <f t="shared" si="26"/>
        <v/>
      </c>
      <c r="Y926" s="51" t="str">
        <f>IF(T926="","",IF(AND(T926&lt;&gt;'Tabelas auxiliares'!$B$236,T926&lt;&gt;'Tabelas auxiliares'!$B$237,T926&lt;&gt;'Tabelas auxiliares'!$C$236,T926&lt;&gt;'Tabelas auxiliares'!$C$237,T926&lt;&gt;'Tabelas auxiliares'!$D$236),"FOLHA DE PESSOAL",IF(X926='Tabelas auxiliares'!$A$237,"CUSTEIO",IF(X926='Tabelas auxiliares'!$A$236,"INVESTIMENTO","ERRO - VERIFICAR"))))</f>
        <v/>
      </c>
      <c r="Z926" s="64" t="str">
        <f t="shared" si="27"/>
        <v/>
      </c>
      <c r="AC926" s="44"/>
    </row>
    <row r="927" spans="6:29" x14ac:dyDescent="0.25">
      <c r="F927" s="51" t="str">
        <f>IFERROR(VLOOKUP(D927,'Tabelas auxiliares'!$A$3:$B$61,2,FALSE),"")</f>
        <v/>
      </c>
      <c r="G927" s="51" t="str">
        <f>IFERROR(VLOOKUP($B927,'Tabelas auxiliares'!$A$65:$C$102,2,FALSE),"")</f>
        <v/>
      </c>
      <c r="H927" s="51" t="str">
        <f>IFERROR(VLOOKUP($B927,'Tabelas auxiliares'!$A$65:$C$102,3,FALSE),"")</f>
        <v/>
      </c>
      <c r="X927" s="51" t="str">
        <f t="shared" si="26"/>
        <v/>
      </c>
      <c r="Y927" s="51" t="str">
        <f>IF(T927="","",IF(AND(T927&lt;&gt;'Tabelas auxiliares'!$B$236,T927&lt;&gt;'Tabelas auxiliares'!$B$237,T927&lt;&gt;'Tabelas auxiliares'!$C$236,T927&lt;&gt;'Tabelas auxiliares'!$C$237,T927&lt;&gt;'Tabelas auxiliares'!$D$236),"FOLHA DE PESSOAL",IF(X927='Tabelas auxiliares'!$A$237,"CUSTEIO",IF(X927='Tabelas auxiliares'!$A$236,"INVESTIMENTO","ERRO - VERIFICAR"))))</f>
        <v/>
      </c>
      <c r="Z927" s="64" t="str">
        <f t="shared" si="27"/>
        <v/>
      </c>
      <c r="AC927" s="44"/>
    </row>
    <row r="928" spans="6:29" x14ac:dyDescent="0.25">
      <c r="F928" s="51" t="str">
        <f>IFERROR(VLOOKUP(D928,'Tabelas auxiliares'!$A$3:$B$61,2,FALSE),"")</f>
        <v/>
      </c>
      <c r="G928" s="51" t="str">
        <f>IFERROR(VLOOKUP($B928,'Tabelas auxiliares'!$A$65:$C$102,2,FALSE),"")</f>
        <v/>
      </c>
      <c r="H928" s="51" t="str">
        <f>IFERROR(VLOOKUP($B928,'Tabelas auxiliares'!$A$65:$C$102,3,FALSE),"")</f>
        <v/>
      </c>
      <c r="X928" s="51" t="str">
        <f t="shared" si="26"/>
        <v/>
      </c>
      <c r="Y928" s="51" t="str">
        <f>IF(T928="","",IF(AND(T928&lt;&gt;'Tabelas auxiliares'!$B$236,T928&lt;&gt;'Tabelas auxiliares'!$B$237,T928&lt;&gt;'Tabelas auxiliares'!$C$236,T928&lt;&gt;'Tabelas auxiliares'!$C$237,T928&lt;&gt;'Tabelas auxiliares'!$D$236),"FOLHA DE PESSOAL",IF(X928='Tabelas auxiliares'!$A$237,"CUSTEIO",IF(X928='Tabelas auxiliares'!$A$236,"INVESTIMENTO","ERRO - VERIFICAR"))))</f>
        <v/>
      </c>
      <c r="Z928" s="64" t="str">
        <f t="shared" si="27"/>
        <v/>
      </c>
      <c r="AC928" s="44"/>
    </row>
    <row r="929" spans="6:29" x14ac:dyDescent="0.25">
      <c r="F929" s="51" t="str">
        <f>IFERROR(VLOOKUP(D929,'Tabelas auxiliares'!$A$3:$B$61,2,FALSE),"")</f>
        <v/>
      </c>
      <c r="G929" s="51" t="str">
        <f>IFERROR(VLOOKUP($B929,'Tabelas auxiliares'!$A$65:$C$102,2,FALSE),"")</f>
        <v/>
      </c>
      <c r="H929" s="51" t="str">
        <f>IFERROR(VLOOKUP($B929,'Tabelas auxiliares'!$A$65:$C$102,3,FALSE),"")</f>
        <v/>
      </c>
      <c r="X929" s="51" t="str">
        <f t="shared" si="26"/>
        <v/>
      </c>
      <c r="Y929" s="51" t="str">
        <f>IF(T929="","",IF(AND(T929&lt;&gt;'Tabelas auxiliares'!$B$236,T929&lt;&gt;'Tabelas auxiliares'!$B$237,T929&lt;&gt;'Tabelas auxiliares'!$C$236,T929&lt;&gt;'Tabelas auxiliares'!$C$237,T929&lt;&gt;'Tabelas auxiliares'!$D$236),"FOLHA DE PESSOAL",IF(X929='Tabelas auxiliares'!$A$237,"CUSTEIO",IF(X929='Tabelas auxiliares'!$A$236,"INVESTIMENTO","ERRO - VERIFICAR"))))</f>
        <v/>
      </c>
      <c r="Z929" s="64" t="str">
        <f t="shared" si="27"/>
        <v/>
      </c>
      <c r="AA929" s="44"/>
    </row>
    <row r="930" spans="6:29" x14ac:dyDescent="0.25">
      <c r="F930" s="51" t="str">
        <f>IFERROR(VLOOKUP(D930,'Tabelas auxiliares'!$A$3:$B$61,2,FALSE),"")</f>
        <v/>
      </c>
      <c r="G930" s="51" t="str">
        <f>IFERROR(VLOOKUP($B930,'Tabelas auxiliares'!$A$65:$C$102,2,FALSE),"")</f>
        <v/>
      </c>
      <c r="H930" s="51" t="str">
        <f>IFERROR(VLOOKUP($B930,'Tabelas auxiliares'!$A$65:$C$102,3,FALSE),"")</f>
        <v/>
      </c>
      <c r="X930" s="51" t="str">
        <f t="shared" si="26"/>
        <v/>
      </c>
      <c r="Y930" s="51" t="str">
        <f>IF(T930="","",IF(AND(T930&lt;&gt;'Tabelas auxiliares'!$B$236,T930&lt;&gt;'Tabelas auxiliares'!$B$237,T930&lt;&gt;'Tabelas auxiliares'!$C$236,T930&lt;&gt;'Tabelas auxiliares'!$C$237,T930&lt;&gt;'Tabelas auxiliares'!$D$236),"FOLHA DE PESSOAL",IF(X930='Tabelas auxiliares'!$A$237,"CUSTEIO",IF(X930='Tabelas auxiliares'!$A$236,"INVESTIMENTO","ERRO - VERIFICAR"))))</f>
        <v/>
      </c>
      <c r="Z930" s="64" t="str">
        <f t="shared" si="27"/>
        <v/>
      </c>
      <c r="AA930" s="44"/>
    </row>
    <row r="931" spans="6:29" x14ac:dyDescent="0.25">
      <c r="F931" s="51" t="str">
        <f>IFERROR(VLOOKUP(D931,'Tabelas auxiliares'!$A$3:$B$61,2,FALSE),"")</f>
        <v/>
      </c>
      <c r="G931" s="51" t="str">
        <f>IFERROR(VLOOKUP($B931,'Tabelas auxiliares'!$A$65:$C$102,2,FALSE),"")</f>
        <v/>
      </c>
      <c r="H931" s="51" t="str">
        <f>IFERROR(VLOOKUP($B931,'Tabelas auxiliares'!$A$65:$C$102,3,FALSE),"")</f>
        <v/>
      </c>
      <c r="X931" s="51" t="str">
        <f t="shared" si="26"/>
        <v/>
      </c>
      <c r="Y931" s="51" t="str">
        <f>IF(T931="","",IF(AND(T931&lt;&gt;'Tabelas auxiliares'!$B$236,T931&lt;&gt;'Tabelas auxiliares'!$B$237,T931&lt;&gt;'Tabelas auxiliares'!$C$236,T931&lt;&gt;'Tabelas auxiliares'!$C$237,T931&lt;&gt;'Tabelas auxiliares'!$D$236),"FOLHA DE PESSOAL",IF(X931='Tabelas auxiliares'!$A$237,"CUSTEIO",IF(X931='Tabelas auxiliares'!$A$236,"INVESTIMENTO","ERRO - VERIFICAR"))))</f>
        <v/>
      </c>
      <c r="Z931" s="64" t="str">
        <f t="shared" si="27"/>
        <v/>
      </c>
      <c r="AA931" s="44"/>
    </row>
    <row r="932" spans="6:29" x14ac:dyDescent="0.25">
      <c r="F932" s="51" t="str">
        <f>IFERROR(VLOOKUP(D932,'Tabelas auxiliares'!$A$3:$B$61,2,FALSE),"")</f>
        <v/>
      </c>
      <c r="G932" s="51" t="str">
        <f>IFERROR(VLOOKUP($B932,'Tabelas auxiliares'!$A$65:$C$102,2,FALSE),"")</f>
        <v/>
      </c>
      <c r="H932" s="51" t="str">
        <f>IFERROR(VLOOKUP($B932,'Tabelas auxiliares'!$A$65:$C$102,3,FALSE),"")</f>
        <v/>
      </c>
      <c r="X932" s="51" t="str">
        <f t="shared" si="26"/>
        <v/>
      </c>
      <c r="Y932" s="51" t="str">
        <f>IF(T932="","",IF(AND(T932&lt;&gt;'Tabelas auxiliares'!$B$236,T932&lt;&gt;'Tabelas auxiliares'!$B$237,T932&lt;&gt;'Tabelas auxiliares'!$C$236,T932&lt;&gt;'Tabelas auxiliares'!$C$237,T932&lt;&gt;'Tabelas auxiliares'!$D$236),"FOLHA DE PESSOAL",IF(X932='Tabelas auxiliares'!$A$237,"CUSTEIO",IF(X932='Tabelas auxiliares'!$A$236,"INVESTIMENTO","ERRO - VERIFICAR"))))</f>
        <v/>
      </c>
      <c r="Z932" s="64" t="str">
        <f t="shared" si="27"/>
        <v/>
      </c>
      <c r="AC932" s="44"/>
    </row>
    <row r="933" spans="6:29" x14ac:dyDescent="0.25">
      <c r="F933" s="51" t="str">
        <f>IFERROR(VLOOKUP(D933,'Tabelas auxiliares'!$A$3:$B$61,2,FALSE),"")</f>
        <v/>
      </c>
      <c r="G933" s="51" t="str">
        <f>IFERROR(VLOOKUP($B933,'Tabelas auxiliares'!$A$65:$C$102,2,FALSE),"")</f>
        <v/>
      </c>
      <c r="H933" s="51" t="str">
        <f>IFERROR(VLOOKUP($B933,'Tabelas auxiliares'!$A$65:$C$102,3,FALSE),"")</f>
        <v/>
      </c>
      <c r="X933" s="51" t="str">
        <f t="shared" si="26"/>
        <v/>
      </c>
      <c r="Y933" s="51" t="str">
        <f>IF(T933="","",IF(AND(T933&lt;&gt;'Tabelas auxiliares'!$B$236,T933&lt;&gt;'Tabelas auxiliares'!$B$237,T933&lt;&gt;'Tabelas auxiliares'!$C$236,T933&lt;&gt;'Tabelas auxiliares'!$C$237,T933&lt;&gt;'Tabelas auxiliares'!$D$236),"FOLHA DE PESSOAL",IF(X933='Tabelas auxiliares'!$A$237,"CUSTEIO",IF(X933='Tabelas auxiliares'!$A$236,"INVESTIMENTO","ERRO - VERIFICAR"))))</f>
        <v/>
      </c>
      <c r="Z933" s="64" t="str">
        <f t="shared" si="27"/>
        <v/>
      </c>
      <c r="AC933" s="44"/>
    </row>
    <row r="934" spans="6:29" x14ac:dyDescent="0.25">
      <c r="F934" s="51" t="str">
        <f>IFERROR(VLOOKUP(D934,'Tabelas auxiliares'!$A$3:$B$61,2,FALSE),"")</f>
        <v/>
      </c>
      <c r="G934" s="51" t="str">
        <f>IFERROR(VLOOKUP($B934,'Tabelas auxiliares'!$A$65:$C$102,2,FALSE),"")</f>
        <v/>
      </c>
      <c r="H934" s="51" t="str">
        <f>IFERROR(VLOOKUP($B934,'Tabelas auxiliares'!$A$65:$C$102,3,FALSE),"")</f>
        <v/>
      </c>
      <c r="X934" s="51" t="str">
        <f t="shared" si="26"/>
        <v/>
      </c>
      <c r="Y934" s="51" t="str">
        <f>IF(T934="","",IF(AND(T934&lt;&gt;'Tabelas auxiliares'!$B$236,T934&lt;&gt;'Tabelas auxiliares'!$B$237,T934&lt;&gt;'Tabelas auxiliares'!$C$236,T934&lt;&gt;'Tabelas auxiliares'!$C$237,T934&lt;&gt;'Tabelas auxiliares'!$D$236),"FOLHA DE PESSOAL",IF(X934='Tabelas auxiliares'!$A$237,"CUSTEIO",IF(X934='Tabelas auxiliares'!$A$236,"INVESTIMENTO","ERRO - VERIFICAR"))))</f>
        <v/>
      </c>
      <c r="Z934" s="64" t="str">
        <f t="shared" si="27"/>
        <v/>
      </c>
      <c r="AC934" s="44"/>
    </row>
    <row r="935" spans="6:29" x14ac:dyDescent="0.25">
      <c r="F935" s="51" t="str">
        <f>IFERROR(VLOOKUP(D935,'Tabelas auxiliares'!$A$3:$B$61,2,FALSE),"")</f>
        <v/>
      </c>
      <c r="G935" s="51" t="str">
        <f>IFERROR(VLOOKUP($B935,'Tabelas auxiliares'!$A$65:$C$102,2,FALSE),"")</f>
        <v/>
      </c>
      <c r="H935" s="51" t="str">
        <f>IFERROR(VLOOKUP($B935,'Tabelas auxiliares'!$A$65:$C$102,3,FALSE),"")</f>
        <v/>
      </c>
      <c r="X935" s="51" t="str">
        <f t="shared" si="26"/>
        <v/>
      </c>
      <c r="Y935" s="51" t="str">
        <f>IF(T935="","",IF(AND(T935&lt;&gt;'Tabelas auxiliares'!$B$236,T935&lt;&gt;'Tabelas auxiliares'!$B$237,T935&lt;&gt;'Tabelas auxiliares'!$C$236,T935&lt;&gt;'Tabelas auxiliares'!$C$237,T935&lt;&gt;'Tabelas auxiliares'!$D$236),"FOLHA DE PESSOAL",IF(X935='Tabelas auxiliares'!$A$237,"CUSTEIO",IF(X935='Tabelas auxiliares'!$A$236,"INVESTIMENTO","ERRO - VERIFICAR"))))</f>
        <v/>
      </c>
      <c r="Z935" s="64" t="str">
        <f t="shared" si="27"/>
        <v/>
      </c>
      <c r="AC935" s="44"/>
    </row>
    <row r="936" spans="6:29" x14ac:dyDescent="0.25">
      <c r="F936" s="51" t="str">
        <f>IFERROR(VLOOKUP(D936,'Tabelas auxiliares'!$A$3:$B$61,2,FALSE),"")</f>
        <v/>
      </c>
      <c r="G936" s="51" t="str">
        <f>IFERROR(VLOOKUP($B936,'Tabelas auxiliares'!$A$65:$C$102,2,FALSE),"")</f>
        <v/>
      </c>
      <c r="H936" s="51" t="str">
        <f>IFERROR(VLOOKUP($B936,'Tabelas auxiliares'!$A$65:$C$102,3,FALSE),"")</f>
        <v/>
      </c>
      <c r="X936" s="51" t="str">
        <f t="shared" si="26"/>
        <v/>
      </c>
      <c r="Y936" s="51" t="str">
        <f>IF(T936="","",IF(AND(T936&lt;&gt;'Tabelas auxiliares'!$B$236,T936&lt;&gt;'Tabelas auxiliares'!$B$237,T936&lt;&gt;'Tabelas auxiliares'!$C$236,T936&lt;&gt;'Tabelas auxiliares'!$C$237,T936&lt;&gt;'Tabelas auxiliares'!$D$236),"FOLHA DE PESSOAL",IF(X936='Tabelas auxiliares'!$A$237,"CUSTEIO",IF(X936='Tabelas auxiliares'!$A$236,"INVESTIMENTO","ERRO - VERIFICAR"))))</f>
        <v/>
      </c>
      <c r="Z936" s="64" t="str">
        <f t="shared" si="27"/>
        <v/>
      </c>
      <c r="AC936" s="44"/>
    </row>
    <row r="937" spans="6:29" x14ac:dyDescent="0.25">
      <c r="F937" s="51" t="str">
        <f>IFERROR(VLOOKUP(D937,'Tabelas auxiliares'!$A$3:$B$61,2,FALSE),"")</f>
        <v/>
      </c>
      <c r="G937" s="51" t="str">
        <f>IFERROR(VLOOKUP($B937,'Tabelas auxiliares'!$A$65:$C$102,2,FALSE),"")</f>
        <v/>
      </c>
      <c r="H937" s="51" t="str">
        <f>IFERROR(VLOOKUP($B937,'Tabelas auxiliares'!$A$65:$C$102,3,FALSE),"")</f>
        <v/>
      </c>
      <c r="X937" s="51" t="str">
        <f t="shared" si="26"/>
        <v/>
      </c>
      <c r="Y937" s="51" t="str">
        <f>IF(T937="","",IF(AND(T937&lt;&gt;'Tabelas auxiliares'!$B$236,T937&lt;&gt;'Tabelas auxiliares'!$B$237,T937&lt;&gt;'Tabelas auxiliares'!$C$236,T937&lt;&gt;'Tabelas auxiliares'!$C$237,T937&lt;&gt;'Tabelas auxiliares'!$D$236),"FOLHA DE PESSOAL",IF(X937='Tabelas auxiliares'!$A$237,"CUSTEIO",IF(X937='Tabelas auxiliares'!$A$236,"INVESTIMENTO","ERRO - VERIFICAR"))))</f>
        <v/>
      </c>
      <c r="Z937" s="64" t="str">
        <f t="shared" si="27"/>
        <v/>
      </c>
      <c r="AA937" s="44"/>
      <c r="AC937" s="44"/>
    </row>
    <row r="938" spans="6:29" x14ac:dyDescent="0.25">
      <c r="F938" s="51" t="str">
        <f>IFERROR(VLOOKUP(D938,'Tabelas auxiliares'!$A$3:$B$61,2,FALSE),"")</f>
        <v/>
      </c>
      <c r="G938" s="51" t="str">
        <f>IFERROR(VLOOKUP($B938,'Tabelas auxiliares'!$A$65:$C$102,2,FALSE),"")</f>
        <v/>
      </c>
      <c r="H938" s="51" t="str">
        <f>IFERROR(VLOOKUP($B938,'Tabelas auxiliares'!$A$65:$C$102,3,FALSE),"")</f>
        <v/>
      </c>
      <c r="X938" s="51" t="str">
        <f t="shared" si="26"/>
        <v/>
      </c>
      <c r="Y938" s="51" t="str">
        <f>IF(T938="","",IF(AND(T938&lt;&gt;'Tabelas auxiliares'!$B$236,T938&lt;&gt;'Tabelas auxiliares'!$B$237,T938&lt;&gt;'Tabelas auxiliares'!$C$236,T938&lt;&gt;'Tabelas auxiliares'!$C$237,T938&lt;&gt;'Tabelas auxiliares'!$D$236),"FOLHA DE PESSOAL",IF(X938='Tabelas auxiliares'!$A$237,"CUSTEIO",IF(X938='Tabelas auxiliares'!$A$236,"INVESTIMENTO","ERRO - VERIFICAR"))))</f>
        <v/>
      </c>
      <c r="Z938" s="64" t="str">
        <f t="shared" si="27"/>
        <v/>
      </c>
      <c r="AC938" s="44"/>
    </row>
    <row r="939" spans="6:29" x14ac:dyDescent="0.25">
      <c r="F939" s="51" t="str">
        <f>IFERROR(VLOOKUP(D939,'Tabelas auxiliares'!$A$3:$B$61,2,FALSE),"")</f>
        <v/>
      </c>
      <c r="G939" s="51" t="str">
        <f>IFERROR(VLOOKUP($B939,'Tabelas auxiliares'!$A$65:$C$102,2,FALSE),"")</f>
        <v/>
      </c>
      <c r="H939" s="51" t="str">
        <f>IFERROR(VLOOKUP($B939,'Tabelas auxiliares'!$A$65:$C$102,3,FALSE),"")</f>
        <v/>
      </c>
      <c r="X939" s="51" t="str">
        <f t="shared" si="26"/>
        <v/>
      </c>
      <c r="Y939" s="51" t="str">
        <f>IF(T939="","",IF(AND(T939&lt;&gt;'Tabelas auxiliares'!$B$236,T939&lt;&gt;'Tabelas auxiliares'!$B$237,T939&lt;&gt;'Tabelas auxiliares'!$C$236,T939&lt;&gt;'Tabelas auxiliares'!$C$237,T939&lt;&gt;'Tabelas auxiliares'!$D$236),"FOLHA DE PESSOAL",IF(X939='Tabelas auxiliares'!$A$237,"CUSTEIO",IF(X939='Tabelas auxiliares'!$A$236,"INVESTIMENTO","ERRO - VERIFICAR"))))</f>
        <v/>
      </c>
      <c r="Z939" s="64" t="str">
        <f t="shared" si="27"/>
        <v/>
      </c>
      <c r="AC939" s="44"/>
    </row>
    <row r="940" spans="6:29" x14ac:dyDescent="0.25">
      <c r="F940" s="51" t="str">
        <f>IFERROR(VLOOKUP(D940,'Tabelas auxiliares'!$A$3:$B$61,2,FALSE),"")</f>
        <v/>
      </c>
      <c r="G940" s="51" t="str">
        <f>IFERROR(VLOOKUP($B940,'Tabelas auxiliares'!$A$65:$C$102,2,FALSE),"")</f>
        <v/>
      </c>
      <c r="H940" s="51" t="str">
        <f>IFERROR(VLOOKUP($B940,'Tabelas auxiliares'!$A$65:$C$102,3,FALSE),"")</f>
        <v/>
      </c>
      <c r="X940" s="51" t="str">
        <f t="shared" ref="X940:X1003" si="28">LEFT(V940,1)</f>
        <v/>
      </c>
      <c r="Y940" s="51" t="str">
        <f>IF(T940="","",IF(AND(T940&lt;&gt;'Tabelas auxiliares'!$B$236,T940&lt;&gt;'Tabelas auxiliares'!$B$237,T940&lt;&gt;'Tabelas auxiliares'!$C$236,T940&lt;&gt;'Tabelas auxiliares'!$C$237,T940&lt;&gt;'Tabelas auxiliares'!$D$236),"FOLHA DE PESSOAL",IF(X940='Tabelas auxiliares'!$A$237,"CUSTEIO",IF(X940='Tabelas auxiliares'!$A$236,"INVESTIMENTO","ERRO - VERIFICAR"))))</f>
        <v/>
      </c>
      <c r="Z940" s="64" t="str">
        <f t="shared" si="27"/>
        <v/>
      </c>
      <c r="AC940" s="44"/>
    </row>
    <row r="941" spans="6:29" x14ac:dyDescent="0.25">
      <c r="F941" s="51" t="str">
        <f>IFERROR(VLOOKUP(D941,'Tabelas auxiliares'!$A$3:$B$61,2,FALSE),"")</f>
        <v/>
      </c>
      <c r="G941" s="51" t="str">
        <f>IFERROR(VLOOKUP($B941,'Tabelas auxiliares'!$A$65:$C$102,2,FALSE),"")</f>
        <v/>
      </c>
      <c r="H941" s="51" t="str">
        <f>IFERROR(VLOOKUP($B941,'Tabelas auxiliares'!$A$65:$C$102,3,FALSE),"")</f>
        <v/>
      </c>
      <c r="X941" s="51" t="str">
        <f t="shared" si="28"/>
        <v/>
      </c>
      <c r="Y941" s="51" t="str">
        <f>IF(T941="","",IF(AND(T941&lt;&gt;'Tabelas auxiliares'!$B$236,T941&lt;&gt;'Tabelas auxiliares'!$B$237,T941&lt;&gt;'Tabelas auxiliares'!$C$236,T941&lt;&gt;'Tabelas auxiliares'!$C$237,T941&lt;&gt;'Tabelas auxiliares'!$D$236),"FOLHA DE PESSOAL",IF(X941='Tabelas auxiliares'!$A$237,"CUSTEIO",IF(X941='Tabelas auxiliares'!$A$236,"INVESTIMENTO","ERRO - VERIFICAR"))))</f>
        <v/>
      </c>
      <c r="Z941" s="64" t="str">
        <f t="shared" ref="Z941:Z1004" si="29">IF(AA941+AB941+AC941&lt;&gt;0,AA941+AB941+AC941,"")</f>
        <v/>
      </c>
      <c r="AC941" s="44"/>
    </row>
    <row r="942" spans="6:29" x14ac:dyDescent="0.25">
      <c r="F942" s="51" t="str">
        <f>IFERROR(VLOOKUP(D942,'Tabelas auxiliares'!$A$3:$B$61,2,FALSE),"")</f>
        <v/>
      </c>
      <c r="G942" s="51" t="str">
        <f>IFERROR(VLOOKUP($B942,'Tabelas auxiliares'!$A$65:$C$102,2,FALSE),"")</f>
        <v/>
      </c>
      <c r="H942" s="51" t="str">
        <f>IFERROR(VLOOKUP($B942,'Tabelas auxiliares'!$A$65:$C$102,3,FALSE),"")</f>
        <v/>
      </c>
      <c r="X942" s="51" t="str">
        <f t="shared" si="28"/>
        <v/>
      </c>
      <c r="Y942" s="51" t="str">
        <f>IF(T942="","",IF(AND(T942&lt;&gt;'Tabelas auxiliares'!$B$236,T942&lt;&gt;'Tabelas auxiliares'!$B$237,T942&lt;&gt;'Tabelas auxiliares'!$C$236,T942&lt;&gt;'Tabelas auxiliares'!$C$237,T942&lt;&gt;'Tabelas auxiliares'!$D$236),"FOLHA DE PESSOAL",IF(X942='Tabelas auxiliares'!$A$237,"CUSTEIO",IF(X942='Tabelas auxiliares'!$A$236,"INVESTIMENTO","ERRO - VERIFICAR"))))</f>
        <v/>
      </c>
      <c r="Z942" s="64" t="str">
        <f t="shared" si="29"/>
        <v/>
      </c>
      <c r="AC942" s="44"/>
    </row>
    <row r="943" spans="6:29" x14ac:dyDescent="0.25">
      <c r="F943" s="51" t="str">
        <f>IFERROR(VLOOKUP(D943,'Tabelas auxiliares'!$A$3:$B$61,2,FALSE),"")</f>
        <v/>
      </c>
      <c r="G943" s="51" t="str">
        <f>IFERROR(VLOOKUP($B943,'Tabelas auxiliares'!$A$65:$C$102,2,FALSE),"")</f>
        <v/>
      </c>
      <c r="H943" s="51" t="str">
        <f>IFERROR(VLOOKUP($B943,'Tabelas auxiliares'!$A$65:$C$102,3,FALSE),"")</f>
        <v/>
      </c>
      <c r="X943" s="51" t="str">
        <f t="shared" si="28"/>
        <v/>
      </c>
      <c r="Y943" s="51" t="str">
        <f>IF(T943="","",IF(AND(T943&lt;&gt;'Tabelas auxiliares'!$B$236,T943&lt;&gt;'Tabelas auxiliares'!$B$237,T943&lt;&gt;'Tabelas auxiliares'!$C$236,T943&lt;&gt;'Tabelas auxiliares'!$C$237,T943&lt;&gt;'Tabelas auxiliares'!$D$236),"FOLHA DE PESSOAL",IF(X943='Tabelas auxiliares'!$A$237,"CUSTEIO",IF(X943='Tabelas auxiliares'!$A$236,"INVESTIMENTO","ERRO - VERIFICAR"))))</f>
        <v/>
      </c>
      <c r="Z943" s="64" t="str">
        <f t="shared" si="29"/>
        <v/>
      </c>
      <c r="AA943" s="44"/>
      <c r="AC943" s="44"/>
    </row>
    <row r="944" spans="6:29" x14ac:dyDescent="0.25">
      <c r="F944" s="51" t="str">
        <f>IFERROR(VLOOKUP(D944,'Tabelas auxiliares'!$A$3:$B$61,2,FALSE),"")</f>
        <v/>
      </c>
      <c r="G944" s="51" t="str">
        <f>IFERROR(VLOOKUP($B944,'Tabelas auxiliares'!$A$65:$C$102,2,FALSE),"")</f>
        <v/>
      </c>
      <c r="H944" s="51" t="str">
        <f>IFERROR(VLOOKUP($B944,'Tabelas auxiliares'!$A$65:$C$102,3,FALSE),"")</f>
        <v/>
      </c>
      <c r="X944" s="51" t="str">
        <f t="shared" si="28"/>
        <v/>
      </c>
      <c r="Y944" s="51" t="str">
        <f>IF(T944="","",IF(AND(T944&lt;&gt;'Tabelas auxiliares'!$B$236,T944&lt;&gt;'Tabelas auxiliares'!$B$237,T944&lt;&gt;'Tabelas auxiliares'!$C$236,T944&lt;&gt;'Tabelas auxiliares'!$C$237,T944&lt;&gt;'Tabelas auxiliares'!$D$236),"FOLHA DE PESSOAL",IF(X944='Tabelas auxiliares'!$A$237,"CUSTEIO",IF(X944='Tabelas auxiliares'!$A$236,"INVESTIMENTO","ERRO - VERIFICAR"))))</f>
        <v/>
      </c>
      <c r="Z944" s="64" t="str">
        <f t="shared" si="29"/>
        <v/>
      </c>
      <c r="AA944" s="44"/>
    </row>
    <row r="945" spans="6:29" x14ac:dyDescent="0.25">
      <c r="F945" s="51" t="str">
        <f>IFERROR(VLOOKUP(D945,'Tabelas auxiliares'!$A$3:$B$61,2,FALSE),"")</f>
        <v/>
      </c>
      <c r="G945" s="51" t="str">
        <f>IFERROR(VLOOKUP($B945,'Tabelas auxiliares'!$A$65:$C$102,2,FALSE),"")</f>
        <v/>
      </c>
      <c r="H945" s="51" t="str">
        <f>IFERROR(VLOOKUP($B945,'Tabelas auxiliares'!$A$65:$C$102,3,FALSE),"")</f>
        <v/>
      </c>
      <c r="X945" s="51" t="str">
        <f t="shared" si="28"/>
        <v/>
      </c>
      <c r="Y945" s="51" t="str">
        <f>IF(T945="","",IF(AND(T945&lt;&gt;'Tabelas auxiliares'!$B$236,T945&lt;&gt;'Tabelas auxiliares'!$B$237,T945&lt;&gt;'Tabelas auxiliares'!$C$236,T945&lt;&gt;'Tabelas auxiliares'!$C$237,T945&lt;&gt;'Tabelas auxiliares'!$D$236),"FOLHA DE PESSOAL",IF(X945='Tabelas auxiliares'!$A$237,"CUSTEIO",IF(X945='Tabelas auxiliares'!$A$236,"INVESTIMENTO","ERRO - VERIFICAR"))))</f>
        <v/>
      </c>
      <c r="Z945" s="64" t="str">
        <f t="shared" si="29"/>
        <v/>
      </c>
      <c r="AC945" s="44"/>
    </row>
    <row r="946" spans="6:29" x14ac:dyDescent="0.25">
      <c r="F946" s="51" t="str">
        <f>IFERROR(VLOOKUP(D946,'Tabelas auxiliares'!$A$3:$B$61,2,FALSE),"")</f>
        <v/>
      </c>
      <c r="G946" s="51" t="str">
        <f>IFERROR(VLOOKUP($B946,'Tabelas auxiliares'!$A$65:$C$102,2,FALSE),"")</f>
        <v/>
      </c>
      <c r="H946" s="51" t="str">
        <f>IFERROR(VLOOKUP($B946,'Tabelas auxiliares'!$A$65:$C$102,3,FALSE),"")</f>
        <v/>
      </c>
      <c r="X946" s="51" t="str">
        <f t="shared" si="28"/>
        <v/>
      </c>
      <c r="Y946" s="51" t="str">
        <f>IF(T946="","",IF(AND(T946&lt;&gt;'Tabelas auxiliares'!$B$236,T946&lt;&gt;'Tabelas auxiliares'!$B$237,T946&lt;&gt;'Tabelas auxiliares'!$C$236,T946&lt;&gt;'Tabelas auxiliares'!$C$237,T946&lt;&gt;'Tabelas auxiliares'!$D$236),"FOLHA DE PESSOAL",IF(X946='Tabelas auxiliares'!$A$237,"CUSTEIO",IF(X946='Tabelas auxiliares'!$A$236,"INVESTIMENTO","ERRO - VERIFICAR"))))</f>
        <v/>
      </c>
      <c r="Z946" s="64" t="str">
        <f t="shared" si="29"/>
        <v/>
      </c>
      <c r="AA946" s="44"/>
      <c r="AC946" s="44"/>
    </row>
    <row r="947" spans="6:29" x14ac:dyDescent="0.25">
      <c r="F947" s="51" t="str">
        <f>IFERROR(VLOOKUP(D947,'Tabelas auxiliares'!$A$3:$B$61,2,FALSE),"")</f>
        <v/>
      </c>
      <c r="G947" s="51" t="str">
        <f>IFERROR(VLOOKUP($B947,'Tabelas auxiliares'!$A$65:$C$102,2,FALSE),"")</f>
        <v/>
      </c>
      <c r="H947" s="51" t="str">
        <f>IFERROR(VLOOKUP($B947,'Tabelas auxiliares'!$A$65:$C$102,3,FALSE),"")</f>
        <v/>
      </c>
      <c r="X947" s="51" t="str">
        <f t="shared" si="28"/>
        <v/>
      </c>
      <c r="Y947" s="51" t="str">
        <f>IF(T947="","",IF(AND(T947&lt;&gt;'Tabelas auxiliares'!$B$236,T947&lt;&gt;'Tabelas auxiliares'!$B$237,T947&lt;&gt;'Tabelas auxiliares'!$C$236,T947&lt;&gt;'Tabelas auxiliares'!$C$237,T947&lt;&gt;'Tabelas auxiliares'!$D$236),"FOLHA DE PESSOAL",IF(X947='Tabelas auxiliares'!$A$237,"CUSTEIO",IF(X947='Tabelas auxiliares'!$A$236,"INVESTIMENTO","ERRO - VERIFICAR"))))</f>
        <v/>
      </c>
      <c r="Z947" s="64" t="str">
        <f t="shared" si="29"/>
        <v/>
      </c>
      <c r="AC947" s="44"/>
    </row>
    <row r="948" spans="6:29" x14ac:dyDescent="0.25">
      <c r="F948" s="51" t="str">
        <f>IFERROR(VLOOKUP(D948,'Tabelas auxiliares'!$A$3:$B$61,2,FALSE),"")</f>
        <v/>
      </c>
      <c r="G948" s="51" t="str">
        <f>IFERROR(VLOOKUP($B948,'Tabelas auxiliares'!$A$65:$C$102,2,FALSE),"")</f>
        <v/>
      </c>
      <c r="H948" s="51" t="str">
        <f>IFERROR(VLOOKUP($B948,'Tabelas auxiliares'!$A$65:$C$102,3,FALSE),"")</f>
        <v/>
      </c>
      <c r="X948" s="51" t="str">
        <f t="shared" si="28"/>
        <v/>
      </c>
      <c r="Y948" s="51" t="str">
        <f>IF(T948="","",IF(AND(T948&lt;&gt;'Tabelas auxiliares'!$B$236,T948&lt;&gt;'Tabelas auxiliares'!$B$237,T948&lt;&gt;'Tabelas auxiliares'!$C$236,T948&lt;&gt;'Tabelas auxiliares'!$C$237,T948&lt;&gt;'Tabelas auxiliares'!$D$236),"FOLHA DE PESSOAL",IF(X948='Tabelas auxiliares'!$A$237,"CUSTEIO",IF(X948='Tabelas auxiliares'!$A$236,"INVESTIMENTO","ERRO - VERIFICAR"))))</f>
        <v/>
      </c>
      <c r="Z948" s="64" t="str">
        <f t="shared" si="29"/>
        <v/>
      </c>
      <c r="AC948" s="44"/>
    </row>
    <row r="949" spans="6:29" x14ac:dyDescent="0.25">
      <c r="F949" s="51" t="str">
        <f>IFERROR(VLOOKUP(D949,'Tabelas auxiliares'!$A$3:$B$61,2,FALSE),"")</f>
        <v/>
      </c>
      <c r="G949" s="51" t="str">
        <f>IFERROR(VLOOKUP($B949,'Tabelas auxiliares'!$A$65:$C$102,2,FALSE),"")</f>
        <v/>
      </c>
      <c r="H949" s="51" t="str">
        <f>IFERROR(VLOOKUP($B949,'Tabelas auxiliares'!$A$65:$C$102,3,FALSE),"")</f>
        <v/>
      </c>
      <c r="X949" s="51" t="str">
        <f t="shared" si="28"/>
        <v/>
      </c>
      <c r="Y949" s="51" t="str">
        <f>IF(T949="","",IF(AND(T949&lt;&gt;'Tabelas auxiliares'!$B$236,T949&lt;&gt;'Tabelas auxiliares'!$B$237,T949&lt;&gt;'Tabelas auxiliares'!$C$236,T949&lt;&gt;'Tabelas auxiliares'!$C$237,T949&lt;&gt;'Tabelas auxiliares'!$D$236),"FOLHA DE PESSOAL",IF(X949='Tabelas auxiliares'!$A$237,"CUSTEIO",IF(X949='Tabelas auxiliares'!$A$236,"INVESTIMENTO","ERRO - VERIFICAR"))))</f>
        <v/>
      </c>
      <c r="Z949" s="64" t="str">
        <f t="shared" si="29"/>
        <v/>
      </c>
      <c r="AA949" s="44"/>
    </row>
    <row r="950" spans="6:29" x14ac:dyDescent="0.25">
      <c r="F950" s="51" t="str">
        <f>IFERROR(VLOOKUP(D950,'Tabelas auxiliares'!$A$3:$B$61,2,FALSE),"")</f>
        <v/>
      </c>
      <c r="G950" s="51" t="str">
        <f>IFERROR(VLOOKUP($B950,'Tabelas auxiliares'!$A$65:$C$102,2,FALSE),"")</f>
        <v/>
      </c>
      <c r="H950" s="51" t="str">
        <f>IFERROR(VLOOKUP($B950,'Tabelas auxiliares'!$A$65:$C$102,3,FALSE),"")</f>
        <v/>
      </c>
      <c r="X950" s="51" t="str">
        <f t="shared" si="28"/>
        <v/>
      </c>
      <c r="Y950" s="51" t="str">
        <f>IF(T950="","",IF(AND(T950&lt;&gt;'Tabelas auxiliares'!$B$236,T950&lt;&gt;'Tabelas auxiliares'!$B$237,T950&lt;&gt;'Tabelas auxiliares'!$C$236,T950&lt;&gt;'Tabelas auxiliares'!$C$237,T950&lt;&gt;'Tabelas auxiliares'!$D$236),"FOLHA DE PESSOAL",IF(X950='Tabelas auxiliares'!$A$237,"CUSTEIO",IF(X950='Tabelas auxiliares'!$A$236,"INVESTIMENTO","ERRO - VERIFICAR"))))</f>
        <v/>
      </c>
      <c r="Z950" s="64" t="str">
        <f t="shared" si="29"/>
        <v/>
      </c>
      <c r="AA950" s="44"/>
    </row>
    <row r="951" spans="6:29" x14ac:dyDescent="0.25">
      <c r="F951" s="51" t="str">
        <f>IFERROR(VLOOKUP(D951,'Tabelas auxiliares'!$A$3:$B$61,2,FALSE),"")</f>
        <v/>
      </c>
      <c r="G951" s="51" t="str">
        <f>IFERROR(VLOOKUP($B951,'Tabelas auxiliares'!$A$65:$C$102,2,FALSE),"")</f>
        <v/>
      </c>
      <c r="H951" s="51" t="str">
        <f>IFERROR(VLOOKUP($B951,'Tabelas auxiliares'!$A$65:$C$102,3,FALSE),"")</f>
        <v/>
      </c>
      <c r="X951" s="51" t="str">
        <f t="shared" si="28"/>
        <v/>
      </c>
      <c r="Y951" s="51" t="str">
        <f>IF(T951="","",IF(AND(T951&lt;&gt;'Tabelas auxiliares'!$B$236,T951&lt;&gt;'Tabelas auxiliares'!$B$237,T951&lt;&gt;'Tabelas auxiliares'!$C$236,T951&lt;&gt;'Tabelas auxiliares'!$C$237,T951&lt;&gt;'Tabelas auxiliares'!$D$236),"FOLHA DE PESSOAL",IF(X951='Tabelas auxiliares'!$A$237,"CUSTEIO",IF(X951='Tabelas auxiliares'!$A$236,"INVESTIMENTO","ERRO - VERIFICAR"))))</f>
        <v/>
      </c>
      <c r="Z951" s="64" t="str">
        <f t="shared" si="29"/>
        <v/>
      </c>
      <c r="AC951" s="44"/>
    </row>
    <row r="952" spans="6:29" x14ac:dyDescent="0.25">
      <c r="F952" s="51" t="str">
        <f>IFERROR(VLOOKUP(D952,'Tabelas auxiliares'!$A$3:$B$61,2,FALSE),"")</f>
        <v/>
      </c>
      <c r="G952" s="51" t="str">
        <f>IFERROR(VLOOKUP($B952,'Tabelas auxiliares'!$A$65:$C$102,2,FALSE),"")</f>
        <v/>
      </c>
      <c r="H952" s="51" t="str">
        <f>IFERROR(VLOOKUP($B952,'Tabelas auxiliares'!$A$65:$C$102,3,FALSE),"")</f>
        <v/>
      </c>
      <c r="X952" s="51" t="str">
        <f t="shared" si="28"/>
        <v/>
      </c>
      <c r="Y952" s="51" t="str">
        <f>IF(T952="","",IF(AND(T952&lt;&gt;'Tabelas auxiliares'!$B$236,T952&lt;&gt;'Tabelas auxiliares'!$B$237,T952&lt;&gt;'Tabelas auxiliares'!$C$236,T952&lt;&gt;'Tabelas auxiliares'!$C$237,T952&lt;&gt;'Tabelas auxiliares'!$D$236),"FOLHA DE PESSOAL",IF(X952='Tabelas auxiliares'!$A$237,"CUSTEIO",IF(X952='Tabelas auxiliares'!$A$236,"INVESTIMENTO","ERRO - VERIFICAR"))))</f>
        <v/>
      </c>
      <c r="Z952" s="64" t="str">
        <f t="shared" si="29"/>
        <v/>
      </c>
      <c r="AC952" s="44"/>
    </row>
    <row r="953" spans="6:29" x14ac:dyDescent="0.25">
      <c r="F953" s="51" t="str">
        <f>IFERROR(VLOOKUP(D953,'Tabelas auxiliares'!$A$3:$B$61,2,FALSE),"")</f>
        <v/>
      </c>
      <c r="G953" s="51" t="str">
        <f>IFERROR(VLOOKUP($B953,'Tabelas auxiliares'!$A$65:$C$102,2,FALSE),"")</f>
        <v/>
      </c>
      <c r="H953" s="51" t="str">
        <f>IFERROR(VLOOKUP($B953,'Tabelas auxiliares'!$A$65:$C$102,3,FALSE),"")</f>
        <v/>
      </c>
      <c r="X953" s="51" t="str">
        <f t="shared" si="28"/>
        <v/>
      </c>
      <c r="Y953" s="51" t="str">
        <f>IF(T953="","",IF(AND(T953&lt;&gt;'Tabelas auxiliares'!$B$236,T953&lt;&gt;'Tabelas auxiliares'!$B$237,T953&lt;&gt;'Tabelas auxiliares'!$C$236,T953&lt;&gt;'Tabelas auxiliares'!$C$237,T953&lt;&gt;'Tabelas auxiliares'!$D$236),"FOLHA DE PESSOAL",IF(X953='Tabelas auxiliares'!$A$237,"CUSTEIO",IF(X953='Tabelas auxiliares'!$A$236,"INVESTIMENTO","ERRO - VERIFICAR"))))</f>
        <v/>
      </c>
      <c r="Z953" s="64" t="str">
        <f t="shared" si="29"/>
        <v/>
      </c>
      <c r="AC953" s="44"/>
    </row>
    <row r="954" spans="6:29" x14ac:dyDescent="0.25">
      <c r="F954" s="51" t="str">
        <f>IFERROR(VLOOKUP(D954,'Tabelas auxiliares'!$A$3:$B$61,2,FALSE),"")</f>
        <v/>
      </c>
      <c r="G954" s="51" t="str">
        <f>IFERROR(VLOOKUP($B954,'Tabelas auxiliares'!$A$65:$C$102,2,FALSE),"")</f>
        <v/>
      </c>
      <c r="H954" s="51" t="str">
        <f>IFERROR(VLOOKUP($B954,'Tabelas auxiliares'!$A$65:$C$102,3,FALSE),"")</f>
        <v/>
      </c>
      <c r="X954" s="51" t="str">
        <f t="shared" si="28"/>
        <v/>
      </c>
      <c r="Y954" s="51" t="str">
        <f>IF(T954="","",IF(AND(T954&lt;&gt;'Tabelas auxiliares'!$B$236,T954&lt;&gt;'Tabelas auxiliares'!$B$237,T954&lt;&gt;'Tabelas auxiliares'!$C$236,T954&lt;&gt;'Tabelas auxiliares'!$C$237,T954&lt;&gt;'Tabelas auxiliares'!$D$236),"FOLHA DE PESSOAL",IF(X954='Tabelas auxiliares'!$A$237,"CUSTEIO",IF(X954='Tabelas auxiliares'!$A$236,"INVESTIMENTO","ERRO - VERIFICAR"))))</f>
        <v/>
      </c>
      <c r="Z954" s="64" t="str">
        <f t="shared" si="29"/>
        <v/>
      </c>
      <c r="AC954" s="44"/>
    </row>
    <row r="955" spans="6:29" x14ac:dyDescent="0.25">
      <c r="F955" s="51" t="str">
        <f>IFERROR(VLOOKUP(D955,'Tabelas auxiliares'!$A$3:$B$61,2,FALSE),"")</f>
        <v/>
      </c>
      <c r="G955" s="51" t="str">
        <f>IFERROR(VLOOKUP($B955,'Tabelas auxiliares'!$A$65:$C$102,2,FALSE),"")</f>
        <v/>
      </c>
      <c r="H955" s="51" t="str">
        <f>IFERROR(VLOOKUP($B955,'Tabelas auxiliares'!$A$65:$C$102,3,FALSE),"")</f>
        <v/>
      </c>
      <c r="X955" s="51" t="str">
        <f t="shared" si="28"/>
        <v/>
      </c>
      <c r="Y955" s="51" t="str">
        <f>IF(T955="","",IF(AND(T955&lt;&gt;'Tabelas auxiliares'!$B$236,T955&lt;&gt;'Tabelas auxiliares'!$B$237,T955&lt;&gt;'Tabelas auxiliares'!$C$236,T955&lt;&gt;'Tabelas auxiliares'!$C$237,T955&lt;&gt;'Tabelas auxiliares'!$D$236),"FOLHA DE PESSOAL",IF(X955='Tabelas auxiliares'!$A$237,"CUSTEIO",IF(X955='Tabelas auxiliares'!$A$236,"INVESTIMENTO","ERRO - VERIFICAR"))))</f>
        <v/>
      </c>
      <c r="Z955" s="64" t="str">
        <f t="shared" si="29"/>
        <v/>
      </c>
      <c r="AC955" s="44"/>
    </row>
    <row r="956" spans="6:29" x14ac:dyDescent="0.25">
      <c r="F956" s="51" t="str">
        <f>IFERROR(VLOOKUP(D956,'Tabelas auxiliares'!$A$3:$B$61,2,FALSE),"")</f>
        <v/>
      </c>
      <c r="G956" s="51" t="str">
        <f>IFERROR(VLOOKUP($B956,'Tabelas auxiliares'!$A$65:$C$102,2,FALSE),"")</f>
        <v/>
      </c>
      <c r="H956" s="51" t="str">
        <f>IFERROR(VLOOKUP($B956,'Tabelas auxiliares'!$A$65:$C$102,3,FALSE),"")</f>
        <v/>
      </c>
      <c r="X956" s="51" t="str">
        <f t="shared" si="28"/>
        <v/>
      </c>
      <c r="Y956" s="51" t="str">
        <f>IF(T956="","",IF(AND(T956&lt;&gt;'Tabelas auxiliares'!$B$236,T956&lt;&gt;'Tabelas auxiliares'!$B$237,T956&lt;&gt;'Tabelas auxiliares'!$C$236,T956&lt;&gt;'Tabelas auxiliares'!$C$237,T956&lt;&gt;'Tabelas auxiliares'!$D$236),"FOLHA DE PESSOAL",IF(X956='Tabelas auxiliares'!$A$237,"CUSTEIO",IF(X956='Tabelas auxiliares'!$A$236,"INVESTIMENTO","ERRO - VERIFICAR"))))</f>
        <v/>
      </c>
      <c r="Z956" s="64" t="str">
        <f t="shared" si="29"/>
        <v/>
      </c>
      <c r="AA956" s="44"/>
      <c r="AC956" s="44"/>
    </row>
    <row r="957" spans="6:29" x14ac:dyDescent="0.25">
      <c r="F957" s="51" t="str">
        <f>IFERROR(VLOOKUP(D957,'Tabelas auxiliares'!$A$3:$B$61,2,FALSE),"")</f>
        <v/>
      </c>
      <c r="G957" s="51" t="str">
        <f>IFERROR(VLOOKUP($B957,'Tabelas auxiliares'!$A$65:$C$102,2,FALSE),"")</f>
        <v/>
      </c>
      <c r="H957" s="51" t="str">
        <f>IFERROR(VLOOKUP($B957,'Tabelas auxiliares'!$A$65:$C$102,3,FALSE),"")</f>
        <v/>
      </c>
      <c r="X957" s="51" t="str">
        <f t="shared" si="28"/>
        <v/>
      </c>
      <c r="Y957" s="51" t="str">
        <f>IF(T957="","",IF(AND(T957&lt;&gt;'Tabelas auxiliares'!$B$236,T957&lt;&gt;'Tabelas auxiliares'!$B$237,T957&lt;&gt;'Tabelas auxiliares'!$C$236,T957&lt;&gt;'Tabelas auxiliares'!$C$237,T957&lt;&gt;'Tabelas auxiliares'!$D$236),"FOLHA DE PESSOAL",IF(X957='Tabelas auxiliares'!$A$237,"CUSTEIO",IF(X957='Tabelas auxiliares'!$A$236,"INVESTIMENTO","ERRO - VERIFICAR"))))</f>
        <v/>
      </c>
      <c r="Z957" s="64" t="str">
        <f t="shared" si="29"/>
        <v/>
      </c>
      <c r="AC957" s="44"/>
    </row>
    <row r="958" spans="6:29" x14ac:dyDescent="0.25">
      <c r="F958" s="51" t="str">
        <f>IFERROR(VLOOKUP(D958,'Tabelas auxiliares'!$A$3:$B$61,2,FALSE),"")</f>
        <v/>
      </c>
      <c r="G958" s="51" t="str">
        <f>IFERROR(VLOOKUP($B958,'Tabelas auxiliares'!$A$65:$C$102,2,FALSE),"")</f>
        <v/>
      </c>
      <c r="H958" s="51" t="str">
        <f>IFERROR(VLOOKUP($B958,'Tabelas auxiliares'!$A$65:$C$102,3,FALSE),"")</f>
        <v/>
      </c>
      <c r="X958" s="51" t="str">
        <f t="shared" si="28"/>
        <v/>
      </c>
      <c r="Y958" s="51" t="str">
        <f>IF(T958="","",IF(AND(T958&lt;&gt;'Tabelas auxiliares'!$B$236,T958&lt;&gt;'Tabelas auxiliares'!$B$237,T958&lt;&gt;'Tabelas auxiliares'!$C$236,T958&lt;&gt;'Tabelas auxiliares'!$C$237,T958&lt;&gt;'Tabelas auxiliares'!$D$236),"FOLHA DE PESSOAL",IF(X958='Tabelas auxiliares'!$A$237,"CUSTEIO",IF(X958='Tabelas auxiliares'!$A$236,"INVESTIMENTO","ERRO - VERIFICAR"))))</f>
        <v/>
      </c>
      <c r="Z958" s="64" t="str">
        <f t="shared" si="29"/>
        <v/>
      </c>
      <c r="AC958" s="44"/>
    </row>
    <row r="959" spans="6:29" x14ac:dyDescent="0.25">
      <c r="F959" s="51" t="str">
        <f>IFERROR(VLOOKUP(D959,'Tabelas auxiliares'!$A$3:$B$61,2,FALSE),"")</f>
        <v/>
      </c>
      <c r="G959" s="51" t="str">
        <f>IFERROR(VLOOKUP($B959,'Tabelas auxiliares'!$A$65:$C$102,2,FALSE),"")</f>
        <v/>
      </c>
      <c r="H959" s="51" t="str">
        <f>IFERROR(VLOOKUP($B959,'Tabelas auxiliares'!$A$65:$C$102,3,FALSE),"")</f>
        <v/>
      </c>
      <c r="X959" s="51" t="str">
        <f t="shared" si="28"/>
        <v/>
      </c>
      <c r="Y959" s="51" t="str">
        <f>IF(T959="","",IF(AND(T959&lt;&gt;'Tabelas auxiliares'!$B$236,T959&lt;&gt;'Tabelas auxiliares'!$B$237,T959&lt;&gt;'Tabelas auxiliares'!$C$236,T959&lt;&gt;'Tabelas auxiliares'!$C$237,T959&lt;&gt;'Tabelas auxiliares'!$D$236),"FOLHA DE PESSOAL",IF(X959='Tabelas auxiliares'!$A$237,"CUSTEIO",IF(X959='Tabelas auxiliares'!$A$236,"INVESTIMENTO","ERRO - VERIFICAR"))))</f>
        <v/>
      </c>
      <c r="Z959" s="64" t="str">
        <f t="shared" si="29"/>
        <v/>
      </c>
      <c r="AC959" s="44"/>
    </row>
    <row r="960" spans="6:29" x14ac:dyDescent="0.25">
      <c r="F960" s="51" t="str">
        <f>IFERROR(VLOOKUP(D960,'Tabelas auxiliares'!$A$3:$B$61,2,FALSE),"")</f>
        <v/>
      </c>
      <c r="G960" s="51" t="str">
        <f>IFERROR(VLOOKUP($B960,'Tabelas auxiliares'!$A$65:$C$102,2,FALSE),"")</f>
        <v/>
      </c>
      <c r="H960" s="51" t="str">
        <f>IFERROR(VLOOKUP($B960,'Tabelas auxiliares'!$A$65:$C$102,3,FALSE),"")</f>
        <v/>
      </c>
      <c r="X960" s="51" t="str">
        <f t="shared" si="28"/>
        <v/>
      </c>
      <c r="Y960" s="51" t="str">
        <f>IF(T960="","",IF(AND(T960&lt;&gt;'Tabelas auxiliares'!$B$236,T960&lt;&gt;'Tabelas auxiliares'!$B$237,T960&lt;&gt;'Tabelas auxiliares'!$C$236,T960&lt;&gt;'Tabelas auxiliares'!$C$237,T960&lt;&gt;'Tabelas auxiliares'!$D$236),"FOLHA DE PESSOAL",IF(X960='Tabelas auxiliares'!$A$237,"CUSTEIO",IF(X960='Tabelas auxiliares'!$A$236,"INVESTIMENTO","ERRO - VERIFICAR"))))</f>
        <v/>
      </c>
      <c r="Z960" s="64" t="str">
        <f t="shared" si="29"/>
        <v/>
      </c>
      <c r="AC960" s="44"/>
    </row>
    <row r="961" spans="6:29" x14ac:dyDescent="0.25">
      <c r="F961" s="51" t="str">
        <f>IFERROR(VLOOKUP(D961,'Tabelas auxiliares'!$A$3:$B$61,2,FALSE),"")</f>
        <v/>
      </c>
      <c r="G961" s="51" t="str">
        <f>IFERROR(VLOOKUP($B961,'Tabelas auxiliares'!$A$65:$C$102,2,FALSE),"")</f>
        <v/>
      </c>
      <c r="H961" s="51" t="str">
        <f>IFERROR(VLOOKUP($B961,'Tabelas auxiliares'!$A$65:$C$102,3,FALSE),"")</f>
        <v/>
      </c>
      <c r="X961" s="51" t="str">
        <f t="shared" si="28"/>
        <v/>
      </c>
      <c r="Y961" s="51" t="str">
        <f>IF(T961="","",IF(AND(T961&lt;&gt;'Tabelas auxiliares'!$B$236,T961&lt;&gt;'Tabelas auxiliares'!$B$237,T961&lt;&gt;'Tabelas auxiliares'!$C$236,T961&lt;&gt;'Tabelas auxiliares'!$C$237,T961&lt;&gt;'Tabelas auxiliares'!$D$236),"FOLHA DE PESSOAL",IF(X961='Tabelas auxiliares'!$A$237,"CUSTEIO",IF(X961='Tabelas auxiliares'!$A$236,"INVESTIMENTO","ERRO - VERIFICAR"))))</f>
        <v/>
      </c>
      <c r="Z961" s="64" t="str">
        <f t="shared" si="29"/>
        <v/>
      </c>
      <c r="AA961" s="44"/>
    </row>
    <row r="962" spans="6:29" x14ac:dyDescent="0.25">
      <c r="F962" s="51" t="str">
        <f>IFERROR(VLOOKUP(D962,'Tabelas auxiliares'!$A$3:$B$61,2,FALSE),"")</f>
        <v/>
      </c>
      <c r="G962" s="51" t="str">
        <f>IFERROR(VLOOKUP($B962,'Tabelas auxiliares'!$A$65:$C$102,2,FALSE),"")</f>
        <v/>
      </c>
      <c r="H962" s="51" t="str">
        <f>IFERROR(VLOOKUP($B962,'Tabelas auxiliares'!$A$65:$C$102,3,FALSE),"")</f>
        <v/>
      </c>
      <c r="X962" s="51" t="str">
        <f t="shared" si="28"/>
        <v/>
      </c>
      <c r="Y962" s="51" t="str">
        <f>IF(T962="","",IF(AND(T962&lt;&gt;'Tabelas auxiliares'!$B$236,T962&lt;&gt;'Tabelas auxiliares'!$B$237,T962&lt;&gt;'Tabelas auxiliares'!$C$236,T962&lt;&gt;'Tabelas auxiliares'!$C$237,T962&lt;&gt;'Tabelas auxiliares'!$D$236),"FOLHA DE PESSOAL",IF(X962='Tabelas auxiliares'!$A$237,"CUSTEIO",IF(X962='Tabelas auxiliares'!$A$236,"INVESTIMENTO","ERRO - VERIFICAR"))))</f>
        <v/>
      </c>
      <c r="Z962" s="64" t="str">
        <f t="shared" si="29"/>
        <v/>
      </c>
      <c r="AC962" s="44"/>
    </row>
    <row r="963" spans="6:29" x14ac:dyDescent="0.25">
      <c r="F963" s="51" t="str">
        <f>IFERROR(VLOOKUP(D963,'Tabelas auxiliares'!$A$3:$B$61,2,FALSE),"")</f>
        <v/>
      </c>
      <c r="G963" s="51" t="str">
        <f>IFERROR(VLOOKUP($B963,'Tabelas auxiliares'!$A$65:$C$102,2,FALSE),"")</f>
        <v/>
      </c>
      <c r="H963" s="51" t="str">
        <f>IFERROR(VLOOKUP($B963,'Tabelas auxiliares'!$A$65:$C$102,3,FALSE),"")</f>
        <v/>
      </c>
      <c r="X963" s="51" t="str">
        <f t="shared" si="28"/>
        <v/>
      </c>
      <c r="Y963" s="51" t="str">
        <f>IF(T963="","",IF(AND(T963&lt;&gt;'Tabelas auxiliares'!$B$236,T963&lt;&gt;'Tabelas auxiliares'!$B$237,T963&lt;&gt;'Tabelas auxiliares'!$C$236,T963&lt;&gt;'Tabelas auxiliares'!$C$237,T963&lt;&gt;'Tabelas auxiliares'!$D$236),"FOLHA DE PESSOAL",IF(X963='Tabelas auxiliares'!$A$237,"CUSTEIO",IF(X963='Tabelas auxiliares'!$A$236,"INVESTIMENTO","ERRO - VERIFICAR"))))</f>
        <v/>
      </c>
      <c r="Z963" s="64" t="str">
        <f t="shared" si="29"/>
        <v/>
      </c>
      <c r="AC963" s="44"/>
    </row>
    <row r="964" spans="6:29" x14ac:dyDescent="0.25">
      <c r="F964" s="51" t="str">
        <f>IFERROR(VLOOKUP(D964,'Tabelas auxiliares'!$A$3:$B$61,2,FALSE),"")</f>
        <v/>
      </c>
      <c r="G964" s="51" t="str">
        <f>IFERROR(VLOOKUP($B964,'Tabelas auxiliares'!$A$65:$C$102,2,FALSE),"")</f>
        <v/>
      </c>
      <c r="H964" s="51" t="str">
        <f>IFERROR(VLOOKUP($B964,'Tabelas auxiliares'!$A$65:$C$102,3,FALSE),"")</f>
        <v/>
      </c>
      <c r="X964" s="51" t="str">
        <f t="shared" si="28"/>
        <v/>
      </c>
      <c r="Y964" s="51" t="str">
        <f>IF(T964="","",IF(AND(T964&lt;&gt;'Tabelas auxiliares'!$B$236,T964&lt;&gt;'Tabelas auxiliares'!$B$237,T964&lt;&gt;'Tabelas auxiliares'!$C$236,T964&lt;&gt;'Tabelas auxiliares'!$C$237,T964&lt;&gt;'Tabelas auxiliares'!$D$236),"FOLHA DE PESSOAL",IF(X964='Tabelas auxiliares'!$A$237,"CUSTEIO",IF(X964='Tabelas auxiliares'!$A$236,"INVESTIMENTO","ERRO - VERIFICAR"))))</f>
        <v/>
      </c>
      <c r="Z964" s="64" t="str">
        <f t="shared" si="29"/>
        <v/>
      </c>
      <c r="AC964" s="44"/>
    </row>
    <row r="965" spans="6:29" x14ac:dyDescent="0.25">
      <c r="F965" s="51" t="str">
        <f>IFERROR(VLOOKUP(D965,'Tabelas auxiliares'!$A$3:$B$61,2,FALSE),"")</f>
        <v/>
      </c>
      <c r="G965" s="51" t="str">
        <f>IFERROR(VLOOKUP($B965,'Tabelas auxiliares'!$A$65:$C$102,2,FALSE),"")</f>
        <v/>
      </c>
      <c r="H965" s="51" t="str">
        <f>IFERROR(VLOOKUP($B965,'Tabelas auxiliares'!$A$65:$C$102,3,FALSE),"")</f>
        <v/>
      </c>
      <c r="X965" s="51" t="str">
        <f t="shared" si="28"/>
        <v/>
      </c>
      <c r="Y965" s="51" t="str">
        <f>IF(T965="","",IF(AND(T965&lt;&gt;'Tabelas auxiliares'!$B$236,T965&lt;&gt;'Tabelas auxiliares'!$B$237,T965&lt;&gt;'Tabelas auxiliares'!$C$236,T965&lt;&gt;'Tabelas auxiliares'!$C$237,T965&lt;&gt;'Tabelas auxiliares'!$D$236),"FOLHA DE PESSOAL",IF(X965='Tabelas auxiliares'!$A$237,"CUSTEIO",IF(X965='Tabelas auxiliares'!$A$236,"INVESTIMENTO","ERRO - VERIFICAR"))))</f>
        <v/>
      </c>
      <c r="Z965" s="64" t="str">
        <f t="shared" si="29"/>
        <v/>
      </c>
      <c r="AC965" s="44"/>
    </row>
    <row r="966" spans="6:29" x14ac:dyDescent="0.25">
      <c r="F966" s="51" t="str">
        <f>IFERROR(VLOOKUP(D966,'Tabelas auxiliares'!$A$3:$B$61,2,FALSE),"")</f>
        <v/>
      </c>
      <c r="G966" s="51" t="str">
        <f>IFERROR(VLOOKUP($B966,'Tabelas auxiliares'!$A$65:$C$102,2,FALSE),"")</f>
        <v/>
      </c>
      <c r="H966" s="51" t="str">
        <f>IFERROR(VLOOKUP($B966,'Tabelas auxiliares'!$A$65:$C$102,3,FALSE),"")</f>
        <v/>
      </c>
      <c r="X966" s="51" t="str">
        <f t="shared" si="28"/>
        <v/>
      </c>
      <c r="Y966" s="51" t="str">
        <f>IF(T966="","",IF(AND(T966&lt;&gt;'Tabelas auxiliares'!$B$236,T966&lt;&gt;'Tabelas auxiliares'!$B$237,T966&lt;&gt;'Tabelas auxiliares'!$C$236,T966&lt;&gt;'Tabelas auxiliares'!$C$237,T966&lt;&gt;'Tabelas auxiliares'!$D$236),"FOLHA DE PESSOAL",IF(X966='Tabelas auxiliares'!$A$237,"CUSTEIO",IF(X966='Tabelas auxiliares'!$A$236,"INVESTIMENTO","ERRO - VERIFICAR"))))</f>
        <v/>
      </c>
      <c r="Z966" s="64" t="str">
        <f t="shared" si="29"/>
        <v/>
      </c>
      <c r="AA966" s="44"/>
    </row>
    <row r="967" spans="6:29" x14ac:dyDescent="0.25">
      <c r="F967" s="51" t="str">
        <f>IFERROR(VLOOKUP(D967,'Tabelas auxiliares'!$A$3:$B$61,2,FALSE),"")</f>
        <v/>
      </c>
      <c r="G967" s="51" t="str">
        <f>IFERROR(VLOOKUP($B967,'Tabelas auxiliares'!$A$65:$C$102,2,FALSE),"")</f>
        <v/>
      </c>
      <c r="H967" s="51" t="str">
        <f>IFERROR(VLOOKUP($B967,'Tabelas auxiliares'!$A$65:$C$102,3,FALSE),"")</f>
        <v/>
      </c>
      <c r="X967" s="51" t="str">
        <f t="shared" si="28"/>
        <v/>
      </c>
      <c r="Y967" s="51" t="str">
        <f>IF(T967="","",IF(AND(T967&lt;&gt;'Tabelas auxiliares'!$B$236,T967&lt;&gt;'Tabelas auxiliares'!$B$237,T967&lt;&gt;'Tabelas auxiliares'!$C$236,T967&lt;&gt;'Tabelas auxiliares'!$C$237,T967&lt;&gt;'Tabelas auxiliares'!$D$236),"FOLHA DE PESSOAL",IF(X967='Tabelas auxiliares'!$A$237,"CUSTEIO",IF(X967='Tabelas auxiliares'!$A$236,"INVESTIMENTO","ERRO - VERIFICAR"))))</f>
        <v/>
      </c>
      <c r="Z967" s="64" t="str">
        <f t="shared" si="29"/>
        <v/>
      </c>
      <c r="AC967" s="44"/>
    </row>
    <row r="968" spans="6:29" x14ac:dyDescent="0.25">
      <c r="F968" s="51" t="str">
        <f>IFERROR(VLOOKUP(D968,'Tabelas auxiliares'!$A$3:$B$61,2,FALSE),"")</f>
        <v/>
      </c>
      <c r="G968" s="51" t="str">
        <f>IFERROR(VLOOKUP($B968,'Tabelas auxiliares'!$A$65:$C$102,2,FALSE),"")</f>
        <v/>
      </c>
      <c r="H968" s="51" t="str">
        <f>IFERROR(VLOOKUP($B968,'Tabelas auxiliares'!$A$65:$C$102,3,FALSE),"")</f>
        <v/>
      </c>
      <c r="X968" s="51" t="str">
        <f t="shared" si="28"/>
        <v/>
      </c>
      <c r="Y968" s="51" t="str">
        <f>IF(T968="","",IF(AND(T968&lt;&gt;'Tabelas auxiliares'!$B$236,T968&lt;&gt;'Tabelas auxiliares'!$B$237,T968&lt;&gt;'Tabelas auxiliares'!$C$236,T968&lt;&gt;'Tabelas auxiliares'!$C$237,T968&lt;&gt;'Tabelas auxiliares'!$D$236),"FOLHA DE PESSOAL",IF(X968='Tabelas auxiliares'!$A$237,"CUSTEIO",IF(X968='Tabelas auxiliares'!$A$236,"INVESTIMENTO","ERRO - VERIFICAR"))))</f>
        <v/>
      </c>
      <c r="Z968" s="64" t="str">
        <f t="shared" si="29"/>
        <v/>
      </c>
      <c r="AC968" s="44"/>
    </row>
    <row r="969" spans="6:29" x14ac:dyDescent="0.25">
      <c r="F969" s="51" t="str">
        <f>IFERROR(VLOOKUP(D969,'Tabelas auxiliares'!$A$3:$B$61,2,FALSE),"")</f>
        <v/>
      </c>
      <c r="G969" s="51" t="str">
        <f>IFERROR(VLOOKUP($B969,'Tabelas auxiliares'!$A$65:$C$102,2,FALSE),"")</f>
        <v/>
      </c>
      <c r="H969" s="51" t="str">
        <f>IFERROR(VLOOKUP($B969,'Tabelas auxiliares'!$A$65:$C$102,3,FALSE),"")</f>
        <v/>
      </c>
      <c r="X969" s="51" t="str">
        <f t="shared" si="28"/>
        <v/>
      </c>
      <c r="Y969" s="51" t="str">
        <f>IF(T969="","",IF(AND(T969&lt;&gt;'Tabelas auxiliares'!$B$236,T969&lt;&gt;'Tabelas auxiliares'!$B$237,T969&lt;&gt;'Tabelas auxiliares'!$C$236,T969&lt;&gt;'Tabelas auxiliares'!$C$237,T969&lt;&gt;'Tabelas auxiliares'!$D$236),"FOLHA DE PESSOAL",IF(X969='Tabelas auxiliares'!$A$237,"CUSTEIO",IF(X969='Tabelas auxiliares'!$A$236,"INVESTIMENTO","ERRO - VERIFICAR"))))</f>
        <v/>
      </c>
      <c r="Z969" s="64" t="str">
        <f t="shared" si="29"/>
        <v/>
      </c>
      <c r="AA969" s="44"/>
    </row>
    <row r="970" spans="6:29" x14ac:dyDescent="0.25">
      <c r="F970" s="51" t="str">
        <f>IFERROR(VLOOKUP(D970,'Tabelas auxiliares'!$A$3:$B$61,2,FALSE),"")</f>
        <v/>
      </c>
      <c r="G970" s="51" t="str">
        <f>IFERROR(VLOOKUP($B970,'Tabelas auxiliares'!$A$65:$C$102,2,FALSE),"")</f>
        <v/>
      </c>
      <c r="H970" s="51" t="str">
        <f>IFERROR(VLOOKUP($B970,'Tabelas auxiliares'!$A$65:$C$102,3,FALSE),"")</f>
        <v/>
      </c>
      <c r="X970" s="51" t="str">
        <f t="shared" si="28"/>
        <v/>
      </c>
      <c r="Y970" s="51" t="str">
        <f>IF(T970="","",IF(AND(T970&lt;&gt;'Tabelas auxiliares'!$B$236,T970&lt;&gt;'Tabelas auxiliares'!$B$237,T970&lt;&gt;'Tabelas auxiliares'!$C$236,T970&lt;&gt;'Tabelas auxiliares'!$C$237,T970&lt;&gt;'Tabelas auxiliares'!$D$236),"FOLHA DE PESSOAL",IF(X970='Tabelas auxiliares'!$A$237,"CUSTEIO",IF(X970='Tabelas auxiliares'!$A$236,"INVESTIMENTO","ERRO - VERIFICAR"))))</f>
        <v/>
      </c>
      <c r="Z970" s="64" t="str">
        <f t="shared" si="29"/>
        <v/>
      </c>
      <c r="AA970" s="44"/>
    </row>
    <row r="971" spans="6:29" x14ac:dyDescent="0.25">
      <c r="F971" s="51" t="str">
        <f>IFERROR(VLOOKUP(D971,'Tabelas auxiliares'!$A$3:$B$61,2,FALSE),"")</f>
        <v/>
      </c>
      <c r="G971" s="51" t="str">
        <f>IFERROR(VLOOKUP($B971,'Tabelas auxiliares'!$A$65:$C$102,2,FALSE),"")</f>
        <v/>
      </c>
      <c r="H971" s="51" t="str">
        <f>IFERROR(VLOOKUP($B971,'Tabelas auxiliares'!$A$65:$C$102,3,FALSE),"")</f>
        <v/>
      </c>
      <c r="X971" s="51" t="str">
        <f t="shared" si="28"/>
        <v/>
      </c>
      <c r="Y971" s="51" t="str">
        <f>IF(T971="","",IF(AND(T971&lt;&gt;'Tabelas auxiliares'!$B$236,T971&lt;&gt;'Tabelas auxiliares'!$B$237,T971&lt;&gt;'Tabelas auxiliares'!$C$236,T971&lt;&gt;'Tabelas auxiliares'!$C$237,T971&lt;&gt;'Tabelas auxiliares'!$D$236),"FOLHA DE PESSOAL",IF(X971='Tabelas auxiliares'!$A$237,"CUSTEIO",IF(X971='Tabelas auxiliares'!$A$236,"INVESTIMENTO","ERRO - VERIFICAR"))))</f>
        <v/>
      </c>
      <c r="Z971" s="64" t="str">
        <f t="shared" si="29"/>
        <v/>
      </c>
      <c r="AA971" s="44"/>
      <c r="AC971" s="44"/>
    </row>
    <row r="972" spans="6:29" x14ac:dyDescent="0.25">
      <c r="F972" s="51" t="str">
        <f>IFERROR(VLOOKUP(D972,'Tabelas auxiliares'!$A$3:$B$61,2,FALSE),"")</f>
        <v/>
      </c>
      <c r="G972" s="51" t="str">
        <f>IFERROR(VLOOKUP($B972,'Tabelas auxiliares'!$A$65:$C$102,2,FALSE),"")</f>
        <v/>
      </c>
      <c r="H972" s="51" t="str">
        <f>IFERROR(VLOOKUP($B972,'Tabelas auxiliares'!$A$65:$C$102,3,FALSE),"")</f>
        <v/>
      </c>
      <c r="X972" s="51" t="str">
        <f t="shared" si="28"/>
        <v/>
      </c>
      <c r="Y972" s="51" t="str">
        <f>IF(T972="","",IF(AND(T972&lt;&gt;'Tabelas auxiliares'!$B$236,T972&lt;&gt;'Tabelas auxiliares'!$B$237,T972&lt;&gt;'Tabelas auxiliares'!$C$236,T972&lt;&gt;'Tabelas auxiliares'!$C$237,T972&lt;&gt;'Tabelas auxiliares'!$D$236),"FOLHA DE PESSOAL",IF(X972='Tabelas auxiliares'!$A$237,"CUSTEIO",IF(X972='Tabelas auxiliares'!$A$236,"INVESTIMENTO","ERRO - VERIFICAR"))))</f>
        <v/>
      </c>
      <c r="Z972" s="64" t="str">
        <f t="shared" si="29"/>
        <v/>
      </c>
      <c r="AC972" s="44"/>
    </row>
    <row r="973" spans="6:29" x14ac:dyDescent="0.25">
      <c r="F973" s="51" t="str">
        <f>IFERROR(VLOOKUP(D973,'Tabelas auxiliares'!$A$3:$B$61,2,FALSE),"")</f>
        <v/>
      </c>
      <c r="G973" s="51" t="str">
        <f>IFERROR(VLOOKUP($B973,'Tabelas auxiliares'!$A$65:$C$102,2,FALSE),"")</f>
        <v/>
      </c>
      <c r="H973" s="51" t="str">
        <f>IFERROR(VLOOKUP($B973,'Tabelas auxiliares'!$A$65:$C$102,3,FALSE),"")</f>
        <v/>
      </c>
      <c r="X973" s="51" t="str">
        <f t="shared" si="28"/>
        <v/>
      </c>
      <c r="Y973" s="51" t="str">
        <f>IF(T973="","",IF(AND(T973&lt;&gt;'Tabelas auxiliares'!$B$236,T973&lt;&gt;'Tabelas auxiliares'!$B$237,T973&lt;&gt;'Tabelas auxiliares'!$C$236,T973&lt;&gt;'Tabelas auxiliares'!$C$237,T973&lt;&gt;'Tabelas auxiliares'!$D$236),"FOLHA DE PESSOAL",IF(X973='Tabelas auxiliares'!$A$237,"CUSTEIO",IF(X973='Tabelas auxiliares'!$A$236,"INVESTIMENTO","ERRO - VERIFICAR"))))</f>
        <v/>
      </c>
      <c r="Z973" s="64" t="str">
        <f t="shared" si="29"/>
        <v/>
      </c>
      <c r="AC973" s="44"/>
    </row>
    <row r="974" spans="6:29" x14ac:dyDescent="0.25">
      <c r="F974" s="51" t="str">
        <f>IFERROR(VLOOKUP(D974,'Tabelas auxiliares'!$A$3:$B$61,2,FALSE),"")</f>
        <v/>
      </c>
      <c r="G974" s="51" t="str">
        <f>IFERROR(VLOOKUP($B974,'Tabelas auxiliares'!$A$65:$C$102,2,FALSE),"")</f>
        <v/>
      </c>
      <c r="H974" s="51" t="str">
        <f>IFERROR(VLOOKUP($B974,'Tabelas auxiliares'!$A$65:$C$102,3,FALSE),"")</f>
        <v/>
      </c>
      <c r="X974" s="51" t="str">
        <f t="shared" si="28"/>
        <v/>
      </c>
      <c r="Y974" s="51" t="str">
        <f>IF(T974="","",IF(AND(T974&lt;&gt;'Tabelas auxiliares'!$B$236,T974&lt;&gt;'Tabelas auxiliares'!$B$237,T974&lt;&gt;'Tabelas auxiliares'!$C$236,T974&lt;&gt;'Tabelas auxiliares'!$C$237,T974&lt;&gt;'Tabelas auxiliares'!$D$236),"FOLHA DE PESSOAL",IF(X974='Tabelas auxiliares'!$A$237,"CUSTEIO",IF(X974='Tabelas auxiliares'!$A$236,"INVESTIMENTO","ERRO - VERIFICAR"))))</f>
        <v/>
      </c>
      <c r="Z974" s="64" t="str">
        <f t="shared" si="29"/>
        <v/>
      </c>
      <c r="AC974" s="44"/>
    </row>
    <row r="975" spans="6:29" x14ac:dyDescent="0.25">
      <c r="F975" s="51" t="str">
        <f>IFERROR(VLOOKUP(D975,'Tabelas auxiliares'!$A$3:$B$61,2,FALSE),"")</f>
        <v/>
      </c>
      <c r="G975" s="51" t="str">
        <f>IFERROR(VLOOKUP($B975,'Tabelas auxiliares'!$A$65:$C$102,2,FALSE),"")</f>
        <v/>
      </c>
      <c r="H975" s="51" t="str">
        <f>IFERROR(VLOOKUP($B975,'Tabelas auxiliares'!$A$65:$C$102,3,FALSE),"")</f>
        <v/>
      </c>
      <c r="X975" s="51" t="str">
        <f t="shared" si="28"/>
        <v/>
      </c>
      <c r="Y975" s="51" t="str">
        <f>IF(T975="","",IF(AND(T975&lt;&gt;'Tabelas auxiliares'!$B$236,T975&lt;&gt;'Tabelas auxiliares'!$B$237,T975&lt;&gt;'Tabelas auxiliares'!$C$236,T975&lt;&gt;'Tabelas auxiliares'!$C$237,T975&lt;&gt;'Tabelas auxiliares'!$D$236),"FOLHA DE PESSOAL",IF(X975='Tabelas auxiliares'!$A$237,"CUSTEIO",IF(X975='Tabelas auxiliares'!$A$236,"INVESTIMENTO","ERRO - VERIFICAR"))))</f>
        <v/>
      </c>
      <c r="Z975" s="64" t="str">
        <f t="shared" si="29"/>
        <v/>
      </c>
      <c r="AC975" s="44"/>
    </row>
    <row r="976" spans="6:29" x14ac:dyDescent="0.25">
      <c r="F976" s="51" t="str">
        <f>IFERROR(VLOOKUP(D976,'Tabelas auxiliares'!$A$3:$B$61,2,FALSE),"")</f>
        <v/>
      </c>
      <c r="G976" s="51" t="str">
        <f>IFERROR(VLOOKUP($B976,'Tabelas auxiliares'!$A$65:$C$102,2,FALSE),"")</f>
        <v/>
      </c>
      <c r="H976" s="51" t="str">
        <f>IFERROR(VLOOKUP($B976,'Tabelas auxiliares'!$A$65:$C$102,3,FALSE),"")</f>
        <v/>
      </c>
      <c r="X976" s="51" t="str">
        <f t="shared" si="28"/>
        <v/>
      </c>
      <c r="Y976" s="51" t="str">
        <f>IF(T976="","",IF(AND(T976&lt;&gt;'Tabelas auxiliares'!$B$236,T976&lt;&gt;'Tabelas auxiliares'!$B$237,T976&lt;&gt;'Tabelas auxiliares'!$C$236,T976&lt;&gt;'Tabelas auxiliares'!$C$237,T976&lt;&gt;'Tabelas auxiliares'!$D$236),"FOLHA DE PESSOAL",IF(X976='Tabelas auxiliares'!$A$237,"CUSTEIO",IF(X976='Tabelas auxiliares'!$A$236,"INVESTIMENTO","ERRO - VERIFICAR"))))</f>
        <v/>
      </c>
      <c r="Z976" s="64" t="str">
        <f t="shared" si="29"/>
        <v/>
      </c>
      <c r="AA976" s="44"/>
    </row>
    <row r="977" spans="6:29" x14ac:dyDescent="0.25">
      <c r="F977" s="51" t="str">
        <f>IFERROR(VLOOKUP(D977,'Tabelas auxiliares'!$A$3:$B$61,2,FALSE),"")</f>
        <v/>
      </c>
      <c r="G977" s="51" t="str">
        <f>IFERROR(VLOOKUP($B977,'Tabelas auxiliares'!$A$65:$C$102,2,FALSE),"")</f>
        <v/>
      </c>
      <c r="H977" s="51" t="str">
        <f>IFERROR(VLOOKUP($B977,'Tabelas auxiliares'!$A$65:$C$102,3,FALSE),"")</f>
        <v/>
      </c>
      <c r="X977" s="51" t="str">
        <f t="shared" si="28"/>
        <v/>
      </c>
      <c r="Y977" s="51" t="str">
        <f>IF(T977="","",IF(AND(T977&lt;&gt;'Tabelas auxiliares'!$B$236,T977&lt;&gt;'Tabelas auxiliares'!$B$237,T977&lt;&gt;'Tabelas auxiliares'!$C$236,T977&lt;&gt;'Tabelas auxiliares'!$C$237,T977&lt;&gt;'Tabelas auxiliares'!$D$236),"FOLHA DE PESSOAL",IF(X977='Tabelas auxiliares'!$A$237,"CUSTEIO",IF(X977='Tabelas auxiliares'!$A$236,"INVESTIMENTO","ERRO - VERIFICAR"))))</f>
        <v/>
      </c>
      <c r="Z977" s="64" t="str">
        <f t="shared" si="29"/>
        <v/>
      </c>
      <c r="AC977" s="44"/>
    </row>
    <row r="978" spans="6:29" x14ac:dyDescent="0.25">
      <c r="F978" s="51" t="str">
        <f>IFERROR(VLOOKUP(D978,'Tabelas auxiliares'!$A$3:$B$61,2,FALSE),"")</f>
        <v/>
      </c>
      <c r="G978" s="51" t="str">
        <f>IFERROR(VLOOKUP($B978,'Tabelas auxiliares'!$A$65:$C$102,2,FALSE),"")</f>
        <v/>
      </c>
      <c r="H978" s="51" t="str">
        <f>IFERROR(VLOOKUP($B978,'Tabelas auxiliares'!$A$65:$C$102,3,FALSE),"")</f>
        <v/>
      </c>
      <c r="X978" s="51" t="str">
        <f t="shared" si="28"/>
        <v/>
      </c>
      <c r="Y978" s="51" t="str">
        <f>IF(T978="","",IF(AND(T978&lt;&gt;'Tabelas auxiliares'!$B$236,T978&lt;&gt;'Tabelas auxiliares'!$B$237,T978&lt;&gt;'Tabelas auxiliares'!$C$236,T978&lt;&gt;'Tabelas auxiliares'!$C$237,T978&lt;&gt;'Tabelas auxiliares'!$D$236),"FOLHA DE PESSOAL",IF(X978='Tabelas auxiliares'!$A$237,"CUSTEIO",IF(X978='Tabelas auxiliares'!$A$236,"INVESTIMENTO","ERRO - VERIFICAR"))))</f>
        <v/>
      </c>
      <c r="Z978" s="64" t="str">
        <f t="shared" si="29"/>
        <v/>
      </c>
      <c r="AC978" s="44"/>
    </row>
    <row r="979" spans="6:29" x14ac:dyDescent="0.25">
      <c r="F979" s="51" t="str">
        <f>IFERROR(VLOOKUP(D979,'Tabelas auxiliares'!$A$3:$B$61,2,FALSE),"")</f>
        <v/>
      </c>
      <c r="G979" s="51" t="str">
        <f>IFERROR(VLOOKUP($B979,'Tabelas auxiliares'!$A$65:$C$102,2,FALSE),"")</f>
        <v/>
      </c>
      <c r="H979" s="51" t="str">
        <f>IFERROR(VLOOKUP($B979,'Tabelas auxiliares'!$A$65:$C$102,3,FALSE),"")</f>
        <v/>
      </c>
      <c r="X979" s="51" t="str">
        <f t="shared" si="28"/>
        <v/>
      </c>
      <c r="Y979" s="51" t="str">
        <f>IF(T979="","",IF(AND(T979&lt;&gt;'Tabelas auxiliares'!$B$236,T979&lt;&gt;'Tabelas auxiliares'!$B$237,T979&lt;&gt;'Tabelas auxiliares'!$C$236,T979&lt;&gt;'Tabelas auxiliares'!$C$237,T979&lt;&gt;'Tabelas auxiliares'!$D$236),"FOLHA DE PESSOAL",IF(X979='Tabelas auxiliares'!$A$237,"CUSTEIO",IF(X979='Tabelas auxiliares'!$A$236,"INVESTIMENTO","ERRO - VERIFICAR"))))</f>
        <v/>
      </c>
      <c r="Z979" s="64" t="str">
        <f t="shared" si="29"/>
        <v/>
      </c>
      <c r="AC979" s="44"/>
    </row>
    <row r="980" spans="6:29" x14ac:dyDescent="0.25">
      <c r="F980" s="51" t="str">
        <f>IFERROR(VLOOKUP(D980,'Tabelas auxiliares'!$A$3:$B$61,2,FALSE),"")</f>
        <v/>
      </c>
      <c r="G980" s="51" t="str">
        <f>IFERROR(VLOOKUP($B980,'Tabelas auxiliares'!$A$65:$C$102,2,FALSE),"")</f>
        <v/>
      </c>
      <c r="H980" s="51" t="str">
        <f>IFERROR(VLOOKUP($B980,'Tabelas auxiliares'!$A$65:$C$102,3,FALSE),"")</f>
        <v/>
      </c>
      <c r="X980" s="51" t="str">
        <f t="shared" si="28"/>
        <v/>
      </c>
      <c r="Y980" s="51" t="str">
        <f>IF(T980="","",IF(AND(T980&lt;&gt;'Tabelas auxiliares'!$B$236,T980&lt;&gt;'Tabelas auxiliares'!$B$237,T980&lt;&gt;'Tabelas auxiliares'!$C$236,T980&lt;&gt;'Tabelas auxiliares'!$C$237,T980&lt;&gt;'Tabelas auxiliares'!$D$236),"FOLHA DE PESSOAL",IF(X980='Tabelas auxiliares'!$A$237,"CUSTEIO",IF(X980='Tabelas auxiliares'!$A$236,"INVESTIMENTO","ERRO - VERIFICAR"))))</f>
        <v/>
      </c>
      <c r="Z980" s="64" t="str">
        <f t="shared" si="29"/>
        <v/>
      </c>
      <c r="AA980" s="44"/>
    </row>
    <row r="981" spans="6:29" x14ac:dyDescent="0.25">
      <c r="F981" s="51" t="str">
        <f>IFERROR(VLOOKUP(D981,'Tabelas auxiliares'!$A$3:$B$61,2,FALSE),"")</f>
        <v/>
      </c>
      <c r="G981" s="51" t="str">
        <f>IFERROR(VLOOKUP($B981,'Tabelas auxiliares'!$A$65:$C$102,2,FALSE),"")</f>
        <v/>
      </c>
      <c r="H981" s="51" t="str">
        <f>IFERROR(VLOOKUP($B981,'Tabelas auxiliares'!$A$65:$C$102,3,FALSE),"")</f>
        <v/>
      </c>
      <c r="X981" s="51" t="str">
        <f t="shared" si="28"/>
        <v/>
      </c>
      <c r="Y981" s="51" t="str">
        <f>IF(T981="","",IF(AND(T981&lt;&gt;'Tabelas auxiliares'!$B$236,T981&lt;&gt;'Tabelas auxiliares'!$B$237,T981&lt;&gt;'Tabelas auxiliares'!$C$236,T981&lt;&gt;'Tabelas auxiliares'!$C$237,T981&lt;&gt;'Tabelas auxiliares'!$D$236),"FOLHA DE PESSOAL",IF(X981='Tabelas auxiliares'!$A$237,"CUSTEIO",IF(X981='Tabelas auxiliares'!$A$236,"INVESTIMENTO","ERRO - VERIFICAR"))))</f>
        <v/>
      </c>
      <c r="Z981" s="64" t="str">
        <f t="shared" si="29"/>
        <v/>
      </c>
      <c r="AA981" s="44"/>
    </row>
    <row r="982" spans="6:29" x14ac:dyDescent="0.25">
      <c r="F982" s="51" t="str">
        <f>IFERROR(VLOOKUP(D982,'Tabelas auxiliares'!$A$3:$B$61,2,FALSE),"")</f>
        <v/>
      </c>
      <c r="G982" s="51" t="str">
        <f>IFERROR(VLOOKUP($B982,'Tabelas auxiliares'!$A$65:$C$102,2,FALSE),"")</f>
        <v/>
      </c>
      <c r="H982" s="51" t="str">
        <f>IFERROR(VLOOKUP($B982,'Tabelas auxiliares'!$A$65:$C$102,3,FALSE),"")</f>
        <v/>
      </c>
      <c r="X982" s="51" t="str">
        <f t="shared" si="28"/>
        <v/>
      </c>
      <c r="Y982" s="51" t="str">
        <f>IF(T982="","",IF(AND(T982&lt;&gt;'Tabelas auxiliares'!$B$236,T982&lt;&gt;'Tabelas auxiliares'!$B$237,T982&lt;&gt;'Tabelas auxiliares'!$C$236,T982&lt;&gt;'Tabelas auxiliares'!$C$237,T982&lt;&gt;'Tabelas auxiliares'!$D$236),"FOLHA DE PESSOAL",IF(X982='Tabelas auxiliares'!$A$237,"CUSTEIO",IF(X982='Tabelas auxiliares'!$A$236,"INVESTIMENTO","ERRO - VERIFICAR"))))</f>
        <v/>
      </c>
      <c r="Z982" s="64" t="str">
        <f t="shared" si="29"/>
        <v/>
      </c>
      <c r="AA982" s="44"/>
    </row>
    <row r="983" spans="6:29" x14ac:dyDescent="0.25">
      <c r="F983" s="51" t="str">
        <f>IFERROR(VLOOKUP(D983,'Tabelas auxiliares'!$A$3:$B$61,2,FALSE),"")</f>
        <v/>
      </c>
      <c r="G983" s="51" t="str">
        <f>IFERROR(VLOOKUP($B983,'Tabelas auxiliares'!$A$65:$C$102,2,FALSE),"")</f>
        <v/>
      </c>
      <c r="H983" s="51" t="str">
        <f>IFERROR(VLOOKUP($B983,'Tabelas auxiliares'!$A$65:$C$102,3,FALSE),"")</f>
        <v/>
      </c>
      <c r="X983" s="51" t="str">
        <f t="shared" si="28"/>
        <v/>
      </c>
      <c r="Y983" s="51" t="str">
        <f>IF(T983="","",IF(AND(T983&lt;&gt;'Tabelas auxiliares'!$B$236,T983&lt;&gt;'Tabelas auxiliares'!$B$237,T983&lt;&gt;'Tabelas auxiliares'!$C$236,T983&lt;&gt;'Tabelas auxiliares'!$C$237,T983&lt;&gt;'Tabelas auxiliares'!$D$236),"FOLHA DE PESSOAL",IF(X983='Tabelas auxiliares'!$A$237,"CUSTEIO",IF(X983='Tabelas auxiliares'!$A$236,"INVESTIMENTO","ERRO - VERIFICAR"))))</f>
        <v/>
      </c>
      <c r="Z983" s="64" t="str">
        <f t="shared" si="29"/>
        <v/>
      </c>
      <c r="AA983" s="44"/>
    </row>
    <row r="984" spans="6:29" x14ac:dyDescent="0.25">
      <c r="F984" s="51" t="str">
        <f>IFERROR(VLOOKUP(D984,'Tabelas auxiliares'!$A$3:$B$61,2,FALSE),"")</f>
        <v/>
      </c>
      <c r="G984" s="51" t="str">
        <f>IFERROR(VLOOKUP($B984,'Tabelas auxiliares'!$A$65:$C$102,2,FALSE),"")</f>
        <v/>
      </c>
      <c r="H984" s="51" t="str">
        <f>IFERROR(VLOOKUP($B984,'Tabelas auxiliares'!$A$65:$C$102,3,FALSE),"")</f>
        <v/>
      </c>
      <c r="X984" s="51" t="str">
        <f t="shared" si="28"/>
        <v/>
      </c>
      <c r="Y984" s="51" t="str">
        <f>IF(T984="","",IF(AND(T984&lt;&gt;'Tabelas auxiliares'!$B$236,T984&lt;&gt;'Tabelas auxiliares'!$B$237,T984&lt;&gt;'Tabelas auxiliares'!$C$236,T984&lt;&gt;'Tabelas auxiliares'!$C$237,T984&lt;&gt;'Tabelas auxiliares'!$D$236),"FOLHA DE PESSOAL",IF(X984='Tabelas auxiliares'!$A$237,"CUSTEIO",IF(X984='Tabelas auxiliares'!$A$236,"INVESTIMENTO","ERRO - VERIFICAR"))))</f>
        <v/>
      </c>
      <c r="Z984" s="64" t="str">
        <f t="shared" si="29"/>
        <v/>
      </c>
      <c r="AA984" s="44"/>
    </row>
    <row r="985" spans="6:29" x14ac:dyDescent="0.25">
      <c r="F985" s="51" t="str">
        <f>IFERROR(VLOOKUP(D985,'Tabelas auxiliares'!$A$3:$B$61,2,FALSE),"")</f>
        <v/>
      </c>
      <c r="G985" s="51" t="str">
        <f>IFERROR(VLOOKUP($B985,'Tabelas auxiliares'!$A$65:$C$102,2,FALSE),"")</f>
        <v/>
      </c>
      <c r="H985" s="51" t="str">
        <f>IFERROR(VLOOKUP($B985,'Tabelas auxiliares'!$A$65:$C$102,3,FALSE),"")</f>
        <v/>
      </c>
      <c r="X985" s="51" t="str">
        <f t="shared" si="28"/>
        <v/>
      </c>
      <c r="Y985" s="51" t="str">
        <f>IF(T985="","",IF(AND(T985&lt;&gt;'Tabelas auxiliares'!$B$236,T985&lt;&gt;'Tabelas auxiliares'!$B$237,T985&lt;&gt;'Tabelas auxiliares'!$C$236,T985&lt;&gt;'Tabelas auxiliares'!$C$237,T985&lt;&gt;'Tabelas auxiliares'!$D$236),"FOLHA DE PESSOAL",IF(X985='Tabelas auxiliares'!$A$237,"CUSTEIO",IF(X985='Tabelas auxiliares'!$A$236,"INVESTIMENTO","ERRO - VERIFICAR"))))</f>
        <v/>
      </c>
      <c r="Z985" s="64" t="str">
        <f t="shared" si="29"/>
        <v/>
      </c>
      <c r="AA985" s="44"/>
    </row>
    <row r="986" spans="6:29" x14ac:dyDescent="0.25">
      <c r="F986" s="51" t="str">
        <f>IFERROR(VLOOKUP(D986,'Tabelas auxiliares'!$A$3:$B$61,2,FALSE),"")</f>
        <v/>
      </c>
      <c r="G986" s="51" t="str">
        <f>IFERROR(VLOOKUP($B986,'Tabelas auxiliares'!$A$65:$C$102,2,FALSE),"")</f>
        <v/>
      </c>
      <c r="H986" s="51" t="str">
        <f>IFERROR(VLOOKUP($B986,'Tabelas auxiliares'!$A$65:$C$102,3,FALSE),"")</f>
        <v/>
      </c>
      <c r="X986" s="51" t="str">
        <f t="shared" si="28"/>
        <v/>
      </c>
      <c r="Y986" s="51" t="str">
        <f>IF(T986="","",IF(AND(T986&lt;&gt;'Tabelas auxiliares'!$B$236,T986&lt;&gt;'Tabelas auxiliares'!$B$237,T986&lt;&gt;'Tabelas auxiliares'!$C$236,T986&lt;&gt;'Tabelas auxiliares'!$C$237,T986&lt;&gt;'Tabelas auxiliares'!$D$236),"FOLHA DE PESSOAL",IF(X986='Tabelas auxiliares'!$A$237,"CUSTEIO",IF(X986='Tabelas auxiliares'!$A$236,"INVESTIMENTO","ERRO - VERIFICAR"))))</f>
        <v/>
      </c>
      <c r="Z986" s="64" t="str">
        <f t="shared" si="29"/>
        <v/>
      </c>
      <c r="AA986" s="44"/>
    </row>
    <row r="987" spans="6:29" x14ac:dyDescent="0.25">
      <c r="F987" s="51" t="str">
        <f>IFERROR(VLOOKUP(D987,'Tabelas auxiliares'!$A$3:$B$61,2,FALSE),"")</f>
        <v/>
      </c>
      <c r="G987" s="51" t="str">
        <f>IFERROR(VLOOKUP($B987,'Tabelas auxiliares'!$A$65:$C$102,2,FALSE),"")</f>
        <v/>
      </c>
      <c r="H987" s="51" t="str">
        <f>IFERROR(VLOOKUP($B987,'Tabelas auxiliares'!$A$65:$C$102,3,FALSE),"")</f>
        <v/>
      </c>
      <c r="X987" s="51" t="str">
        <f t="shared" si="28"/>
        <v/>
      </c>
      <c r="Y987" s="51" t="str">
        <f>IF(T987="","",IF(AND(T987&lt;&gt;'Tabelas auxiliares'!$B$236,T987&lt;&gt;'Tabelas auxiliares'!$B$237,T987&lt;&gt;'Tabelas auxiliares'!$C$236,T987&lt;&gt;'Tabelas auxiliares'!$C$237,T987&lt;&gt;'Tabelas auxiliares'!$D$236),"FOLHA DE PESSOAL",IF(X987='Tabelas auxiliares'!$A$237,"CUSTEIO",IF(X987='Tabelas auxiliares'!$A$236,"INVESTIMENTO","ERRO - VERIFICAR"))))</f>
        <v/>
      </c>
      <c r="Z987" s="64" t="str">
        <f t="shared" si="29"/>
        <v/>
      </c>
      <c r="AA987" s="44"/>
    </row>
    <row r="988" spans="6:29" x14ac:dyDescent="0.25">
      <c r="F988" s="51" t="str">
        <f>IFERROR(VLOOKUP(D988,'Tabelas auxiliares'!$A$3:$B$61,2,FALSE),"")</f>
        <v/>
      </c>
      <c r="G988" s="51" t="str">
        <f>IFERROR(VLOOKUP($B988,'Tabelas auxiliares'!$A$65:$C$102,2,FALSE),"")</f>
        <v/>
      </c>
      <c r="H988" s="51" t="str">
        <f>IFERROR(VLOOKUP($B988,'Tabelas auxiliares'!$A$65:$C$102,3,FALSE),"")</f>
        <v/>
      </c>
      <c r="X988" s="51" t="str">
        <f t="shared" si="28"/>
        <v/>
      </c>
      <c r="Y988" s="51" t="str">
        <f>IF(T988="","",IF(AND(T988&lt;&gt;'Tabelas auxiliares'!$B$236,T988&lt;&gt;'Tabelas auxiliares'!$B$237,T988&lt;&gt;'Tabelas auxiliares'!$C$236,T988&lt;&gt;'Tabelas auxiliares'!$C$237,T988&lt;&gt;'Tabelas auxiliares'!$D$236),"FOLHA DE PESSOAL",IF(X988='Tabelas auxiliares'!$A$237,"CUSTEIO",IF(X988='Tabelas auxiliares'!$A$236,"INVESTIMENTO","ERRO - VERIFICAR"))))</f>
        <v/>
      </c>
      <c r="Z988" s="64" t="str">
        <f t="shared" si="29"/>
        <v/>
      </c>
      <c r="AA988" s="44"/>
    </row>
    <row r="989" spans="6:29" x14ac:dyDescent="0.25">
      <c r="F989" s="51" t="str">
        <f>IFERROR(VLOOKUP(D989,'Tabelas auxiliares'!$A$3:$B$61,2,FALSE),"")</f>
        <v/>
      </c>
      <c r="G989" s="51" t="str">
        <f>IFERROR(VLOOKUP($B989,'Tabelas auxiliares'!$A$65:$C$102,2,FALSE),"")</f>
        <v/>
      </c>
      <c r="H989" s="51" t="str">
        <f>IFERROR(VLOOKUP($B989,'Tabelas auxiliares'!$A$65:$C$102,3,FALSE),"")</f>
        <v/>
      </c>
      <c r="X989" s="51" t="str">
        <f t="shared" si="28"/>
        <v/>
      </c>
      <c r="Y989" s="51" t="str">
        <f>IF(T989="","",IF(AND(T989&lt;&gt;'Tabelas auxiliares'!$B$236,T989&lt;&gt;'Tabelas auxiliares'!$B$237,T989&lt;&gt;'Tabelas auxiliares'!$C$236,T989&lt;&gt;'Tabelas auxiliares'!$C$237,T989&lt;&gt;'Tabelas auxiliares'!$D$236),"FOLHA DE PESSOAL",IF(X989='Tabelas auxiliares'!$A$237,"CUSTEIO",IF(X989='Tabelas auxiliares'!$A$236,"INVESTIMENTO","ERRO - VERIFICAR"))))</f>
        <v/>
      </c>
      <c r="Z989" s="64" t="str">
        <f t="shared" si="29"/>
        <v/>
      </c>
      <c r="AA989" s="44"/>
    </row>
    <row r="990" spans="6:29" x14ac:dyDescent="0.25">
      <c r="F990" s="51" t="str">
        <f>IFERROR(VLOOKUP(D990,'Tabelas auxiliares'!$A$3:$B$61,2,FALSE),"")</f>
        <v/>
      </c>
      <c r="G990" s="51" t="str">
        <f>IFERROR(VLOOKUP($B990,'Tabelas auxiliares'!$A$65:$C$102,2,FALSE),"")</f>
        <v/>
      </c>
      <c r="H990" s="51" t="str">
        <f>IFERROR(VLOOKUP($B990,'Tabelas auxiliares'!$A$65:$C$102,3,FALSE),"")</f>
        <v/>
      </c>
      <c r="X990" s="51" t="str">
        <f t="shared" si="28"/>
        <v/>
      </c>
      <c r="Y990" s="51" t="str">
        <f>IF(T990="","",IF(AND(T990&lt;&gt;'Tabelas auxiliares'!$B$236,T990&lt;&gt;'Tabelas auxiliares'!$B$237,T990&lt;&gt;'Tabelas auxiliares'!$C$236,T990&lt;&gt;'Tabelas auxiliares'!$C$237,T990&lt;&gt;'Tabelas auxiliares'!$D$236),"FOLHA DE PESSOAL",IF(X990='Tabelas auxiliares'!$A$237,"CUSTEIO",IF(X990='Tabelas auxiliares'!$A$236,"INVESTIMENTO","ERRO - VERIFICAR"))))</f>
        <v/>
      </c>
      <c r="Z990" s="64" t="str">
        <f t="shared" si="29"/>
        <v/>
      </c>
      <c r="AA990" s="44"/>
    </row>
    <row r="991" spans="6:29" x14ac:dyDescent="0.25">
      <c r="F991" s="51" t="str">
        <f>IFERROR(VLOOKUP(D991,'Tabelas auxiliares'!$A$3:$B$61,2,FALSE),"")</f>
        <v/>
      </c>
      <c r="G991" s="51" t="str">
        <f>IFERROR(VLOOKUP($B991,'Tabelas auxiliares'!$A$65:$C$102,2,FALSE),"")</f>
        <v/>
      </c>
      <c r="H991" s="51" t="str">
        <f>IFERROR(VLOOKUP($B991,'Tabelas auxiliares'!$A$65:$C$102,3,FALSE),"")</f>
        <v/>
      </c>
      <c r="X991" s="51" t="str">
        <f t="shared" si="28"/>
        <v/>
      </c>
      <c r="Y991" s="51" t="str">
        <f>IF(T991="","",IF(AND(T991&lt;&gt;'Tabelas auxiliares'!$B$236,T991&lt;&gt;'Tabelas auxiliares'!$B$237,T991&lt;&gt;'Tabelas auxiliares'!$C$236,T991&lt;&gt;'Tabelas auxiliares'!$C$237,T991&lt;&gt;'Tabelas auxiliares'!$D$236),"FOLHA DE PESSOAL",IF(X991='Tabelas auxiliares'!$A$237,"CUSTEIO",IF(X991='Tabelas auxiliares'!$A$236,"INVESTIMENTO","ERRO - VERIFICAR"))))</f>
        <v/>
      </c>
      <c r="Z991" s="64" t="str">
        <f t="shared" si="29"/>
        <v/>
      </c>
      <c r="AA991" s="44"/>
    </row>
    <row r="992" spans="6:29" x14ac:dyDescent="0.25">
      <c r="F992" s="51" t="str">
        <f>IFERROR(VLOOKUP(D992,'Tabelas auxiliares'!$A$3:$B$61,2,FALSE),"")</f>
        <v/>
      </c>
      <c r="G992" s="51" t="str">
        <f>IFERROR(VLOOKUP($B992,'Tabelas auxiliares'!$A$65:$C$102,2,FALSE),"")</f>
        <v/>
      </c>
      <c r="H992" s="51" t="str">
        <f>IFERROR(VLOOKUP($B992,'Tabelas auxiliares'!$A$65:$C$102,3,FALSE),"")</f>
        <v/>
      </c>
      <c r="X992" s="51" t="str">
        <f t="shared" si="28"/>
        <v/>
      </c>
      <c r="Y992" s="51" t="str">
        <f>IF(T992="","",IF(AND(T992&lt;&gt;'Tabelas auxiliares'!$B$236,T992&lt;&gt;'Tabelas auxiliares'!$B$237,T992&lt;&gt;'Tabelas auxiliares'!$C$236,T992&lt;&gt;'Tabelas auxiliares'!$C$237,T992&lt;&gt;'Tabelas auxiliares'!$D$236),"FOLHA DE PESSOAL",IF(X992='Tabelas auxiliares'!$A$237,"CUSTEIO",IF(X992='Tabelas auxiliares'!$A$236,"INVESTIMENTO","ERRO - VERIFICAR"))))</f>
        <v/>
      </c>
      <c r="Z992" s="64" t="str">
        <f t="shared" si="29"/>
        <v/>
      </c>
      <c r="AC992" s="44"/>
    </row>
    <row r="993" spans="6:29" x14ac:dyDescent="0.25">
      <c r="F993" s="51" t="str">
        <f>IFERROR(VLOOKUP(D993,'Tabelas auxiliares'!$A$3:$B$61,2,FALSE),"")</f>
        <v/>
      </c>
      <c r="G993" s="51" t="str">
        <f>IFERROR(VLOOKUP($B993,'Tabelas auxiliares'!$A$65:$C$102,2,FALSE),"")</f>
        <v/>
      </c>
      <c r="H993" s="51" t="str">
        <f>IFERROR(VLOOKUP($B993,'Tabelas auxiliares'!$A$65:$C$102,3,FALSE),"")</f>
        <v/>
      </c>
      <c r="X993" s="51" t="str">
        <f t="shared" si="28"/>
        <v/>
      </c>
      <c r="Y993" s="51" t="str">
        <f>IF(T993="","",IF(AND(T993&lt;&gt;'Tabelas auxiliares'!$B$236,T993&lt;&gt;'Tabelas auxiliares'!$B$237,T993&lt;&gt;'Tabelas auxiliares'!$C$236,T993&lt;&gt;'Tabelas auxiliares'!$C$237,T993&lt;&gt;'Tabelas auxiliares'!$D$236),"FOLHA DE PESSOAL",IF(X993='Tabelas auxiliares'!$A$237,"CUSTEIO",IF(X993='Tabelas auxiliares'!$A$236,"INVESTIMENTO","ERRO - VERIFICAR"))))</f>
        <v/>
      </c>
      <c r="Z993" s="64" t="str">
        <f t="shared" si="29"/>
        <v/>
      </c>
      <c r="AC993" s="44"/>
    </row>
    <row r="994" spans="6:29" x14ac:dyDescent="0.25">
      <c r="F994" s="51" t="str">
        <f>IFERROR(VLOOKUP(D994,'Tabelas auxiliares'!$A$3:$B$61,2,FALSE),"")</f>
        <v/>
      </c>
      <c r="G994" s="51" t="str">
        <f>IFERROR(VLOOKUP($B994,'Tabelas auxiliares'!$A$65:$C$102,2,FALSE),"")</f>
        <v/>
      </c>
      <c r="H994" s="51" t="str">
        <f>IFERROR(VLOOKUP($B994,'Tabelas auxiliares'!$A$65:$C$102,3,FALSE),"")</f>
        <v/>
      </c>
      <c r="X994" s="51" t="str">
        <f t="shared" si="28"/>
        <v/>
      </c>
      <c r="Y994" s="51" t="str">
        <f>IF(T994="","",IF(AND(T994&lt;&gt;'Tabelas auxiliares'!$B$236,T994&lt;&gt;'Tabelas auxiliares'!$B$237,T994&lt;&gt;'Tabelas auxiliares'!$C$236,T994&lt;&gt;'Tabelas auxiliares'!$C$237,T994&lt;&gt;'Tabelas auxiliares'!$D$236),"FOLHA DE PESSOAL",IF(X994='Tabelas auxiliares'!$A$237,"CUSTEIO",IF(X994='Tabelas auxiliares'!$A$236,"INVESTIMENTO","ERRO - VERIFICAR"))))</f>
        <v/>
      </c>
      <c r="Z994" s="64" t="str">
        <f t="shared" si="29"/>
        <v/>
      </c>
      <c r="AC994" s="44"/>
    </row>
    <row r="995" spans="6:29" x14ac:dyDescent="0.25">
      <c r="F995" s="51" t="str">
        <f>IFERROR(VLOOKUP(D995,'Tabelas auxiliares'!$A$3:$B$61,2,FALSE),"")</f>
        <v/>
      </c>
      <c r="G995" s="51" t="str">
        <f>IFERROR(VLOOKUP($B995,'Tabelas auxiliares'!$A$65:$C$102,2,FALSE),"")</f>
        <v/>
      </c>
      <c r="H995" s="51" t="str">
        <f>IFERROR(VLOOKUP($B995,'Tabelas auxiliares'!$A$65:$C$102,3,FALSE),"")</f>
        <v/>
      </c>
      <c r="X995" s="51" t="str">
        <f t="shared" si="28"/>
        <v/>
      </c>
      <c r="Y995" s="51" t="str">
        <f>IF(T995="","",IF(AND(T995&lt;&gt;'Tabelas auxiliares'!$B$236,T995&lt;&gt;'Tabelas auxiliares'!$B$237,T995&lt;&gt;'Tabelas auxiliares'!$C$236,T995&lt;&gt;'Tabelas auxiliares'!$C$237,T995&lt;&gt;'Tabelas auxiliares'!$D$236),"FOLHA DE PESSOAL",IF(X995='Tabelas auxiliares'!$A$237,"CUSTEIO",IF(X995='Tabelas auxiliares'!$A$236,"INVESTIMENTO","ERRO - VERIFICAR"))))</f>
        <v/>
      </c>
      <c r="Z995" s="64" t="str">
        <f t="shared" si="29"/>
        <v/>
      </c>
      <c r="AC995" s="44"/>
    </row>
    <row r="996" spans="6:29" x14ac:dyDescent="0.25">
      <c r="F996" s="51" t="str">
        <f>IFERROR(VLOOKUP(D996,'Tabelas auxiliares'!$A$3:$B$61,2,FALSE),"")</f>
        <v/>
      </c>
      <c r="G996" s="51" t="str">
        <f>IFERROR(VLOOKUP($B996,'Tabelas auxiliares'!$A$65:$C$102,2,FALSE),"")</f>
        <v/>
      </c>
      <c r="H996" s="51" t="str">
        <f>IFERROR(VLOOKUP($B996,'Tabelas auxiliares'!$A$65:$C$102,3,FALSE),"")</f>
        <v/>
      </c>
      <c r="X996" s="51" t="str">
        <f t="shared" si="28"/>
        <v/>
      </c>
      <c r="Y996" s="51" t="str">
        <f>IF(T996="","",IF(AND(T996&lt;&gt;'Tabelas auxiliares'!$B$236,T996&lt;&gt;'Tabelas auxiliares'!$B$237,T996&lt;&gt;'Tabelas auxiliares'!$C$236,T996&lt;&gt;'Tabelas auxiliares'!$C$237,T996&lt;&gt;'Tabelas auxiliares'!$D$236),"FOLHA DE PESSOAL",IF(X996='Tabelas auxiliares'!$A$237,"CUSTEIO",IF(X996='Tabelas auxiliares'!$A$236,"INVESTIMENTO","ERRO - VERIFICAR"))))</f>
        <v/>
      </c>
      <c r="Z996" s="64" t="str">
        <f t="shared" si="29"/>
        <v/>
      </c>
      <c r="AC996" s="44"/>
    </row>
    <row r="997" spans="6:29" x14ac:dyDescent="0.25">
      <c r="F997" s="51" t="str">
        <f>IFERROR(VLOOKUP(D997,'Tabelas auxiliares'!$A$3:$B$61,2,FALSE),"")</f>
        <v/>
      </c>
      <c r="G997" s="51" t="str">
        <f>IFERROR(VLOOKUP($B997,'Tabelas auxiliares'!$A$65:$C$102,2,FALSE),"")</f>
        <v/>
      </c>
      <c r="H997" s="51" t="str">
        <f>IFERROR(VLOOKUP($B997,'Tabelas auxiliares'!$A$65:$C$102,3,FALSE),"")</f>
        <v/>
      </c>
      <c r="X997" s="51" t="str">
        <f t="shared" si="28"/>
        <v/>
      </c>
      <c r="Y997" s="51" t="str">
        <f>IF(T997="","",IF(AND(T997&lt;&gt;'Tabelas auxiliares'!$B$236,T997&lt;&gt;'Tabelas auxiliares'!$B$237,T997&lt;&gt;'Tabelas auxiliares'!$C$236,T997&lt;&gt;'Tabelas auxiliares'!$C$237,T997&lt;&gt;'Tabelas auxiliares'!$D$236),"FOLHA DE PESSOAL",IF(X997='Tabelas auxiliares'!$A$237,"CUSTEIO",IF(X997='Tabelas auxiliares'!$A$236,"INVESTIMENTO","ERRO - VERIFICAR"))))</f>
        <v/>
      </c>
      <c r="Z997" s="64" t="str">
        <f t="shared" si="29"/>
        <v/>
      </c>
      <c r="AC997" s="44"/>
    </row>
    <row r="998" spans="6:29" x14ac:dyDescent="0.25">
      <c r="F998" s="51" t="str">
        <f>IFERROR(VLOOKUP(D998,'Tabelas auxiliares'!$A$3:$B$61,2,FALSE),"")</f>
        <v/>
      </c>
      <c r="G998" s="51" t="str">
        <f>IFERROR(VLOOKUP($B998,'Tabelas auxiliares'!$A$65:$C$102,2,FALSE),"")</f>
        <v/>
      </c>
      <c r="H998" s="51" t="str">
        <f>IFERROR(VLOOKUP($B998,'Tabelas auxiliares'!$A$65:$C$102,3,FALSE),"")</f>
        <v/>
      </c>
      <c r="X998" s="51" t="str">
        <f t="shared" si="28"/>
        <v/>
      </c>
      <c r="Y998" s="51" t="str">
        <f>IF(T998="","",IF(AND(T998&lt;&gt;'Tabelas auxiliares'!$B$236,T998&lt;&gt;'Tabelas auxiliares'!$B$237,T998&lt;&gt;'Tabelas auxiliares'!$C$236,T998&lt;&gt;'Tabelas auxiliares'!$C$237,T998&lt;&gt;'Tabelas auxiliares'!$D$236),"FOLHA DE PESSOAL",IF(X998='Tabelas auxiliares'!$A$237,"CUSTEIO",IF(X998='Tabelas auxiliares'!$A$236,"INVESTIMENTO","ERRO - VERIFICAR"))))</f>
        <v/>
      </c>
      <c r="Z998" s="64" t="str">
        <f t="shared" si="29"/>
        <v/>
      </c>
      <c r="AC998" s="44"/>
    </row>
    <row r="999" spans="6:29" x14ac:dyDescent="0.25">
      <c r="F999" s="51" t="str">
        <f>IFERROR(VLOOKUP(D999,'Tabelas auxiliares'!$A$3:$B$61,2,FALSE),"")</f>
        <v/>
      </c>
      <c r="G999" s="51" t="str">
        <f>IFERROR(VLOOKUP($B999,'Tabelas auxiliares'!$A$65:$C$102,2,FALSE),"")</f>
        <v/>
      </c>
      <c r="H999" s="51" t="str">
        <f>IFERROR(VLOOKUP($B999,'Tabelas auxiliares'!$A$65:$C$102,3,FALSE),"")</f>
        <v/>
      </c>
      <c r="X999" s="51" t="str">
        <f t="shared" si="28"/>
        <v/>
      </c>
      <c r="Y999" s="51" t="str">
        <f>IF(T999="","",IF(AND(T999&lt;&gt;'Tabelas auxiliares'!$B$236,T999&lt;&gt;'Tabelas auxiliares'!$B$237,T999&lt;&gt;'Tabelas auxiliares'!$C$236,T999&lt;&gt;'Tabelas auxiliares'!$C$237,T999&lt;&gt;'Tabelas auxiliares'!$D$236),"FOLHA DE PESSOAL",IF(X999='Tabelas auxiliares'!$A$237,"CUSTEIO",IF(X999='Tabelas auxiliares'!$A$236,"INVESTIMENTO","ERRO - VERIFICAR"))))</f>
        <v/>
      </c>
      <c r="Z999" s="64" t="str">
        <f t="shared" si="29"/>
        <v/>
      </c>
      <c r="AA999" s="44"/>
      <c r="AC999" s="44"/>
    </row>
    <row r="1000" spans="6:29" x14ac:dyDescent="0.25">
      <c r="F1000" s="51" t="str">
        <f>IFERROR(VLOOKUP(D1000,'Tabelas auxiliares'!$A$3:$B$61,2,FALSE),"")</f>
        <v/>
      </c>
      <c r="G1000" s="51" t="str">
        <f>IFERROR(VLOOKUP($B1000,'Tabelas auxiliares'!$A$65:$C$102,2,FALSE),"")</f>
        <v/>
      </c>
      <c r="H1000" s="51" t="str">
        <f>IFERROR(VLOOKUP($B1000,'Tabelas auxiliares'!$A$65:$C$102,3,FALSE),"")</f>
        <v/>
      </c>
      <c r="X1000" s="51" t="str">
        <f t="shared" si="28"/>
        <v/>
      </c>
      <c r="Y1000" s="51" t="str">
        <f>IF(T1000="","",IF(AND(T1000&lt;&gt;'Tabelas auxiliares'!$B$236,T1000&lt;&gt;'Tabelas auxiliares'!$B$237,T1000&lt;&gt;'Tabelas auxiliares'!$C$236,T1000&lt;&gt;'Tabelas auxiliares'!$C$237,T1000&lt;&gt;'Tabelas auxiliares'!$D$236),"FOLHA DE PESSOAL",IF(X1000='Tabelas auxiliares'!$A$237,"CUSTEIO",IF(X1000='Tabelas auxiliares'!$A$236,"INVESTIMENTO","ERRO - VERIFICAR"))))</f>
        <v/>
      </c>
      <c r="Z1000" s="64" t="str">
        <f t="shared" si="29"/>
        <v/>
      </c>
      <c r="AC1000" s="44"/>
    </row>
    <row r="1001" spans="6:29" x14ac:dyDescent="0.25">
      <c r="F1001" s="51" t="str">
        <f>IFERROR(VLOOKUP(D1001,'Tabelas auxiliares'!$A$3:$B$61,2,FALSE),"")</f>
        <v/>
      </c>
      <c r="G1001" s="51" t="str">
        <f>IFERROR(VLOOKUP($B1001,'Tabelas auxiliares'!$A$65:$C$102,2,FALSE),"")</f>
        <v/>
      </c>
      <c r="H1001" s="51" t="str">
        <f>IFERROR(VLOOKUP($B1001,'Tabelas auxiliares'!$A$65:$C$102,3,FALSE),"")</f>
        <v/>
      </c>
      <c r="X1001" s="51" t="str">
        <f t="shared" si="28"/>
        <v/>
      </c>
      <c r="Y1001" s="51" t="str">
        <f>IF(T1001="","",IF(AND(T1001&lt;&gt;'Tabelas auxiliares'!$B$236,T1001&lt;&gt;'Tabelas auxiliares'!$B$237,T1001&lt;&gt;'Tabelas auxiliares'!$C$236,T1001&lt;&gt;'Tabelas auxiliares'!$C$237,T1001&lt;&gt;'Tabelas auxiliares'!$D$236),"FOLHA DE PESSOAL",IF(X1001='Tabelas auxiliares'!$A$237,"CUSTEIO",IF(X1001='Tabelas auxiliares'!$A$236,"INVESTIMENTO","ERRO - VERIFICAR"))))</f>
        <v/>
      </c>
      <c r="Z1001" s="64" t="str">
        <f t="shared" si="29"/>
        <v/>
      </c>
      <c r="AC1001" s="44"/>
    </row>
    <row r="1002" spans="6:29" x14ac:dyDescent="0.25">
      <c r="F1002" s="51" t="str">
        <f>IFERROR(VLOOKUP(D1002,'Tabelas auxiliares'!$A$3:$B$61,2,FALSE),"")</f>
        <v/>
      </c>
      <c r="G1002" s="51" t="str">
        <f>IFERROR(VLOOKUP($B1002,'Tabelas auxiliares'!$A$65:$C$102,2,FALSE),"")</f>
        <v/>
      </c>
      <c r="H1002" s="51" t="str">
        <f>IFERROR(VLOOKUP($B1002,'Tabelas auxiliares'!$A$65:$C$102,3,FALSE),"")</f>
        <v/>
      </c>
      <c r="X1002" s="51" t="str">
        <f t="shared" si="28"/>
        <v/>
      </c>
      <c r="Y1002" s="51" t="str">
        <f>IF(T1002="","",IF(AND(T1002&lt;&gt;'Tabelas auxiliares'!$B$236,T1002&lt;&gt;'Tabelas auxiliares'!$B$237,T1002&lt;&gt;'Tabelas auxiliares'!$C$236,T1002&lt;&gt;'Tabelas auxiliares'!$C$237,T1002&lt;&gt;'Tabelas auxiliares'!$D$236),"FOLHA DE PESSOAL",IF(X1002='Tabelas auxiliares'!$A$237,"CUSTEIO",IF(X1002='Tabelas auxiliares'!$A$236,"INVESTIMENTO","ERRO - VERIFICAR"))))</f>
        <v/>
      </c>
      <c r="Z1002" s="64" t="str">
        <f t="shared" si="29"/>
        <v/>
      </c>
      <c r="AC1002" s="44"/>
    </row>
    <row r="1003" spans="6:29" x14ac:dyDescent="0.25">
      <c r="F1003" s="51" t="str">
        <f>IFERROR(VLOOKUP(D1003,'Tabelas auxiliares'!$A$3:$B$61,2,FALSE),"")</f>
        <v/>
      </c>
      <c r="G1003" s="51" t="str">
        <f>IFERROR(VLOOKUP($B1003,'Tabelas auxiliares'!$A$65:$C$102,2,FALSE),"")</f>
        <v/>
      </c>
      <c r="H1003" s="51" t="str">
        <f>IFERROR(VLOOKUP($B1003,'Tabelas auxiliares'!$A$65:$C$102,3,FALSE),"")</f>
        <v/>
      </c>
      <c r="X1003" s="51" t="str">
        <f t="shared" si="28"/>
        <v/>
      </c>
      <c r="Y1003" s="51" t="str">
        <f>IF(T1003="","",IF(AND(T1003&lt;&gt;'Tabelas auxiliares'!$B$236,T1003&lt;&gt;'Tabelas auxiliares'!$B$237,T1003&lt;&gt;'Tabelas auxiliares'!$C$236,T1003&lt;&gt;'Tabelas auxiliares'!$C$237,T1003&lt;&gt;'Tabelas auxiliares'!$D$236),"FOLHA DE PESSOAL",IF(X1003='Tabelas auxiliares'!$A$237,"CUSTEIO",IF(X1003='Tabelas auxiliares'!$A$236,"INVESTIMENTO","ERRO - VERIFICAR"))))</f>
        <v/>
      </c>
      <c r="Z1003" s="64" t="str">
        <f t="shared" si="29"/>
        <v/>
      </c>
      <c r="AC1003" s="44"/>
    </row>
    <row r="1004" spans="6:29" x14ac:dyDescent="0.25">
      <c r="F1004" s="51" t="str">
        <f>IFERROR(VLOOKUP(D1004,'Tabelas auxiliares'!$A$3:$B$61,2,FALSE),"")</f>
        <v/>
      </c>
      <c r="G1004" s="51" t="str">
        <f>IFERROR(VLOOKUP($B1004,'Tabelas auxiliares'!$A$65:$C$102,2,FALSE),"")</f>
        <v/>
      </c>
      <c r="H1004" s="51" t="str">
        <f>IFERROR(VLOOKUP($B1004,'Tabelas auxiliares'!$A$65:$C$102,3,FALSE),"")</f>
        <v/>
      </c>
      <c r="X1004" s="51" t="str">
        <f t="shared" ref="X1004:X1067" si="30">LEFT(V1004,1)</f>
        <v/>
      </c>
      <c r="Y1004" s="51" t="str">
        <f>IF(T1004="","",IF(AND(T1004&lt;&gt;'Tabelas auxiliares'!$B$236,T1004&lt;&gt;'Tabelas auxiliares'!$B$237,T1004&lt;&gt;'Tabelas auxiliares'!$C$236,T1004&lt;&gt;'Tabelas auxiliares'!$C$237,T1004&lt;&gt;'Tabelas auxiliares'!$D$236),"FOLHA DE PESSOAL",IF(X1004='Tabelas auxiliares'!$A$237,"CUSTEIO",IF(X1004='Tabelas auxiliares'!$A$236,"INVESTIMENTO","ERRO - VERIFICAR"))))</f>
        <v/>
      </c>
      <c r="Z1004" s="64" t="str">
        <f t="shared" si="29"/>
        <v/>
      </c>
      <c r="AA1004" s="44"/>
    </row>
    <row r="1005" spans="6:29" x14ac:dyDescent="0.25">
      <c r="F1005" s="51" t="str">
        <f>IFERROR(VLOOKUP(D1005,'Tabelas auxiliares'!$A$3:$B$61,2,FALSE),"")</f>
        <v/>
      </c>
      <c r="G1005" s="51" t="str">
        <f>IFERROR(VLOOKUP($B1005,'Tabelas auxiliares'!$A$65:$C$102,2,FALSE),"")</f>
        <v/>
      </c>
      <c r="H1005" s="51" t="str">
        <f>IFERROR(VLOOKUP($B1005,'Tabelas auxiliares'!$A$65:$C$102,3,FALSE),"")</f>
        <v/>
      </c>
      <c r="X1005" s="51" t="str">
        <f t="shared" si="30"/>
        <v/>
      </c>
      <c r="Y1005" s="51" t="str">
        <f>IF(T1005="","",IF(AND(T1005&lt;&gt;'Tabelas auxiliares'!$B$236,T1005&lt;&gt;'Tabelas auxiliares'!$B$237,T1005&lt;&gt;'Tabelas auxiliares'!$C$236,T1005&lt;&gt;'Tabelas auxiliares'!$C$237,T1005&lt;&gt;'Tabelas auxiliares'!$D$236),"FOLHA DE PESSOAL",IF(X1005='Tabelas auxiliares'!$A$237,"CUSTEIO",IF(X1005='Tabelas auxiliares'!$A$236,"INVESTIMENTO","ERRO - VERIFICAR"))))</f>
        <v/>
      </c>
      <c r="Z1005" s="64" t="str">
        <f t="shared" ref="Z1005:Z1068" si="31">IF(AA1005+AB1005+AC1005&lt;&gt;0,AA1005+AB1005+AC1005,"")</f>
        <v/>
      </c>
      <c r="AC1005" s="44"/>
    </row>
    <row r="1006" spans="6:29" x14ac:dyDescent="0.25">
      <c r="F1006" s="51" t="str">
        <f>IFERROR(VLOOKUP(D1006,'Tabelas auxiliares'!$A$3:$B$61,2,FALSE),"")</f>
        <v/>
      </c>
      <c r="G1006" s="51" t="str">
        <f>IFERROR(VLOOKUP($B1006,'Tabelas auxiliares'!$A$65:$C$102,2,FALSE),"")</f>
        <v/>
      </c>
      <c r="H1006" s="51" t="str">
        <f>IFERROR(VLOOKUP($B1006,'Tabelas auxiliares'!$A$65:$C$102,3,FALSE),"")</f>
        <v/>
      </c>
      <c r="X1006" s="51" t="str">
        <f t="shared" si="30"/>
        <v/>
      </c>
      <c r="Y1006" s="51" t="str">
        <f>IF(T1006="","",IF(AND(T1006&lt;&gt;'Tabelas auxiliares'!$B$236,T1006&lt;&gt;'Tabelas auxiliares'!$B$237,T1006&lt;&gt;'Tabelas auxiliares'!$C$236,T1006&lt;&gt;'Tabelas auxiliares'!$C$237,T1006&lt;&gt;'Tabelas auxiliares'!$D$236),"FOLHA DE PESSOAL",IF(X1006='Tabelas auxiliares'!$A$237,"CUSTEIO",IF(X1006='Tabelas auxiliares'!$A$236,"INVESTIMENTO","ERRO - VERIFICAR"))))</f>
        <v/>
      </c>
      <c r="Z1006" s="64" t="str">
        <f t="shared" si="31"/>
        <v/>
      </c>
      <c r="AC1006" s="44"/>
    </row>
    <row r="1007" spans="6:29" x14ac:dyDescent="0.25">
      <c r="F1007" s="51" t="str">
        <f>IFERROR(VLOOKUP(D1007,'Tabelas auxiliares'!$A$3:$B$61,2,FALSE),"")</f>
        <v/>
      </c>
      <c r="G1007" s="51" t="str">
        <f>IFERROR(VLOOKUP($B1007,'Tabelas auxiliares'!$A$65:$C$102,2,FALSE),"")</f>
        <v/>
      </c>
      <c r="H1007" s="51" t="str">
        <f>IFERROR(VLOOKUP($B1007,'Tabelas auxiliares'!$A$65:$C$102,3,FALSE),"")</f>
        <v/>
      </c>
      <c r="X1007" s="51" t="str">
        <f t="shared" si="30"/>
        <v/>
      </c>
      <c r="Y1007" s="51" t="str">
        <f>IF(T1007="","",IF(AND(T1007&lt;&gt;'Tabelas auxiliares'!$B$236,T1007&lt;&gt;'Tabelas auxiliares'!$B$237,T1007&lt;&gt;'Tabelas auxiliares'!$C$236,T1007&lt;&gt;'Tabelas auxiliares'!$C$237,T1007&lt;&gt;'Tabelas auxiliares'!$D$236),"FOLHA DE PESSOAL",IF(X1007='Tabelas auxiliares'!$A$237,"CUSTEIO",IF(X1007='Tabelas auxiliares'!$A$236,"INVESTIMENTO","ERRO - VERIFICAR"))))</f>
        <v/>
      </c>
      <c r="Z1007" s="64" t="str">
        <f t="shared" si="31"/>
        <v/>
      </c>
      <c r="AC1007" s="44"/>
    </row>
    <row r="1008" spans="6:29" x14ac:dyDescent="0.25">
      <c r="F1008" s="51" t="str">
        <f>IFERROR(VLOOKUP(D1008,'Tabelas auxiliares'!$A$3:$B$61,2,FALSE),"")</f>
        <v/>
      </c>
      <c r="G1008" s="51" t="str">
        <f>IFERROR(VLOOKUP($B1008,'Tabelas auxiliares'!$A$65:$C$102,2,FALSE),"")</f>
        <v/>
      </c>
      <c r="H1008" s="51" t="str">
        <f>IFERROR(VLOOKUP($B1008,'Tabelas auxiliares'!$A$65:$C$102,3,FALSE),"")</f>
        <v/>
      </c>
      <c r="X1008" s="51" t="str">
        <f t="shared" si="30"/>
        <v/>
      </c>
      <c r="Y1008" s="51" t="str">
        <f>IF(T1008="","",IF(AND(T1008&lt;&gt;'Tabelas auxiliares'!$B$236,T1008&lt;&gt;'Tabelas auxiliares'!$B$237,T1008&lt;&gt;'Tabelas auxiliares'!$C$236,T1008&lt;&gt;'Tabelas auxiliares'!$C$237,T1008&lt;&gt;'Tabelas auxiliares'!$D$236),"FOLHA DE PESSOAL",IF(X1008='Tabelas auxiliares'!$A$237,"CUSTEIO",IF(X1008='Tabelas auxiliares'!$A$236,"INVESTIMENTO","ERRO - VERIFICAR"))))</f>
        <v/>
      </c>
      <c r="Z1008" s="64" t="str">
        <f t="shared" si="31"/>
        <v/>
      </c>
      <c r="AC1008" s="44"/>
    </row>
    <row r="1009" spans="6:29" x14ac:dyDescent="0.25">
      <c r="F1009" s="51" t="str">
        <f>IFERROR(VLOOKUP(D1009,'Tabelas auxiliares'!$A$3:$B$61,2,FALSE),"")</f>
        <v/>
      </c>
      <c r="G1009" s="51" t="str">
        <f>IFERROR(VLOOKUP($B1009,'Tabelas auxiliares'!$A$65:$C$102,2,FALSE),"")</f>
        <v/>
      </c>
      <c r="H1009" s="51" t="str">
        <f>IFERROR(VLOOKUP($B1009,'Tabelas auxiliares'!$A$65:$C$102,3,FALSE),"")</f>
        <v/>
      </c>
      <c r="X1009" s="51" t="str">
        <f t="shared" si="30"/>
        <v/>
      </c>
      <c r="Y1009" s="51" t="str">
        <f>IF(T1009="","",IF(AND(T1009&lt;&gt;'Tabelas auxiliares'!$B$236,T1009&lt;&gt;'Tabelas auxiliares'!$B$237,T1009&lt;&gt;'Tabelas auxiliares'!$C$236,T1009&lt;&gt;'Tabelas auxiliares'!$C$237,T1009&lt;&gt;'Tabelas auxiliares'!$D$236),"FOLHA DE PESSOAL",IF(X1009='Tabelas auxiliares'!$A$237,"CUSTEIO",IF(X1009='Tabelas auxiliares'!$A$236,"INVESTIMENTO","ERRO - VERIFICAR"))))</f>
        <v/>
      </c>
      <c r="Z1009" s="64" t="str">
        <f t="shared" si="31"/>
        <v/>
      </c>
      <c r="AA1009" s="44"/>
    </row>
    <row r="1010" spans="6:29" x14ac:dyDescent="0.25">
      <c r="F1010" s="51" t="str">
        <f>IFERROR(VLOOKUP(D1010,'Tabelas auxiliares'!$A$3:$B$61,2,FALSE),"")</f>
        <v/>
      </c>
      <c r="G1010" s="51" t="str">
        <f>IFERROR(VLOOKUP($B1010,'Tabelas auxiliares'!$A$65:$C$102,2,FALSE),"")</f>
        <v/>
      </c>
      <c r="H1010" s="51" t="str">
        <f>IFERROR(VLOOKUP($B1010,'Tabelas auxiliares'!$A$65:$C$102,3,FALSE),"")</f>
        <v/>
      </c>
      <c r="X1010" s="51" t="str">
        <f t="shared" si="30"/>
        <v/>
      </c>
      <c r="Y1010" s="51" t="str">
        <f>IF(T1010="","",IF(AND(T1010&lt;&gt;'Tabelas auxiliares'!$B$236,T1010&lt;&gt;'Tabelas auxiliares'!$B$237,T1010&lt;&gt;'Tabelas auxiliares'!$C$236,T1010&lt;&gt;'Tabelas auxiliares'!$C$237,T1010&lt;&gt;'Tabelas auxiliares'!$D$236),"FOLHA DE PESSOAL",IF(X1010='Tabelas auxiliares'!$A$237,"CUSTEIO",IF(X1010='Tabelas auxiliares'!$A$236,"INVESTIMENTO","ERRO - VERIFICAR"))))</f>
        <v/>
      </c>
      <c r="Z1010" s="64" t="str">
        <f t="shared" si="31"/>
        <v/>
      </c>
      <c r="AC1010" s="44"/>
    </row>
    <row r="1011" spans="6:29" x14ac:dyDescent="0.25">
      <c r="F1011" s="51" t="str">
        <f>IFERROR(VLOOKUP(D1011,'Tabelas auxiliares'!$A$3:$B$61,2,FALSE),"")</f>
        <v/>
      </c>
      <c r="G1011" s="51" t="str">
        <f>IFERROR(VLOOKUP($B1011,'Tabelas auxiliares'!$A$65:$C$102,2,FALSE),"")</f>
        <v/>
      </c>
      <c r="H1011" s="51" t="str">
        <f>IFERROR(VLOOKUP($B1011,'Tabelas auxiliares'!$A$65:$C$102,3,FALSE),"")</f>
        <v/>
      </c>
      <c r="X1011" s="51" t="str">
        <f t="shared" si="30"/>
        <v/>
      </c>
      <c r="Y1011" s="51" t="str">
        <f>IF(T1011="","",IF(AND(T1011&lt;&gt;'Tabelas auxiliares'!$B$236,T1011&lt;&gt;'Tabelas auxiliares'!$B$237,T1011&lt;&gt;'Tabelas auxiliares'!$C$236,T1011&lt;&gt;'Tabelas auxiliares'!$C$237,T1011&lt;&gt;'Tabelas auxiliares'!$D$236),"FOLHA DE PESSOAL",IF(X1011='Tabelas auxiliares'!$A$237,"CUSTEIO",IF(X1011='Tabelas auxiliares'!$A$236,"INVESTIMENTO","ERRO - VERIFICAR"))))</f>
        <v/>
      </c>
      <c r="Z1011" s="64" t="str">
        <f t="shared" si="31"/>
        <v/>
      </c>
      <c r="AC1011" s="44"/>
    </row>
    <row r="1012" spans="6:29" x14ac:dyDescent="0.25">
      <c r="F1012" s="51" t="str">
        <f>IFERROR(VLOOKUP(D1012,'Tabelas auxiliares'!$A$3:$B$61,2,FALSE),"")</f>
        <v/>
      </c>
      <c r="G1012" s="51" t="str">
        <f>IFERROR(VLOOKUP($B1012,'Tabelas auxiliares'!$A$65:$C$102,2,FALSE),"")</f>
        <v/>
      </c>
      <c r="H1012" s="51" t="str">
        <f>IFERROR(VLOOKUP($B1012,'Tabelas auxiliares'!$A$65:$C$102,3,FALSE),"")</f>
        <v/>
      </c>
      <c r="X1012" s="51" t="str">
        <f t="shared" si="30"/>
        <v/>
      </c>
      <c r="Y1012" s="51" t="str">
        <f>IF(T1012="","",IF(AND(T1012&lt;&gt;'Tabelas auxiliares'!$B$236,T1012&lt;&gt;'Tabelas auxiliares'!$B$237,T1012&lt;&gt;'Tabelas auxiliares'!$C$236,T1012&lt;&gt;'Tabelas auxiliares'!$C$237,T1012&lt;&gt;'Tabelas auxiliares'!$D$236),"FOLHA DE PESSOAL",IF(X1012='Tabelas auxiliares'!$A$237,"CUSTEIO",IF(X1012='Tabelas auxiliares'!$A$236,"INVESTIMENTO","ERRO - VERIFICAR"))))</f>
        <v/>
      </c>
      <c r="Z1012" s="64" t="str">
        <f t="shared" si="31"/>
        <v/>
      </c>
      <c r="AA1012" s="44"/>
      <c r="AC1012" s="44"/>
    </row>
    <row r="1013" spans="6:29" x14ac:dyDescent="0.25">
      <c r="F1013" s="51" t="str">
        <f>IFERROR(VLOOKUP(D1013,'Tabelas auxiliares'!$A$3:$B$61,2,FALSE),"")</f>
        <v/>
      </c>
      <c r="G1013" s="51" t="str">
        <f>IFERROR(VLOOKUP($B1013,'Tabelas auxiliares'!$A$65:$C$102,2,FALSE),"")</f>
        <v/>
      </c>
      <c r="H1013" s="51" t="str">
        <f>IFERROR(VLOOKUP($B1013,'Tabelas auxiliares'!$A$65:$C$102,3,FALSE),"")</f>
        <v/>
      </c>
      <c r="X1013" s="51" t="str">
        <f t="shared" si="30"/>
        <v/>
      </c>
      <c r="Y1013" s="51" t="str">
        <f>IF(T1013="","",IF(AND(T1013&lt;&gt;'Tabelas auxiliares'!$B$236,T1013&lt;&gt;'Tabelas auxiliares'!$B$237,T1013&lt;&gt;'Tabelas auxiliares'!$C$236,T1013&lt;&gt;'Tabelas auxiliares'!$C$237,T1013&lt;&gt;'Tabelas auxiliares'!$D$236),"FOLHA DE PESSOAL",IF(X1013='Tabelas auxiliares'!$A$237,"CUSTEIO",IF(X1013='Tabelas auxiliares'!$A$236,"INVESTIMENTO","ERRO - VERIFICAR"))))</f>
        <v/>
      </c>
      <c r="Z1013" s="64" t="str">
        <f t="shared" si="31"/>
        <v/>
      </c>
      <c r="AC1013" s="44"/>
    </row>
    <row r="1014" spans="6:29" x14ac:dyDescent="0.25">
      <c r="F1014" s="51" t="str">
        <f>IFERROR(VLOOKUP(D1014,'Tabelas auxiliares'!$A$3:$B$61,2,FALSE),"")</f>
        <v/>
      </c>
      <c r="G1014" s="51" t="str">
        <f>IFERROR(VLOOKUP($B1014,'Tabelas auxiliares'!$A$65:$C$102,2,FALSE),"")</f>
        <v/>
      </c>
      <c r="H1014" s="51" t="str">
        <f>IFERROR(VLOOKUP($B1014,'Tabelas auxiliares'!$A$65:$C$102,3,FALSE),"")</f>
        <v/>
      </c>
      <c r="X1014" s="51" t="str">
        <f t="shared" si="30"/>
        <v/>
      </c>
      <c r="Y1014" s="51" t="str">
        <f>IF(T1014="","",IF(AND(T1014&lt;&gt;'Tabelas auxiliares'!$B$236,T1014&lt;&gt;'Tabelas auxiliares'!$B$237,T1014&lt;&gt;'Tabelas auxiliares'!$C$236,T1014&lt;&gt;'Tabelas auxiliares'!$C$237,T1014&lt;&gt;'Tabelas auxiliares'!$D$236),"FOLHA DE PESSOAL",IF(X1014='Tabelas auxiliares'!$A$237,"CUSTEIO",IF(X1014='Tabelas auxiliares'!$A$236,"INVESTIMENTO","ERRO - VERIFICAR"))))</f>
        <v/>
      </c>
      <c r="Z1014" s="64" t="str">
        <f t="shared" si="31"/>
        <v/>
      </c>
      <c r="AA1014" s="44"/>
      <c r="AC1014" s="44"/>
    </row>
    <row r="1015" spans="6:29" x14ac:dyDescent="0.25">
      <c r="F1015" s="51" t="str">
        <f>IFERROR(VLOOKUP(D1015,'Tabelas auxiliares'!$A$3:$B$61,2,FALSE),"")</f>
        <v/>
      </c>
      <c r="G1015" s="51" t="str">
        <f>IFERROR(VLOOKUP($B1015,'Tabelas auxiliares'!$A$65:$C$102,2,FALSE),"")</f>
        <v/>
      </c>
      <c r="H1015" s="51" t="str">
        <f>IFERROR(VLOOKUP($B1015,'Tabelas auxiliares'!$A$65:$C$102,3,FALSE),"")</f>
        <v/>
      </c>
      <c r="X1015" s="51" t="str">
        <f t="shared" si="30"/>
        <v/>
      </c>
      <c r="Y1015" s="51" t="str">
        <f>IF(T1015="","",IF(AND(T1015&lt;&gt;'Tabelas auxiliares'!$B$236,T1015&lt;&gt;'Tabelas auxiliares'!$B$237,T1015&lt;&gt;'Tabelas auxiliares'!$C$236,T1015&lt;&gt;'Tabelas auxiliares'!$C$237,T1015&lt;&gt;'Tabelas auxiliares'!$D$236),"FOLHA DE PESSOAL",IF(X1015='Tabelas auxiliares'!$A$237,"CUSTEIO",IF(X1015='Tabelas auxiliares'!$A$236,"INVESTIMENTO","ERRO - VERIFICAR"))))</f>
        <v/>
      </c>
      <c r="Z1015" s="64" t="str">
        <f t="shared" si="31"/>
        <v/>
      </c>
      <c r="AC1015" s="44"/>
    </row>
    <row r="1016" spans="6:29" x14ac:dyDescent="0.25">
      <c r="F1016" s="51" t="str">
        <f>IFERROR(VLOOKUP(D1016,'Tabelas auxiliares'!$A$3:$B$61,2,FALSE),"")</f>
        <v/>
      </c>
      <c r="G1016" s="51" t="str">
        <f>IFERROR(VLOOKUP($B1016,'Tabelas auxiliares'!$A$65:$C$102,2,FALSE),"")</f>
        <v/>
      </c>
      <c r="H1016" s="51" t="str">
        <f>IFERROR(VLOOKUP($B1016,'Tabelas auxiliares'!$A$65:$C$102,3,FALSE),"")</f>
        <v/>
      </c>
      <c r="X1016" s="51" t="str">
        <f t="shared" si="30"/>
        <v/>
      </c>
      <c r="Y1016" s="51" t="str">
        <f>IF(T1016="","",IF(AND(T1016&lt;&gt;'Tabelas auxiliares'!$B$236,T1016&lt;&gt;'Tabelas auxiliares'!$B$237,T1016&lt;&gt;'Tabelas auxiliares'!$C$236,T1016&lt;&gt;'Tabelas auxiliares'!$C$237,T1016&lt;&gt;'Tabelas auxiliares'!$D$236),"FOLHA DE PESSOAL",IF(X1016='Tabelas auxiliares'!$A$237,"CUSTEIO",IF(X1016='Tabelas auxiliares'!$A$236,"INVESTIMENTO","ERRO - VERIFICAR"))))</f>
        <v/>
      </c>
      <c r="Z1016" s="64" t="str">
        <f t="shared" si="31"/>
        <v/>
      </c>
      <c r="AC1016" s="44"/>
    </row>
    <row r="1017" spans="6:29" x14ac:dyDescent="0.25">
      <c r="F1017" s="51" t="str">
        <f>IFERROR(VLOOKUP(D1017,'Tabelas auxiliares'!$A$3:$B$61,2,FALSE),"")</f>
        <v/>
      </c>
      <c r="G1017" s="51" t="str">
        <f>IFERROR(VLOOKUP($B1017,'Tabelas auxiliares'!$A$65:$C$102,2,FALSE),"")</f>
        <v/>
      </c>
      <c r="H1017" s="51" t="str">
        <f>IFERROR(VLOOKUP($B1017,'Tabelas auxiliares'!$A$65:$C$102,3,FALSE),"")</f>
        <v/>
      </c>
      <c r="X1017" s="51" t="str">
        <f t="shared" si="30"/>
        <v/>
      </c>
      <c r="Y1017" s="51" t="str">
        <f>IF(T1017="","",IF(AND(T1017&lt;&gt;'Tabelas auxiliares'!$B$236,T1017&lt;&gt;'Tabelas auxiliares'!$B$237,T1017&lt;&gt;'Tabelas auxiliares'!$C$236,T1017&lt;&gt;'Tabelas auxiliares'!$C$237,T1017&lt;&gt;'Tabelas auxiliares'!$D$236),"FOLHA DE PESSOAL",IF(X1017='Tabelas auxiliares'!$A$237,"CUSTEIO",IF(X1017='Tabelas auxiliares'!$A$236,"INVESTIMENTO","ERRO - VERIFICAR"))))</f>
        <v/>
      </c>
      <c r="Z1017" s="64" t="str">
        <f t="shared" si="31"/>
        <v/>
      </c>
      <c r="AA1017" s="44"/>
    </row>
    <row r="1018" spans="6:29" x14ac:dyDescent="0.25">
      <c r="F1018" s="51" t="str">
        <f>IFERROR(VLOOKUP(D1018,'Tabelas auxiliares'!$A$3:$B$61,2,FALSE),"")</f>
        <v/>
      </c>
      <c r="G1018" s="51" t="str">
        <f>IFERROR(VLOOKUP($B1018,'Tabelas auxiliares'!$A$65:$C$102,2,FALSE),"")</f>
        <v/>
      </c>
      <c r="H1018" s="51" t="str">
        <f>IFERROR(VLOOKUP($B1018,'Tabelas auxiliares'!$A$65:$C$102,3,FALSE),"")</f>
        <v/>
      </c>
      <c r="X1018" s="51" t="str">
        <f t="shared" si="30"/>
        <v/>
      </c>
      <c r="Y1018" s="51" t="str">
        <f>IF(T1018="","",IF(AND(T1018&lt;&gt;'Tabelas auxiliares'!$B$236,T1018&lt;&gt;'Tabelas auxiliares'!$B$237,T1018&lt;&gt;'Tabelas auxiliares'!$C$236,T1018&lt;&gt;'Tabelas auxiliares'!$C$237,T1018&lt;&gt;'Tabelas auxiliares'!$D$236),"FOLHA DE PESSOAL",IF(X1018='Tabelas auxiliares'!$A$237,"CUSTEIO",IF(X1018='Tabelas auxiliares'!$A$236,"INVESTIMENTO","ERRO - VERIFICAR"))))</f>
        <v/>
      </c>
      <c r="Z1018" s="64" t="str">
        <f t="shared" si="31"/>
        <v/>
      </c>
      <c r="AC1018" s="44"/>
    </row>
    <row r="1019" spans="6:29" x14ac:dyDescent="0.25">
      <c r="F1019" s="51" t="str">
        <f>IFERROR(VLOOKUP(D1019,'Tabelas auxiliares'!$A$3:$B$61,2,FALSE),"")</f>
        <v/>
      </c>
      <c r="G1019" s="51" t="str">
        <f>IFERROR(VLOOKUP($B1019,'Tabelas auxiliares'!$A$65:$C$102,2,FALSE),"")</f>
        <v/>
      </c>
      <c r="H1019" s="51" t="str">
        <f>IFERROR(VLOOKUP($B1019,'Tabelas auxiliares'!$A$65:$C$102,3,FALSE),"")</f>
        <v/>
      </c>
      <c r="X1019" s="51" t="str">
        <f t="shared" si="30"/>
        <v/>
      </c>
      <c r="Y1019" s="51" t="str">
        <f>IF(T1019="","",IF(AND(T1019&lt;&gt;'Tabelas auxiliares'!$B$236,T1019&lt;&gt;'Tabelas auxiliares'!$B$237,T1019&lt;&gt;'Tabelas auxiliares'!$C$236,T1019&lt;&gt;'Tabelas auxiliares'!$C$237,T1019&lt;&gt;'Tabelas auxiliares'!$D$236),"FOLHA DE PESSOAL",IF(X1019='Tabelas auxiliares'!$A$237,"CUSTEIO",IF(X1019='Tabelas auxiliares'!$A$236,"INVESTIMENTO","ERRO - VERIFICAR"))))</f>
        <v/>
      </c>
      <c r="Z1019" s="64" t="str">
        <f t="shared" si="31"/>
        <v/>
      </c>
      <c r="AA1019" s="44"/>
      <c r="AC1019" s="44"/>
    </row>
    <row r="1020" spans="6:29" x14ac:dyDescent="0.25">
      <c r="F1020" s="51" t="str">
        <f>IFERROR(VLOOKUP(D1020,'Tabelas auxiliares'!$A$3:$B$61,2,FALSE),"")</f>
        <v/>
      </c>
      <c r="G1020" s="51" t="str">
        <f>IFERROR(VLOOKUP($B1020,'Tabelas auxiliares'!$A$65:$C$102,2,FALSE),"")</f>
        <v/>
      </c>
      <c r="H1020" s="51" t="str">
        <f>IFERROR(VLOOKUP($B1020,'Tabelas auxiliares'!$A$65:$C$102,3,FALSE),"")</f>
        <v/>
      </c>
      <c r="X1020" s="51" t="str">
        <f t="shared" si="30"/>
        <v/>
      </c>
      <c r="Y1020" s="51" t="str">
        <f>IF(T1020="","",IF(AND(T1020&lt;&gt;'Tabelas auxiliares'!$B$236,T1020&lt;&gt;'Tabelas auxiliares'!$B$237,T1020&lt;&gt;'Tabelas auxiliares'!$C$236,T1020&lt;&gt;'Tabelas auxiliares'!$C$237,T1020&lt;&gt;'Tabelas auxiliares'!$D$236),"FOLHA DE PESSOAL",IF(X1020='Tabelas auxiliares'!$A$237,"CUSTEIO",IF(X1020='Tabelas auxiliares'!$A$236,"INVESTIMENTO","ERRO - VERIFICAR"))))</f>
        <v/>
      </c>
      <c r="Z1020" s="64" t="str">
        <f t="shared" si="31"/>
        <v/>
      </c>
      <c r="AC1020" s="44"/>
    </row>
    <row r="1021" spans="6:29" x14ac:dyDescent="0.25">
      <c r="F1021" s="51" t="str">
        <f>IFERROR(VLOOKUP(D1021,'Tabelas auxiliares'!$A$3:$B$61,2,FALSE),"")</f>
        <v/>
      </c>
      <c r="G1021" s="51" t="str">
        <f>IFERROR(VLOOKUP($B1021,'Tabelas auxiliares'!$A$65:$C$102,2,FALSE),"")</f>
        <v/>
      </c>
      <c r="H1021" s="51" t="str">
        <f>IFERROR(VLOOKUP($B1021,'Tabelas auxiliares'!$A$65:$C$102,3,FALSE),"")</f>
        <v/>
      </c>
      <c r="X1021" s="51" t="str">
        <f t="shared" si="30"/>
        <v/>
      </c>
      <c r="Y1021" s="51" t="str">
        <f>IF(T1021="","",IF(AND(T1021&lt;&gt;'Tabelas auxiliares'!$B$236,T1021&lt;&gt;'Tabelas auxiliares'!$B$237,T1021&lt;&gt;'Tabelas auxiliares'!$C$236,T1021&lt;&gt;'Tabelas auxiliares'!$C$237,T1021&lt;&gt;'Tabelas auxiliares'!$D$236),"FOLHA DE PESSOAL",IF(X1021='Tabelas auxiliares'!$A$237,"CUSTEIO",IF(X1021='Tabelas auxiliares'!$A$236,"INVESTIMENTO","ERRO - VERIFICAR"))))</f>
        <v/>
      </c>
      <c r="Z1021" s="64" t="str">
        <f t="shared" si="31"/>
        <v/>
      </c>
      <c r="AC1021" s="44"/>
    </row>
    <row r="1022" spans="6:29" x14ac:dyDescent="0.25">
      <c r="F1022" s="51" t="str">
        <f>IFERROR(VLOOKUP(D1022,'Tabelas auxiliares'!$A$3:$B$61,2,FALSE),"")</f>
        <v/>
      </c>
      <c r="G1022" s="51" t="str">
        <f>IFERROR(VLOOKUP($B1022,'Tabelas auxiliares'!$A$65:$C$102,2,FALSE),"")</f>
        <v/>
      </c>
      <c r="H1022" s="51" t="str">
        <f>IFERROR(VLOOKUP($B1022,'Tabelas auxiliares'!$A$65:$C$102,3,FALSE),"")</f>
        <v/>
      </c>
      <c r="X1022" s="51" t="str">
        <f t="shared" si="30"/>
        <v/>
      </c>
      <c r="Y1022" s="51" t="str">
        <f>IF(T1022="","",IF(AND(T1022&lt;&gt;'Tabelas auxiliares'!$B$236,T1022&lt;&gt;'Tabelas auxiliares'!$B$237,T1022&lt;&gt;'Tabelas auxiliares'!$C$236,T1022&lt;&gt;'Tabelas auxiliares'!$C$237,T1022&lt;&gt;'Tabelas auxiliares'!$D$236),"FOLHA DE PESSOAL",IF(X1022='Tabelas auxiliares'!$A$237,"CUSTEIO",IF(X1022='Tabelas auxiliares'!$A$236,"INVESTIMENTO","ERRO - VERIFICAR"))))</f>
        <v/>
      </c>
      <c r="Z1022" s="64" t="str">
        <f t="shared" si="31"/>
        <v/>
      </c>
      <c r="AC1022" s="44"/>
    </row>
    <row r="1023" spans="6:29" x14ac:dyDescent="0.25">
      <c r="F1023" s="51" t="str">
        <f>IFERROR(VLOOKUP(D1023,'Tabelas auxiliares'!$A$3:$B$61,2,FALSE),"")</f>
        <v/>
      </c>
      <c r="G1023" s="51" t="str">
        <f>IFERROR(VLOOKUP($B1023,'Tabelas auxiliares'!$A$65:$C$102,2,FALSE),"")</f>
        <v/>
      </c>
      <c r="H1023" s="51" t="str">
        <f>IFERROR(VLOOKUP($B1023,'Tabelas auxiliares'!$A$65:$C$102,3,FALSE),"")</f>
        <v/>
      </c>
      <c r="X1023" s="51" t="str">
        <f t="shared" si="30"/>
        <v/>
      </c>
      <c r="Y1023" s="51" t="str">
        <f>IF(T1023="","",IF(AND(T1023&lt;&gt;'Tabelas auxiliares'!$B$236,T1023&lt;&gt;'Tabelas auxiliares'!$B$237,T1023&lt;&gt;'Tabelas auxiliares'!$C$236,T1023&lt;&gt;'Tabelas auxiliares'!$C$237,T1023&lt;&gt;'Tabelas auxiliares'!$D$236),"FOLHA DE PESSOAL",IF(X1023='Tabelas auxiliares'!$A$237,"CUSTEIO",IF(X1023='Tabelas auxiliares'!$A$236,"INVESTIMENTO","ERRO - VERIFICAR"))))</f>
        <v/>
      </c>
      <c r="Z1023" s="64" t="str">
        <f t="shared" si="31"/>
        <v/>
      </c>
      <c r="AA1023" s="44"/>
      <c r="AB1023" s="44"/>
      <c r="AC1023" s="44"/>
    </row>
    <row r="1024" spans="6:29" x14ac:dyDescent="0.25">
      <c r="F1024" s="51" t="str">
        <f>IFERROR(VLOOKUP(D1024,'Tabelas auxiliares'!$A$3:$B$61,2,FALSE),"")</f>
        <v/>
      </c>
      <c r="G1024" s="51" t="str">
        <f>IFERROR(VLOOKUP($B1024,'Tabelas auxiliares'!$A$65:$C$102,2,FALSE),"")</f>
        <v/>
      </c>
      <c r="H1024" s="51" t="str">
        <f>IFERROR(VLOOKUP($B1024,'Tabelas auxiliares'!$A$65:$C$102,3,FALSE),"")</f>
        <v/>
      </c>
      <c r="X1024" s="51" t="str">
        <f t="shared" si="30"/>
        <v/>
      </c>
      <c r="Y1024" s="51" t="str">
        <f>IF(T1024="","",IF(AND(T1024&lt;&gt;'Tabelas auxiliares'!$B$236,T1024&lt;&gt;'Tabelas auxiliares'!$B$237,T1024&lt;&gt;'Tabelas auxiliares'!$C$236,T1024&lt;&gt;'Tabelas auxiliares'!$C$237,T1024&lt;&gt;'Tabelas auxiliares'!$D$236),"FOLHA DE PESSOAL",IF(X1024='Tabelas auxiliares'!$A$237,"CUSTEIO",IF(X1024='Tabelas auxiliares'!$A$236,"INVESTIMENTO","ERRO - VERIFICAR"))))</f>
        <v/>
      </c>
      <c r="Z1024" s="64" t="str">
        <f t="shared" si="31"/>
        <v/>
      </c>
      <c r="AC1024" s="44"/>
    </row>
    <row r="1025" spans="6:29" x14ac:dyDescent="0.25">
      <c r="F1025" s="51" t="str">
        <f>IFERROR(VLOOKUP(D1025,'Tabelas auxiliares'!$A$3:$B$61,2,FALSE),"")</f>
        <v/>
      </c>
      <c r="G1025" s="51" t="str">
        <f>IFERROR(VLOOKUP($B1025,'Tabelas auxiliares'!$A$65:$C$102,2,FALSE),"")</f>
        <v/>
      </c>
      <c r="H1025" s="51" t="str">
        <f>IFERROR(VLOOKUP($B1025,'Tabelas auxiliares'!$A$65:$C$102,3,FALSE),"")</f>
        <v/>
      </c>
      <c r="X1025" s="51" t="str">
        <f t="shared" si="30"/>
        <v/>
      </c>
      <c r="Y1025" s="51" t="str">
        <f>IF(T1025="","",IF(AND(T1025&lt;&gt;'Tabelas auxiliares'!$B$236,T1025&lt;&gt;'Tabelas auxiliares'!$B$237,T1025&lt;&gt;'Tabelas auxiliares'!$C$236,T1025&lt;&gt;'Tabelas auxiliares'!$C$237,T1025&lt;&gt;'Tabelas auxiliares'!$D$236),"FOLHA DE PESSOAL",IF(X1025='Tabelas auxiliares'!$A$237,"CUSTEIO",IF(X1025='Tabelas auxiliares'!$A$236,"INVESTIMENTO","ERRO - VERIFICAR"))))</f>
        <v/>
      </c>
      <c r="Z1025" s="64" t="str">
        <f t="shared" si="31"/>
        <v/>
      </c>
      <c r="AA1025" s="44"/>
      <c r="AC1025" s="44"/>
    </row>
    <row r="1026" spans="6:29" x14ac:dyDescent="0.25">
      <c r="F1026" s="51" t="str">
        <f>IFERROR(VLOOKUP(D1026,'Tabelas auxiliares'!$A$3:$B$61,2,FALSE),"")</f>
        <v/>
      </c>
      <c r="G1026" s="51" t="str">
        <f>IFERROR(VLOOKUP($B1026,'Tabelas auxiliares'!$A$65:$C$102,2,FALSE),"")</f>
        <v/>
      </c>
      <c r="H1026" s="51" t="str">
        <f>IFERROR(VLOOKUP($B1026,'Tabelas auxiliares'!$A$65:$C$102,3,FALSE),"")</f>
        <v/>
      </c>
      <c r="X1026" s="51" t="str">
        <f t="shared" si="30"/>
        <v/>
      </c>
      <c r="Y1026" s="51" t="str">
        <f>IF(T1026="","",IF(AND(T1026&lt;&gt;'Tabelas auxiliares'!$B$236,T1026&lt;&gt;'Tabelas auxiliares'!$B$237,T1026&lt;&gt;'Tabelas auxiliares'!$C$236,T1026&lt;&gt;'Tabelas auxiliares'!$C$237,T1026&lt;&gt;'Tabelas auxiliares'!$D$236),"FOLHA DE PESSOAL",IF(X1026='Tabelas auxiliares'!$A$237,"CUSTEIO",IF(X1026='Tabelas auxiliares'!$A$236,"INVESTIMENTO","ERRO - VERIFICAR"))))</f>
        <v/>
      </c>
      <c r="Z1026" s="64" t="str">
        <f t="shared" si="31"/>
        <v/>
      </c>
      <c r="AA1026" s="44"/>
      <c r="AB1026" s="44"/>
      <c r="AC1026" s="44"/>
    </row>
    <row r="1027" spans="6:29" x14ac:dyDescent="0.25">
      <c r="F1027" s="51" t="str">
        <f>IFERROR(VLOOKUP(D1027,'Tabelas auxiliares'!$A$3:$B$61,2,FALSE),"")</f>
        <v/>
      </c>
      <c r="G1027" s="51" t="str">
        <f>IFERROR(VLOOKUP($B1027,'Tabelas auxiliares'!$A$65:$C$102,2,FALSE),"")</f>
        <v/>
      </c>
      <c r="H1027" s="51" t="str">
        <f>IFERROR(VLOOKUP($B1027,'Tabelas auxiliares'!$A$65:$C$102,3,FALSE),"")</f>
        <v/>
      </c>
      <c r="X1027" s="51" t="str">
        <f t="shared" si="30"/>
        <v/>
      </c>
      <c r="Y1027" s="51" t="str">
        <f>IF(T1027="","",IF(AND(T1027&lt;&gt;'Tabelas auxiliares'!$B$236,T1027&lt;&gt;'Tabelas auxiliares'!$B$237,T1027&lt;&gt;'Tabelas auxiliares'!$C$236,T1027&lt;&gt;'Tabelas auxiliares'!$C$237,T1027&lt;&gt;'Tabelas auxiliares'!$D$236),"FOLHA DE PESSOAL",IF(X1027='Tabelas auxiliares'!$A$237,"CUSTEIO",IF(X1027='Tabelas auxiliares'!$A$236,"INVESTIMENTO","ERRO - VERIFICAR"))))</f>
        <v/>
      </c>
      <c r="Z1027" s="64" t="str">
        <f t="shared" si="31"/>
        <v/>
      </c>
      <c r="AC1027" s="44"/>
    </row>
    <row r="1028" spans="6:29" x14ac:dyDescent="0.25">
      <c r="F1028" s="51" t="str">
        <f>IFERROR(VLOOKUP(D1028,'Tabelas auxiliares'!$A$3:$B$61,2,FALSE),"")</f>
        <v/>
      </c>
      <c r="G1028" s="51" t="str">
        <f>IFERROR(VLOOKUP($B1028,'Tabelas auxiliares'!$A$65:$C$102,2,FALSE),"")</f>
        <v/>
      </c>
      <c r="H1028" s="51" t="str">
        <f>IFERROR(VLOOKUP($B1028,'Tabelas auxiliares'!$A$65:$C$102,3,FALSE),"")</f>
        <v/>
      </c>
      <c r="X1028" s="51" t="str">
        <f t="shared" si="30"/>
        <v/>
      </c>
      <c r="Y1028" s="51" t="str">
        <f>IF(T1028="","",IF(AND(T1028&lt;&gt;'Tabelas auxiliares'!$B$236,T1028&lt;&gt;'Tabelas auxiliares'!$B$237,T1028&lt;&gt;'Tabelas auxiliares'!$C$236,T1028&lt;&gt;'Tabelas auxiliares'!$C$237,T1028&lt;&gt;'Tabelas auxiliares'!$D$236),"FOLHA DE PESSOAL",IF(X1028='Tabelas auxiliares'!$A$237,"CUSTEIO",IF(X1028='Tabelas auxiliares'!$A$236,"INVESTIMENTO","ERRO - VERIFICAR"))))</f>
        <v/>
      </c>
      <c r="Z1028" s="64" t="str">
        <f t="shared" si="31"/>
        <v/>
      </c>
      <c r="AC1028" s="44"/>
    </row>
    <row r="1029" spans="6:29" x14ac:dyDescent="0.25">
      <c r="F1029" s="51" t="str">
        <f>IFERROR(VLOOKUP(D1029,'Tabelas auxiliares'!$A$3:$B$61,2,FALSE),"")</f>
        <v/>
      </c>
      <c r="G1029" s="51" t="str">
        <f>IFERROR(VLOOKUP($B1029,'Tabelas auxiliares'!$A$65:$C$102,2,FALSE),"")</f>
        <v/>
      </c>
      <c r="H1029" s="51" t="str">
        <f>IFERROR(VLOOKUP($B1029,'Tabelas auxiliares'!$A$65:$C$102,3,FALSE),"")</f>
        <v/>
      </c>
      <c r="X1029" s="51" t="str">
        <f t="shared" si="30"/>
        <v/>
      </c>
      <c r="Y1029" s="51" t="str">
        <f>IF(T1029="","",IF(AND(T1029&lt;&gt;'Tabelas auxiliares'!$B$236,T1029&lt;&gt;'Tabelas auxiliares'!$B$237,T1029&lt;&gt;'Tabelas auxiliares'!$C$236,T1029&lt;&gt;'Tabelas auxiliares'!$C$237,T1029&lt;&gt;'Tabelas auxiliares'!$D$236),"FOLHA DE PESSOAL",IF(X1029='Tabelas auxiliares'!$A$237,"CUSTEIO",IF(X1029='Tabelas auxiliares'!$A$236,"INVESTIMENTO","ERRO - VERIFICAR"))))</f>
        <v/>
      </c>
      <c r="Z1029" s="64" t="str">
        <f t="shared" si="31"/>
        <v/>
      </c>
      <c r="AC1029" s="44"/>
    </row>
    <row r="1030" spans="6:29" x14ac:dyDescent="0.25">
      <c r="F1030" s="51" t="str">
        <f>IFERROR(VLOOKUP(D1030,'Tabelas auxiliares'!$A$3:$B$61,2,FALSE),"")</f>
        <v/>
      </c>
      <c r="G1030" s="51" t="str">
        <f>IFERROR(VLOOKUP($B1030,'Tabelas auxiliares'!$A$65:$C$102,2,FALSE),"")</f>
        <v/>
      </c>
      <c r="H1030" s="51" t="str">
        <f>IFERROR(VLOOKUP($B1030,'Tabelas auxiliares'!$A$65:$C$102,3,FALSE),"")</f>
        <v/>
      </c>
      <c r="X1030" s="51" t="str">
        <f t="shared" si="30"/>
        <v/>
      </c>
      <c r="Y1030" s="51" t="str">
        <f>IF(T1030="","",IF(AND(T1030&lt;&gt;'Tabelas auxiliares'!$B$236,T1030&lt;&gt;'Tabelas auxiliares'!$B$237,T1030&lt;&gt;'Tabelas auxiliares'!$C$236,T1030&lt;&gt;'Tabelas auxiliares'!$C$237,T1030&lt;&gt;'Tabelas auxiliares'!$D$236),"FOLHA DE PESSOAL",IF(X1030='Tabelas auxiliares'!$A$237,"CUSTEIO",IF(X1030='Tabelas auxiliares'!$A$236,"INVESTIMENTO","ERRO - VERIFICAR"))))</f>
        <v/>
      </c>
      <c r="Z1030" s="64" t="str">
        <f t="shared" si="31"/>
        <v/>
      </c>
      <c r="AC1030" s="44"/>
    </row>
    <row r="1031" spans="6:29" x14ac:dyDescent="0.25">
      <c r="F1031" s="51" t="str">
        <f>IFERROR(VLOOKUP(D1031,'Tabelas auxiliares'!$A$3:$B$61,2,FALSE),"")</f>
        <v/>
      </c>
      <c r="G1031" s="51" t="str">
        <f>IFERROR(VLOOKUP($B1031,'Tabelas auxiliares'!$A$65:$C$102,2,FALSE),"")</f>
        <v/>
      </c>
      <c r="H1031" s="51" t="str">
        <f>IFERROR(VLOOKUP($B1031,'Tabelas auxiliares'!$A$65:$C$102,3,FALSE),"")</f>
        <v/>
      </c>
      <c r="X1031" s="51" t="str">
        <f t="shared" si="30"/>
        <v/>
      </c>
      <c r="Y1031" s="51" t="str">
        <f>IF(T1031="","",IF(AND(T1031&lt;&gt;'Tabelas auxiliares'!$B$236,T1031&lt;&gt;'Tabelas auxiliares'!$B$237,T1031&lt;&gt;'Tabelas auxiliares'!$C$236,T1031&lt;&gt;'Tabelas auxiliares'!$C$237,T1031&lt;&gt;'Tabelas auxiliares'!$D$236),"FOLHA DE PESSOAL",IF(X1031='Tabelas auxiliares'!$A$237,"CUSTEIO",IF(X1031='Tabelas auxiliares'!$A$236,"INVESTIMENTO","ERRO - VERIFICAR"))))</f>
        <v/>
      </c>
      <c r="Z1031" s="64" t="str">
        <f t="shared" si="31"/>
        <v/>
      </c>
      <c r="AC1031" s="44"/>
    </row>
    <row r="1032" spans="6:29" x14ac:dyDescent="0.25">
      <c r="F1032" s="51" t="str">
        <f>IFERROR(VLOOKUP(D1032,'Tabelas auxiliares'!$A$3:$B$61,2,FALSE),"")</f>
        <v/>
      </c>
      <c r="G1032" s="51" t="str">
        <f>IFERROR(VLOOKUP($B1032,'Tabelas auxiliares'!$A$65:$C$102,2,FALSE),"")</f>
        <v/>
      </c>
      <c r="H1032" s="51" t="str">
        <f>IFERROR(VLOOKUP($B1032,'Tabelas auxiliares'!$A$65:$C$102,3,FALSE),"")</f>
        <v/>
      </c>
      <c r="X1032" s="51" t="str">
        <f t="shared" si="30"/>
        <v/>
      </c>
      <c r="Y1032" s="51" t="str">
        <f>IF(T1032="","",IF(AND(T1032&lt;&gt;'Tabelas auxiliares'!$B$236,T1032&lt;&gt;'Tabelas auxiliares'!$B$237,T1032&lt;&gt;'Tabelas auxiliares'!$C$236,T1032&lt;&gt;'Tabelas auxiliares'!$C$237,T1032&lt;&gt;'Tabelas auxiliares'!$D$236),"FOLHA DE PESSOAL",IF(X1032='Tabelas auxiliares'!$A$237,"CUSTEIO",IF(X1032='Tabelas auxiliares'!$A$236,"INVESTIMENTO","ERRO - VERIFICAR"))))</f>
        <v/>
      </c>
      <c r="Z1032" s="64" t="str">
        <f t="shared" si="31"/>
        <v/>
      </c>
      <c r="AC1032" s="44"/>
    </row>
    <row r="1033" spans="6:29" x14ac:dyDescent="0.25">
      <c r="F1033" s="51" t="str">
        <f>IFERROR(VLOOKUP(D1033,'Tabelas auxiliares'!$A$3:$B$61,2,FALSE),"")</f>
        <v/>
      </c>
      <c r="G1033" s="51" t="str">
        <f>IFERROR(VLOOKUP($B1033,'Tabelas auxiliares'!$A$65:$C$102,2,FALSE),"")</f>
        <v/>
      </c>
      <c r="H1033" s="51" t="str">
        <f>IFERROR(VLOOKUP($B1033,'Tabelas auxiliares'!$A$65:$C$102,3,FALSE),"")</f>
        <v/>
      </c>
      <c r="X1033" s="51" t="str">
        <f t="shared" si="30"/>
        <v/>
      </c>
      <c r="Y1033" s="51" t="str">
        <f>IF(T1033="","",IF(AND(T1033&lt;&gt;'Tabelas auxiliares'!$B$236,T1033&lt;&gt;'Tabelas auxiliares'!$B$237,T1033&lt;&gt;'Tabelas auxiliares'!$C$236,T1033&lt;&gt;'Tabelas auxiliares'!$C$237,T1033&lt;&gt;'Tabelas auxiliares'!$D$236),"FOLHA DE PESSOAL",IF(X1033='Tabelas auxiliares'!$A$237,"CUSTEIO",IF(X1033='Tabelas auxiliares'!$A$236,"INVESTIMENTO","ERRO - VERIFICAR"))))</f>
        <v/>
      </c>
      <c r="Z1033" s="64" t="str">
        <f t="shared" si="31"/>
        <v/>
      </c>
      <c r="AC1033" s="44"/>
    </row>
    <row r="1034" spans="6:29" x14ac:dyDescent="0.25">
      <c r="F1034" s="51" t="str">
        <f>IFERROR(VLOOKUP(D1034,'Tabelas auxiliares'!$A$3:$B$61,2,FALSE),"")</f>
        <v/>
      </c>
      <c r="G1034" s="51" t="str">
        <f>IFERROR(VLOOKUP($B1034,'Tabelas auxiliares'!$A$65:$C$102,2,FALSE),"")</f>
        <v/>
      </c>
      <c r="H1034" s="51" t="str">
        <f>IFERROR(VLOOKUP($B1034,'Tabelas auxiliares'!$A$65:$C$102,3,FALSE),"")</f>
        <v/>
      </c>
      <c r="X1034" s="51" t="str">
        <f t="shared" si="30"/>
        <v/>
      </c>
      <c r="Y1034" s="51" t="str">
        <f>IF(T1034="","",IF(AND(T1034&lt;&gt;'Tabelas auxiliares'!$B$236,T1034&lt;&gt;'Tabelas auxiliares'!$B$237,T1034&lt;&gt;'Tabelas auxiliares'!$C$236,T1034&lt;&gt;'Tabelas auxiliares'!$C$237,T1034&lt;&gt;'Tabelas auxiliares'!$D$236),"FOLHA DE PESSOAL",IF(X1034='Tabelas auxiliares'!$A$237,"CUSTEIO",IF(X1034='Tabelas auxiliares'!$A$236,"INVESTIMENTO","ERRO - VERIFICAR"))))</f>
        <v/>
      </c>
      <c r="Z1034" s="64" t="str">
        <f t="shared" si="31"/>
        <v/>
      </c>
      <c r="AA1034" s="44"/>
      <c r="AB1034" s="44"/>
      <c r="AC1034" s="44"/>
    </row>
    <row r="1035" spans="6:29" x14ac:dyDescent="0.25">
      <c r="F1035" s="51" t="str">
        <f>IFERROR(VLOOKUP(D1035,'Tabelas auxiliares'!$A$3:$B$61,2,FALSE),"")</f>
        <v/>
      </c>
      <c r="G1035" s="51" t="str">
        <f>IFERROR(VLOOKUP($B1035,'Tabelas auxiliares'!$A$65:$C$102,2,FALSE),"")</f>
        <v/>
      </c>
      <c r="H1035" s="51" t="str">
        <f>IFERROR(VLOOKUP($B1035,'Tabelas auxiliares'!$A$65:$C$102,3,FALSE),"")</f>
        <v/>
      </c>
      <c r="X1035" s="51" t="str">
        <f t="shared" si="30"/>
        <v/>
      </c>
      <c r="Y1035" s="51" t="str">
        <f>IF(T1035="","",IF(AND(T1035&lt;&gt;'Tabelas auxiliares'!$B$236,T1035&lt;&gt;'Tabelas auxiliares'!$B$237,T1035&lt;&gt;'Tabelas auxiliares'!$C$236,T1035&lt;&gt;'Tabelas auxiliares'!$C$237,T1035&lt;&gt;'Tabelas auxiliares'!$D$236),"FOLHA DE PESSOAL",IF(X1035='Tabelas auxiliares'!$A$237,"CUSTEIO",IF(X1035='Tabelas auxiliares'!$A$236,"INVESTIMENTO","ERRO - VERIFICAR"))))</f>
        <v/>
      </c>
      <c r="Z1035" s="64" t="str">
        <f t="shared" si="31"/>
        <v/>
      </c>
      <c r="AC1035" s="44"/>
    </row>
    <row r="1036" spans="6:29" x14ac:dyDescent="0.25">
      <c r="F1036" s="51" t="str">
        <f>IFERROR(VLOOKUP(D1036,'Tabelas auxiliares'!$A$3:$B$61,2,FALSE),"")</f>
        <v/>
      </c>
      <c r="G1036" s="51" t="str">
        <f>IFERROR(VLOOKUP($B1036,'Tabelas auxiliares'!$A$65:$C$102,2,FALSE),"")</f>
        <v/>
      </c>
      <c r="H1036" s="51" t="str">
        <f>IFERROR(VLOOKUP($B1036,'Tabelas auxiliares'!$A$65:$C$102,3,FALSE),"")</f>
        <v/>
      </c>
      <c r="X1036" s="51" t="str">
        <f t="shared" si="30"/>
        <v/>
      </c>
      <c r="Y1036" s="51" t="str">
        <f>IF(T1036="","",IF(AND(T1036&lt;&gt;'Tabelas auxiliares'!$B$236,T1036&lt;&gt;'Tabelas auxiliares'!$B$237,T1036&lt;&gt;'Tabelas auxiliares'!$C$236,T1036&lt;&gt;'Tabelas auxiliares'!$C$237,T1036&lt;&gt;'Tabelas auxiliares'!$D$236),"FOLHA DE PESSOAL",IF(X1036='Tabelas auxiliares'!$A$237,"CUSTEIO",IF(X1036='Tabelas auxiliares'!$A$236,"INVESTIMENTO","ERRO - VERIFICAR"))))</f>
        <v/>
      </c>
      <c r="Z1036" s="64" t="str">
        <f t="shared" si="31"/>
        <v/>
      </c>
      <c r="AA1036" s="44"/>
    </row>
    <row r="1037" spans="6:29" x14ac:dyDescent="0.25">
      <c r="F1037" s="51" t="str">
        <f>IFERROR(VLOOKUP(D1037,'Tabelas auxiliares'!$A$3:$B$61,2,FALSE),"")</f>
        <v/>
      </c>
      <c r="G1037" s="51" t="str">
        <f>IFERROR(VLOOKUP($B1037,'Tabelas auxiliares'!$A$65:$C$102,2,FALSE),"")</f>
        <v/>
      </c>
      <c r="H1037" s="51" t="str">
        <f>IFERROR(VLOOKUP($B1037,'Tabelas auxiliares'!$A$65:$C$102,3,FALSE),"")</f>
        <v/>
      </c>
      <c r="X1037" s="51" t="str">
        <f t="shared" si="30"/>
        <v/>
      </c>
      <c r="Y1037" s="51" t="str">
        <f>IF(T1037="","",IF(AND(T1037&lt;&gt;'Tabelas auxiliares'!$B$236,T1037&lt;&gt;'Tabelas auxiliares'!$B$237,T1037&lt;&gt;'Tabelas auxiliares'!$C$236,T1037&lt;&gt;'Tabelas auxiliares'!$C$237,T1037&lt;&gt;'Tabelas auxiliares'!$D$236),"FOLHA DE PESSOAL",IF(X1037='Tabelas auxiliares'!$A$237,"CUSTEIO",IF(X1037='Tabelas auxiliares'!$A$236,"INVESTIMENTO","ERRO - VERIFICAR"))))</f>
        <v/>
      </c>
      <c r="Z1037" s="64" t="str">
        <f t="shared" si="31"/>
        <v/>
      </c>
      <c r="AC1037" s="44"/>
    </row>
    <row r="1038" spans="6:29" x14ac:dyDescent="0.25">
      <c r="F1038" s="51" t="str">
        <f>IFERROR(VLOOKUP(D1038,'Tabelas auxiliares'!$A$3:$B$61,2,FALSE),"")</f>
        <v/>
      </c>
      <c r="G1038" s="51" t="str">
        <f>IFERROR(VLOOKUP($B1038,'Tabelas auxiliares'!$A$65:$C$102,2,FALSE),"")</f>
        <v/>
      </c>
      <c r="H1038" s="51" t="str">
        <f>IFERROR(VLOOKUP($B1038,'Tabelas auxiliares'!$A$65:$C$102,3,FALSE),"")</f>
        <v/>
      </c>
      <c r="X1038" s="51" t="str">
        <f t="shared" si="30"/>
        <v/>
      </c>
      <c r="Y1038" s="51" t="str">
        <f>IF(T1038="","",IF(AND(T1038&lt;&gt;'Tabelas auxiliares'!$B$236,T1038&lt;&gt;'Tabelas auxiliares'!$B$237,T1038&lt;&gt;'Tabelas auxiliares'!$C$236,T1038&lt;&gt;'Tabelas auxiliares'!$C$237,T1038&lt;&gt;'Tabelas auxiliares'!$D$236),"FOLHA DE PESSOAL",IF(X1038='Tabelas auxiliares'!$A$237,"CUSTEIO",IF(X1038='Tabelas auxiliares'!$A$236,"INVESTIMENTO","ERRO - VERIFICAR"))))</f>
        <v/>
      </c>
      <c r="Z1038" s="64" t="str">
        <f t="shared" si="31"/>
        <v/>
      </c>
      <c r="AA1038" s="44"/>
      <c r="AC1038" s="44"/>
    </row>
    <row r="1039" spans="6:29" x14ac:dyDescent="0.25">
      <c r="F1039" s="51" t="str">
        <f>IFERROR(VLOOKUP(D1039,'Tabelas auxiliares'!$A$3:$B$61,2,FALSE),"")</f>
        <v/>
      </c>
      <c r="G1039" s="51" t="str">
        <f>IFERROR(VLOOKUP($B1039,'Tabelas auxiliares'!$A$65:$C$102,2,FALSE),"")</f>
        <v/>
      </c>
      <c r="H1039" s="51" t="str">
        <f>IFERROR(VLOOKUP($B1039,'Tabelas auxiliares'!$A$65:$C$102,3,FALSE),"")</f>
        <v/>
      </c>
      <c r="X1039" s="51" t="str">
        <f t="shared" si="30"/>
        <v/>
      </c>
      <c r="Y1039" s="51" t="str">
        <f>IF(T1039="","",IF(AND(T1039&lt;&gt;'Tabelas auxiliares'!$B$236,T1039&lt;&gt;'Tabelas auxiliares'!$B$237,T1039&lt;&gt;'Tabelas auxiliares'!$C$236,T1039&lt;&gt;'Tabelas auxiliares'!$C$237,T1039&lt;&gt;'Tabelas auxiliares'!$D$236),"FOLHA DE PESSOAL",IF(X1039='Tabelas auxiliares'!$A$237,"CUSTEIO",IF(X1039='Tabelas auxiliares'!$A$236,"INVESTIMENTO","ERRO - VERIFICAR"))))</f>
        <v/>
      </c>
      <c r="Z1039" s="64" t="str">
        <f t="shared" si="31"/>
        <v/>
      </c>
      <c r="AC1039" s="44"/>
    </row>
    <row r="1040" spans="6:29" x14ac:dyDescent="0.25">
      <c r="F1040" s="51" t="str">
        <f>IFERROR(VLOOKUP(D1040,'Tabelas auxiliares'!$A$3:$B$61,2,FALSE),"")</f>
        <v/>
      </c>
      <c r="G1040" s="51" t="str">
        <f>IFERROR(VLOOKUP($B1040,'Tabelas auxiliares'!$A$65:$C$102,2,FALSE),"")</f>
        <v/>
      </c>
      <c r="H1040" s="51" t="str">
        <f>IFERROR(VLOOKUP($B1040,'Tabelas auxiliares'!$A$65:$C$102,3,FALSE),"")</f>
        <v/>
      </c>
      <c r="X1040" s="51" t="str">
        <f t="shared" si="30"/>
        <v/>
      </c>
      <c r="Y1040" s="51" t="str">
        <f>IF(T1040="","",IF(AND(T1040&lt;&gt;'Tabelas auxiliares'!$B$236,T1040&lt;&gt;'Tabelas auxiliares'!$B$237,T1040&lt;&gt;'Tabelas auxiliares'!$C$236,T1040&lt;&gt;'Tabelas auxiliares'!$C$237,T1040&lt;&gt;'Tabelas auxiliares'!$D$236),"FOLHA DE PESSOAL",IF(X1040='Tabelas auxiliares'!$A$237,"CUSTEIO",IF(X1040='Tabelas auxiliares'!$A$236,"INVESTIMENTO","ERRO - VERIFICAR"))))</f>
        <v/>
      </c>
      <c r="Z1040" s="64" t="str">
        <f t="shared" si="31"/>
        <v/>
      </c>
      <c r="AC1040" s="44"/>
    </row>
    <row r="1041" spans="6:29" x14ac:dyDescent="0.25">
      <c r="F1041" s="51" t="str">
        <f>IFERROR(VLOOKUP(D1041,'Tabelas auxiliares'!$A$3:$B$61,2,FALSE),"")</f>
        <v/>
      </c>
      <c r="G1041" s="51" t="str">
        <f>IFERROR(VLOOKUP($B1041,'Tabelas auxiliares'!$A$65:$C$102,2,FALSE),"")</f>
        <v/>
      </c>
      <c r="H1041" s="51" t="str">
        <f>IFERROR(VLOOKUP($B1041,'Tabelas auxiliares'!$A$65:$C$102,3,FALSE),"")</f>
        <v/>
      </c>
      <c r="X1041" s="51" t="str">
        <f t="shared" si="30"/>
        <v/>
      </c>
      <c r="Y1041" s="51" t="str">
        <f>IF(T1041="","",IF(AND(T1041&lt;&gt;'Tabelas auxiliares'!$B$236,T1041&lt;&gt;'Tabelas auxiliares'!$B$237,T1041&lt;&gt;'Tabelas auxiliares'!$C$236,T1041&lt;&gt;'Tabelas auxiliares'!$C$237,T1041&lt;&gt;'Tabelas auxiliares'!$D$236),"FOLHA DE PESSOAL",IF(X1041='Tabelas auxiliares'!$A$237,"CUSTEIO",IF(X1041='Tabelas auxiliares'!$A$236,"INVESTIMENTO","ERRO - VERIFICAR"))))</f>
        <v/>
      </c>
      <c r="Z1041" s="64" t="str">
        <f t="shared" si="31"/>
        <v/>
      </c>
      <c r="AC1041" s="44"/>
    </row>
    <row r="1042" spans="6:29" x14ac:dyDescent="0.25">
      <c r="F1042" s="51" t="str">
        <f>IFERROR(VLOOKUP(D1042,'Tabelas auxiliares'!$A$3:$B$61,2,FALSE),"")</f>
        <v/>
      </c>
      <c r="G1042" s="51" t="str">
        <f>IFERROR(VLOOKUP($B1042,'Tabelas auxiliares'!$A$65:$C$102,2,FALSE),"")</f>
        <v/>
      </c>
      <c r="H1042" s="51" t="str">
        <f>IFERROR(VLOOKUP($B1042,'Tabelas auxiliares'!$A$65:$C$102,3,FALSE),"")</f>
        <v/>
      </c>
      <c r="X1042" s="51" t="str">
        <f t="shared" si="30"/>
        <v/>
      </c>
      <c r="Y1042" s="51" t="str">
        <f>IF(T1042="","",IF(AND(T1042&lt;&gt;'Tabelas auxiliares'!$B$236,T1042&lt;&gt;'Tabelas auxiliares'!$B$237,T1042&lt;&gt;'Tabelas auxiliares'!$C$236,T1042&lt;&gt;'Tabelas auxiliares'!$C$237,T1042&lt;&gt;'Tabelas auxiliares'!$D$236),"FOLHA DE PESSOAL",IF(X1042='Tabelas auxiliares'!$A$237,"CUSTEIO",IF(X1042='Tabelas auxiliares'!$A$236,"INVESTIMENTO","ERRO - VERIFICAR"))))</f>
        <v/>
      </c>
      <c r="Z1042" s="64" t="str">
        <f t="shared" si="31"/>
        <v/>
      </c>
      <c r="AA1042" s="44"/>
      <c r="AC1042" s="44"/>
    </row>
    <row r="1043" spans="6:29" x14ac:dyDescent="0.25">
      <c r="F1043" s="51" t="str">
        <f>IFERROR(VLOOKUP(D1043,'Tabelas auxiliares'!$A$3:$B$61,2,FALSE),"")</f>
        <v/>
      </c>
      <c r="G1043" s="51" t="str">
        <f>IFERROR(VLOOKUP($B1043,'Tabelas auxiliares'!$A$65:$C$102,2,FALSE),"")</f>
        <v/>
      </c>
      <c r="H1043" s="51" t="str">
        <f>IFERROR(VLOOKUP($B1043,'Tabelas auxiliares'!$A$65:$C$102,3,FALSE),"")</f>
        <v/>
      </c>
      <c r="X1043" s="51" t="str">
        <f t="shared" si="30"/>
        <v/>
      </c>
      <c r="Y1043" s="51" t="str">
        <f>IF(T1043="","",IF(AND(T1043&lt;&gt;'Tabelas auxiliares'!$B$236,T1043&lt;&gt;'Tabelas auxiliares'!$B$237,T1043&lt;&gt;'Tabelas auxiliares'!$C$236,T1043&lt;&gt;'Tabelas auxiliares'!$C$237,T1043&lt;&gt;'Tabelas auxiliares'!$D$236),"FOLHA DE PESSOAL",IF(X1043='Tabelas auxiliares'!$A$237,"CUSTEIO",IF(X1043='Tabelas auxiliares'!$A$236,"INVESTIMENTO","ERRO - VERIFICAR"))))</f>
        <v/>
      </c>
      <c r="Z1043" s="64" t="str">
        <f t="shared" si="31"/>
        <v/>
      </c>
      <c r="AA1043" s="44"/>
      <c r="AC1043" s="44"/>
    </row>
    <row r="1044" spans="6:29" x14ac:dyDescent="0.25">
      <c r="F1044" s="51" t="str">
        <f>IFERROR(VLOOKUP(D1044,'Tabelas auxiliares'!$A$3:$B$61,2,FALSE),"")</f>
        <v/>
      </c>
      <c r="G1044" s="51" t="str">
        <f>IFERROR(VLOOKUP($B1044,'Tabelas auxiliares'!$A$65:$C$102,2,FALSE),"")</f>
        <v/>
      </c>
      <c r="H1044" s="51" t="str">
        <f>IFERROR(VLOOKUP($B1044,'Tabelas auxiliares'!$A$65:$C$102,3,FALSE),"")</f>
        <v/>
      </c>
      <c r="X1044" s="51" t="str">
        <f t="shared" si="30"/>
        <v/>
      </c>
      <c r="Y1044" s="51" t="str">
        <f>IF(T1044="","",IF(AND(T1044&lt;&gt;'Tabelas auxiliares'!$B$236,T1044&lt;&gt;'Tabelas auxiliares'!$B$237,T1044&lt;&gt;'Tabelas auxiliares'!$C$236,T1044&lt;&gt;'Tabelas auxiliares'!$C$237,T1044&lt;&gt;'Tabelas auxiliares'!$D$236),"FOLHA DE PESSOAL",IF(X1044='Tabelas auxiliares'!$A$237,"CUSTEIO",IF(X1044='Tabelas auxiliares'!$A$236,"INVESTIMENTO","ERRO - VERIFICAR"))))</f>
        <v/>
      </c>
      <c r="Z1044" s="64" t="str">
        <f t="shared" si="31"/>
        <v/>
      </c>
      <c r="AA1044" s="44"/>
    </row>
    <row r="1045" spans="6:29" x14ac:dyDescent="0.25">
      <c r="F1045" s="51" t="str">
        <f>IFERROR(VLOOKUP(D1045,'Tabelas auxiliares'!$A$3:$B$61,2,FALSE),"")</f>
        <v/>
      </c>
      <c r="G1045" s="51" t="str">
        <f>IFERROR(VLOOKUP($B1045,'Tabelas auxiliares'!$A$65:$C$102,2,FALSE),"")</f>
        <v/>
      </c>
      <c r="H1045" s="51" t="str">
        <f>IFERROR(VLOOKUP($B1045,'Tabelas auxiliares'!$A$65:$C$102,3,FALSE),"")</f>
        <v/>
      </c>
      <c r="X1045" s="51" t="str">
        <f t="shared" si="30"/>
        <v/>
      </c>
      <c r="Y1045" s="51" t="str">
        <f>IF(T1045="","",IF(AND(T1045&lt;&gt;'Tabelas auxiliares'!$B$236,T1045&lt;&gt;'Tabelas auxiliares'!$B$237,T1045&lt;&gt;'Tabelas auxiliares'!$C$236,T1045&lt;&gt;'Tabelas auxiliares'!$C$237,T1045&lt;&gt;'Tabelas auxiliares'!$D$236),"FOLHA DE PESSOAL",IF(X1045='Tabelas auxiliares'!$A$237,"CUSTEIO",IF(X1045='Tabelas auxiliares'!$A$236,"INVESTIMENTO","ERRO - VERIFICAR"))))</f>
        <v/>
      </c>
      <c r="Z1045" s="64" t="str">
        <f t="shared" si="31"/>
        <v/>
      </c>
      <c r="AA1045" s="44"/>
    </row>
    <row r="1046" spans="6:29" x14ac:dyDescent="0.25">
      <c r="F1046" s="51" t="str">
        <f>IFERROR(VLOOKUP(D1046,'Tabelas auxiliares'!$A$3:$B$61,2,FALSE),"")</f>
        <v/>
      </c>
      <c r="G1046" s="51" t="str">
        <f>IFERROR(VLOOKUP($B1046,'Tabelas auxiliares'!$A$65:$C$102,2,FALSE),"")</f>
        <v/>
      </c>
      <c r="H1046" s="51" t="str">
        <f>IFERROR(VLOOKUP($B1046,'Tabelas auxiliares'!$A$65:$C$102,3,FALSE),"")</f>
        <v/>
      </c>
      <c r="X1046" s="51" t="str">
        <f t="shared" si="30"/>
        <v/>
      </c>
      <c r="Y1046" s="51" t="str">
        <f>IF(T1046="","",IF(AND(T1046&lt;&gt;'Tabelas auxiliares'!$B$236,T1046&lt;&gt;'Tabelas auxiliares'!$B$237,T1046&lt;&gt;'Tabelas auxiliares'!$C$236,T1046&lt;&gt;'Tabelas auxiliares'!$C$237,T1046&lt;&gt;'Tabelas auxiliares'!$D$236),"FOLHA DE PESSOAL",IF(X1046='Tabelas auxiliares'!$A$237,"CUSTEIO",IF(X1046='Tabelas auxiliares'!$A$236,"INVESTIMENTO","ERRO - VERIFICAR"))))</f>
        <v/>
      </c>
      <c r="Z1046" s="64" t="str">
        <f t="shared" si="31"/>
        <v/>
      </c>
      <c r="AA1046" s="44"/>
    </row>
    <row r="1047" spans="6:29" x14ac:dyDescent="0.25">
      <c r="F1047" s="51" t="str">
        <f>IFERROR(VLOOKUP(D1047,'Tabelas auxiliares'!$A$3:$B$61,2,FALSE),"")</f>
        <v/>
      </c>
      <c r="G1047" s="51" t="str">
        <f>IFERROR(VLOOKUP($B1047,'Tabelas auxiliares'!$A$65:$C$102,2,FALSE),"")</f>
        <v/>
      </c>
      <c r="H1047" s="51" t="str">
        <f>IFERROR(VLOOKUP($B1047,'Tabelas auxiliares'!$A$65:$C$102,3,FALSE),"")</f>
        <v/>
      </c>
      <c r="X1047" s="51" t="str">
        <f t="shared" si="30"/>
        <v/>
      </c>
      <c r="Y1047" s="51" t="str">
        <f>IF(T1047="","",IF(AND(T1047&lt;&gt;'Tabelas auxiliares'!$B$236,T1047&lt;&gt;'Tabelas auxiliares'!$B$237,T1047&lt;&gt;'Tabelas auxiliares'!$C$236,T1047&lt;&gt;'Tabelas auxiliares'!$C$237,T1047&lt;&gt;'Tabelas auxiliares'!$D$236),"FOLHA DE PESSOAL",IF(X1047='Tabelas auxiliares'!$A$237,"CUSTEIO",IF(X1047='Tabelas auxiliares'!$A$236,"INVESTIMENTO","ERRO - VERIFICAR"))))</f>
        <v/>
      </c>
      <c r="Z1047" s="64" t="str">
        <f t="shared" si="31"/>
        <v/>
      </c>
      <c r="AA1047" s="44"/>
    </row>
    <row r="1048" spans="6:29" x14ac:dyDescent="0.25">
      <c r="F1048" s="51" t="str">
        <f>IFERROR(VLOOKUP(D1048,'Tabelas auxiliares'!$A$3:$B$61,2,FALSE),"")</f>
        <v/>
      </c>
      <c r="G1048" s="51" t="str">
        <f>IFERROR(VLOOKUP($B1048,'Tabelas auxiliares'!$A$65:$C$102,2,FALSE),"")</f>
        <v/>
      </c>
      <c r="H1048" s="51" t="str">
        <f>IFERROR(VLOOKUP($B1048,'Tabelas auxiliares'!$A$65:$C$102,3,FALSE),"")</f>
        <v/>
      </c>
      <c r="X1048" s="51" t="str">
        <f t="shared" si="30"/>
        <v/>
      </c>
      <c r="Y1048" s="51" t="str">
        <f>IF(T1048="","",IF(AND(T1048&lt;&gt;'Tabelas auxiliares'!$B$236,T1048&lt;&gt;'Tabelas auxiliares'!$B$237,T1048&lt;&gt;'Tabelas auxiliares'!$C$236,T1048&lt;&gt;'Tabelas auxiliares'!$C$237,T1048&lt;&gt;'Tabelas auxiliares'!$D$236),"FOLHA DE PESSOAL",IF(X1048='Tabelas auxiliares'!$A$237,"CUSTEIO",IF(X1048='Tabelas auxiliares'!$A$236,"INVESTIMENTO","ERRO - VERIFICAR"))))</f>
        <v/>
      </c>
      <c r="Z1048" s="64" t="str">
        <f t="shared" si="31"/>
        <v/>
      </c>
      <c r="AA1048" s="44"/>
      <c r="AB1048" s="44"/>
      <c r="AC1048" s="44"/>
    </row>
    <row r="1049" spans="6:29" x14ac:dyDescent="0.25">
      <c r="F1049" s="51" t="str">
        <f>IFERROR(VLOOKUP(D1049,'Tabelas auxiliares'!$A$3:$B$61,2,FALSE),"")</f>
        <v/>
      </c>
      <c r="G1049" s="51" t="str">
        <f>IFERROR(VLOOKUP($B1049,'Tabelas auxiliares'!$A$65:$C$102,2,FALSE),"")</f>
        <v/>
      </c>
      <c r="H1049" s="51" t="str">
        <f>IFERROR(VLOOKUP($B1049,'Tabelas auxiliares'!$A$65:$C$102,3,FALSE),"")</f>
        <v/>
      </c>
      <c r="X1049" s="51" t="str">
        <f t="shared" si="30"/>
        <v/>
      </c>
      <c r="Y1049" s="51" t="str">
        <f>IF(T1049="","",IF(AND(T1049&lt;&gt;'Tabelas auxiliares'!$B$236,T1049&lt;&gt;'Tabelas auxiliares'!$B$237,T1049&lt;&gt;'Tabelas auxiliares'!$C$236,T1049&lt;&gt;'Tabelas auxiliares'!$C$237,T1049&lt;&gt;'Tabelas auxiliares'!$D$236),"FOLHA DE PESSOAL",IF(X1049='Tabelas auxiliares'!$A$237,"CUSTEIO",IF(X1049='Tabelas auxiliares'!$A$236,"INVESTIMENTO","ERRO - VERIFICAR"))))</f>
        <v/>
      </c>
      <c r="Z1049" s="64" t="str">
        <f t="shared" si="31"/>
        <v/>
      </c>
      <c r="AB1049" s="44"/>
    </row>
    <row r="1050" spans="6:29" x14ac:dyDescent="0.25">
      <c r="F1050" s="51" t="str">
        <f>IFERROR(VLOOKUP(D1050,'Tabelas auxiliares'!$A$3:$B$61,2,FALSE),"")</f>
        <v/>
      </c>
      <c r="G1050" s="51" t="str">
        <f>IFERROR(VLOOKUP($B1050,'Tabelas auxiliares'!$A$65:$C$102,2,FALSE),"")</f>
        <v/>
      </c>
      <c r="H1050" s="51" t="str">
        <f>IFERROR(VLOOKUP($B1050,'Tabelas auxiliares'!$A$65:$C$102,3,FALSE),"")</f>
        <v/>
      </c>
      <c r="X1050" s="51" t="str">
        <f t="shared" si="30"/>
        <v/>
      </c>
      <c r="Y1050" s="51" t="str">
        <f>IF(T1050="","",IF(AND(T1050&lt;&gt;'Tabelas auxiliares'!$B$236,T1050&lt;&gt;'Tabelas auxiliares'!$B$237,T1050&lt;&gt;'Tabelas auxiliares'!$C$236,T1050&lt;&gt;'Tabelas auxiliares'!$C$237,T1050&lt;&gt;'Tabelas auxiliares'!$D$236),"FOLHA DE PESSOAL",IF(X1050='Tabelas auxiliares'!$A$237,"CUSTEIO",IF(X1050='Tabelas auxiliares'!$A$236,"INVESTIMENTO","ERRO - VERIFICAR"))))</f>
        <v/>
      </c>
      <c r="Z1050" s="64" t="str">
        <f t="shared" si="31"/>
        <v/>
      </c>
      <c r="AC1050" s="44"/>
    </row>
    <row r="1051" spans="6:29" x14ac:dyDescent="0.25">
      <c r="F1051" s="51" t="str">
        <f>IFERROR(VLOOKUP(D1051,'Tabelas auxiliares'!$A$3:$B$61,2,FALSE),"")</f>
        <v/>
      </c>
      <c r="G1051" s="51" t="str">
        <f>IFERROR(VLOOKUP($B1051,'Tabelas auxiliares'!$A$65:$C$102,2,FALSE),"")</f>
        <v/>
      </c>
      <c r="H1051" s="51" t="str">
        <f>IFERROR(VLOOKUP($B1051,'Tabelas auxiliares'!$A$65:$C$102,3,FALSE),"")</f>
        <v/>
      </c>
      <c r="X1051" s="51" t="str">
        <f t="shared" si="30"/>
        <v/>
      </c>
      <c r="Y1051" s="51" t="str">
        <f>IF(T1051="","",IF(AND(T1051&lt;&gt;'Tabelas auxiliares'!$B$236,T1051&lt;&gt;'Tabelas auxiliares'!$B$237,T1051&lt;&gt;'Tabelas auxiliares'!$C$236,T1051&lt;&gt;'Tabelas auxiliares'!$C$237,T1051&lt;&gt;'Tabelas auxiliares'!$D$236),"FOLHA DE PESSOAL",IF(X1051='Tabelas auxiliares'!$A$237,"CUSTEIO",IF(X1051='Tabelas auxiliares'!$A$236,"INVESTIMENTO","ERRO - VERIFICAR"))))</f>
        <v/>
      </c>
      <c r="Z1051" s="64" t="str">
        <f t="shared" si="31"/>
        <v/>
      </c>
      <c r="AA1051" s="44"/>
    </row>
    <row r="1052" spans="6:29" x14ac:dyDescent="0.25">
      <c r="F1052" s="51" t="str">
        <f>IFERROR(VLOOKUP(D1052,'Tabelas auxiliares'!$A$3:$B$61,2,FALSE),"")</f>
        <v/>
      </c>
      <c r="G1052" s="51" t="str">
        <f>IFERROR(VLOOKUP($B1052,'Tabelas auxiliares'!$A$65:$C$102,2,FALSE),"")</f>
        <v/>
      </c>
      <c r="H1052" s="51" t="str">
        <f>IFERROR(VLOOKUP($B1052,'Tabelas auxiliares'!$A$65:$C$102,3,FALSE),"")</f>
        <v/>
      </c>
      <c r="X1052" s="51" t="str">
        <f t="shared" si="30"/>
        <v/>
      </c>
      <c r="Y1052" s="51" t="str">
        <f>IF(T1052="","",IF(AND(T1052&lt;&gt;'Tabelas auxiliares'!$B$236,T1052&lt;&gt;'Tabelas auxiliares'!$B$237,T1052&lt;&gt;'Tabelas auxiliares'!$C$236,T1052&lt;&gt;'Tabelas auxiliares'!$C$237,T1052&lt;&gt;'Tabelas auxiliares'!$D$236),"FOLHA DE PESSOAL",IF(X1052='Tabelas auxiliares'!$A$237,"CUSTEIO",IF(X1052='Tabelas auxiliares'!$A$236,"INVESTIMENTO","ERRO - VERIFICAR"))))</f>
        <v/>
      </c>
      <c r="Z1052" s="64" t="str">
        <f t="shared" si="31"/>
        <v/>
      </c>
      <c r="AA1052" s="44"/>
      <c r="AB1052" s="44"/>
      <c r="AC1052" s="44"/>
    </row>
    <row r="1053" spans="6:29" x14ac:dyDescent="0.25">
      <c r="F1053" s="51" t="str">
        <f>IFERROR(VLOOKUP(D1053,'Tabelas auxiliares'!$A$3:$B$61,2,FALSE),"")</f>
        <v/>
      </c>
      <c r="G1053" s="51" t="str">
        <f>IFERROR(VLOOKUP($B1053,'Tabelas auxiliares'!$A$65:$C$102,2,FALSE),"")</f>
        <v/>
      </c>
      <c r="H1053" s="51" t="str">
        <f>IFERROR(VLOOKUP($B1053,'Tabelas auxiliares'!$A$65:$C$102,3,FALSE),"")</f>
        <v/>
      </c>
      <c r="X1053" s="51" t="str">
        <f t="shared" si="30"/>
        <v/>
      </c>
      <c r="Y1053" s="51" t="str">
        <f>IF(T1053="","",IF(AND(T1053&lt;&gt;'Tabelas auxiliares'!$B$236,T1053&lt;&gt;'Tabelas auxiliares'!$B$237,T1053&lt;&gt;'Tabelas auxiliares'!$C$236,T1053&lt;&gt;'Tabelas auxiliares'!$C$237,T1053&lt;&gt;'Tabelas auxiliares'!$D$236),"FOLHA DE PESSOAL",IF(X1053='Tabelas auxiliares'!$A$237,"CUSTEIO",IF(X1053='Tabelas auxiliares'!$A$236,"INVESTIMENTO","ERRO - VERIFICAR"))))</f>
        <v/>
      </c>
      <c r="Z1053" s="64" t="str">
        <f t="shared" si="31"/>
        <v/>
      </c>
      <c r="AA1053" s="44"/>
    </row>
    <row r="1054" spans="6:29" x14ac:dyDescent="0.25">
      <c r="F1054" s="51" t="str">
        <f>IFERROR(VLOOKUP(D1054,'Tabelas auxiliares'!$A$3:$B$61,2,FALSE),"")</f>
        <v/>
      </c>
      <c r="G1054" s="51" t="str">
        <f>IFERROR(VLOOKUP($B1054,'Tabelas auxiliares'!$A$65:$C$102,2,FALSE),"")</f>
        <v/>
      </c>
      <c r="H1054" s="51" t="str">
        <f>IFERROR(VLOOKUP($B1054,'Tabelas auxiliares'!$A$65:$C$102,3,FALSE),"")</f>
        <v/>
      </c>
      <c r="X1054" s="51" t="str">
        <f t="shared" si="30"/>
        <v/>
      </c>
      <c r="Y1054" s="51" t="str">
        <f>IF(T1054="","",IF(AND(T1054&lt;&gt;'Tabelas auxiliares'!$B$236,T1054&lt;&gt;'Tabelas auxiliares'!$B$237,T1054&lt;&gt;'Tabelas auxiliares'!$C$236,T1054&lt;&gt;'Tabelas auxiliares'!$C$237,T1054&lt;&gt;'Tabelas auxiliares'!$D$236),"FOLHA DE PESSOAL",IF(X1054='Tabelas auxiliares'!$A$237,"CUSTEIO",IF(X1054='Tabelas auxiliares'!$A$236,"INVESTIMENTO","ERRO - VERIFICAR"))))</f>
        <v/>
      </c>
      <c r="Z1054" s="64" t="str">
        <f t="shared" si="31"/>
        <v/>
      </c>
      <c r="AB1054" s="44"/>
      <c r="AC1054" s="44"/>
    </row>
    <row r="1055" spans="6:29" x14ac:dyDescent="0.25">
      <c r="F1055" s="51" t="str">
        <f>IFERROR(VLOOKUP(D1055,'Tabelas auxiliares'!$A$3:$B$61,2,FALSE),"")</f>
        <v/>
      </c>
      <c r="G1055" s="51" t="str">
        <f>IFERROR(VLOOKUP($B1055,'Tabelas auxiliares'!$A$65:$C$102,2,FALSE),"")</f>
        <v/>
      </c>
      <c r="H1055" s="51" t="str">
        <f>IFERROR(VLOOKUP($B1055,'Tabelas auxiliares'!$A$65:$C$102,3,FALSE),"")</f>
        <v/>
      </c>
      <c r="X1055" s="51" t="str">
        <f t="shared" si="30"/>
        <v/>
      </c>
      <c r="Y1055" s="51" t="str">
        <f>IF(T1055="","",IF(AND(T1055&lt;&gt;'Tabelas auxiliares'!$B$236,T1055&lt;&gt;'Tabelas auxiliares'!$B$237,T1055&lt;&gt;'Tabelas auxiliares'!$C$236,T1055&lt;&gt;'Tabelas auxiliares'!$C$237,T1055&lt;&gt;'Tabelas auxiliares'!$D$236),"FOLHA DE PESSOAL",IF(X1055='Tabelas auxiliares'!$A$237,"CUSTEIO",IF(X1055='Tabelas auxiliares'!$A$236,"INVESTIMENTO","ERRO - VERIFICAR"))))</f>
        <v/>
      </c>
      <c r="Z1055" s="64" t="str">
        <f t="shared" si="31"/>
        <v/>
      </c>
      <c r="AA1055" s="44"/>
    </row>
    <row r="1056" spans="6:29" x14ac:dyDescent="0.25">
      <c r="F1056" s="51" t="str">
        <f>IFERROR(VLOOKUP(D1056,'Tabelas auxiliares'!$A$3:$B$61,2,FALSE),"")</f>
        <v/>
      </c>
      <c r="G1056" s="51" t="str">
        <f>IFERROR(VLOOKUP($B1056,'Tabelas auxiliares'!$A$65:$C$102,2,FALSE),"")</f>
        <v/>
      </c>
      <c r="H1056" s="51" t="str">
        <f>IFERROR(VLOOKUP($B1056,'Tabelas auxiliares'!$A$65:$C$102,3,FALSE),"")</f>
        <v/>
      </c>
      <c r="X1056" s="51" t="str">
        <f t="shared" si="30"/>
        <v/>
      </c>
      <c r="Y1056" s="51" t="str">
        <f>IF(T1056="","",IF(AND(T1056&lt;&gt;'Tabelas auxiliares'!$B$236,T1056&lt;&gt;'Tabelas auxiliares'!$B$237,T1056&lt;&gt;'Tabelas auxiliares'!$C$236,T1056&lt;&gt;'Tabelas auxiliares'!$C$237,T1056&lt;&gt;'Tabelas auxiliares'!$D$236),"FOLHA DE PESSOAL",IF(X1056='Tabelas auxiliares'!$A$237,"CUSTEIO",IF(X1056='Tabelas auxiliares'!$A$236,"INVESTIMENTO","ERRO - VERIFICAR"))))</f>
        <v/>
      </c>
      <c r="Z1056" s="64" t="str">
        <f t="shared" si="31"/>
        <v/>
      </c>
      <c r="AA1056" s="44"/>
    </row>
    <row r="1057" spans="6:29" x14ac:dyDescent="0.25">
      <c r="F1057" s="51" t="str">
        <f>IFERROR(VLOOKUP(D1057,'Tabelas auxiliares'!$A$3:$B$61,2,FALSE),"")</f>
        <v/>
      </c>
      <c r="G1057" s="51" t="str">
        <f>IFERROR(VLOOKUP($B1057,'Tabelas auxiliares'!$A$65:$C$102,2,FALSE),"")</f>
        <v/>
      </c>
      <c r="H1057" s="51" t="str">
        <f>IFERROR(VLOOKUP($B1057,'Tabelas auxiliares'!$A$65:$C$102,3,FALSE),"")</f>
        <v/>
      </c>
      <c r="X1057" s="51" t="str">
        <f t="shared" si="30"/>
        <v/>
      </c>
      <c r="Y1057" s="51" t="str">
        <f>IF(T1057="","",IF(AND(T1057&lt;&gt;'Tabelas auxiliares'!$B$236,T1057&lt;&gt;'Tabelas auxiliares'!$B$237,T1057&lt;&gt;'Tabelas auxiliares'!$C$236,T1057&lt;&gt;'Tabelas auxiliares'!$C$237,T1057&lt;&gt;'Tabelas auxiliares'!$D$236),"FOLHA DE PESSOAL",IF(X1057='Tabelas auxiliares'!$A$237,"CUSTEIO",IF(X1057='Tabelas auxiliares'!$A$236,"INVESTIMENTO","ERRO - VERIFICAR"))))</f>
        <v/>
      </c>
      <c r="Z1057" s="64" t="str">
        <f t="shared" si="31"/>
        <v/>
      </c>
      <c r="AA1057" s="44"/>
      <c r="AB1057" s="44"/>
    </row>
    <row r="1058" spans="6:29" x14ac:dyDescent="0.25">
      <c r="F1058" s="51" t="str">
        <f>IFERROR(VLOOKUP(D1058,'Tabelas auxiliares'!$A$3:$B$61,2,FALSE),"")</f>
        <v/>
      </c>
      <c r="G1058" s="51" t="str">
        <f>IFERROR(VLOOKUP($B1058,'Tabelas auxiliares'!$A$65:$C$102,2,FALSE),"")</f>
        <v/>
      </c>
      <c r="H1058" s="51" t="str">
        <f>IFERROR(VLOOKUP($B1058,'Tabelas auxiliares'!$A$65:$C$102,3,FALSE),"")</f>
        <v/>
      </c>
      <c r="X1058" s="51" t="str">
        <f t="shared" si="30"/>
        <v/>
      </c>
      <c r="Y1058" s="51" t="str">
        <f>IF(T1058="","",IF(AND(T1058&lt;&gt;'Tabelas auxiliares'!$B$236,T1058&lt;&gt;'Tabelas auxiliares'!$B$237,T1058&lt;&gt;'Tabelas auxiliares'!$C$236,T1058&lt;&gt;'Tabelas auxiliares'!$C$237,T1058&lt;&gt;'Tabelas auxiliares'!$D$236),"FOLHA DE PESSOAL",IF(X1058='Tabelas auxiliares'!$A$237,"CUSTEIO",IF(X1058='Tabelas auxiliares'!$A$236,"INVESTIMENTO","ERRO - VERIFICAR"))))</f>
        <v/>
      </c>
      <c r="Z1058" s="64" t="str">
        <f t="shared" si="31"/>
        <v/>
      </c>
      <c r="AC1058" s="44"/>
    </row>
    <row r="1059" spans="6:29" x14ac:dyDescent="0.25">
      <c r="F1059" s="51" t="str">
        <f>IFERROR(VLOOKUP(D1059,'Tabelas auxiliares'!$A$3:$B$61,2,FALSE),"")</f>
        <v/>
      </c>
      <c r="G1059" s="51" t="str">
        <f>IFERROR(VLOOKUP($B1059,'Tabelas auxiliares'!$A$65:$C$102,2,FALSE),"")</f>
        <v/>
      </c>
      <c r="H1059" s="51" t="str">
        <f>IFERROR(VLOOKUP($B1059,'Tabelas auxiliares'!$A$65:$C$102,3,FALSE),"")</f>
        <v/>
      </c>
      <c r="X1059" s="51" t="str">
        <f t="shared" si="30"/>
        <v/>
      </c>
      <c r="Y1059" s="51" t="str">
        <f>IF(T1059="","",IF(AND(T1059&lt;&gt;'Tabelas auxiliares'!$B$236,T1059&lt;&gt;'Tabelas auxiliares'!$B$237,T1059&lt;&gt;'Tabelas auxiliares'!$C$236,T1059&lt;&gt;'Tabelas auxiliares'!$C$237,T1059&lt;&gt;'Tabelas auxiliares'!$D$236),"FOLHA DE PESSOAL",IF(X1059='Tabelas auxiliares'!$A$237,"CUSTEIO",IF(X1059='Tabelas auxiliares'!$A$236,"INVESTIMENTO","ERRO - VERIFICAR"))))</f>
        <v/>
      </c>
      <c r="Z1059" s="64" t="str">
        <f t="shared" si="31"/>
        <v/>
      </c>
      <c r="AA1059" s="44"/>
    </row>
    <row r="1060" spans="6:29" x14ac:dyDescent="0.25">
      <c r="F1060" s="51" t="str">
        <f>IFERROR(VLOOKUP(D1060,'Tabelas auxiliares'!$A$3:$B$61,2,FALSE),"")</f>
        <v/>
      </c>
      <c r="G1060" s="51" t="str">
        <f>IFERROR(VLOOKUP($B1060,'Tabelas auxiliares'!$A$65:$C$102,2,FALSE),"")</f>
        <v/>
      </c>
      <c r="H1060" s="51" t="str">
        <f>IFERROR(VLOOKUP($B1060,'Tabelas auxiliares'!$A$65:$C$102,3,FALSE),"")</f>
        <v/>
      </c>
      <c r="X1060" s="51" t="str">
        <f t="shared" si="30"/>
        <v/>
      </c>
      <c r="Y1060" s="51" t="str">
        <f>IF(T1060="","",IF(AND(T1060&lt;&gt;'Tabelas auxiliares'!$B$236,T1060&lt;&gt;'Tabelas auxiliares'!$B$237,T1060&lt;&gt;'Tabelas auxiliares'!$C$236,T1060&lt;&gt;'Tabelas auxiliares'!$C$237,T1060&lt;&gt;'Tabelas auxiliares'!$D$236),"FOLHA DE PESSOAL",IF(X1060='Tabelas auxiliares'!$A$237,"CUSTEIO",IF(X1060='Tabelas auxiliares'!$A$236,"INVESTIMENTO","ERRO - VERIFICAR"))))</f>
        <v/>
      </c>
      <c r="Z1060" s="64" t="str">
        <f t="shared" si="31"/>
        <v/>
      </c>
      <c r="AA1060" s="44"/>
      <c r="AB1060" s="44"/>
      <c r="AC1060" s="44"/>
    </row>
    <row r="1061" spans="6:29" x14ac:dyDescent="0.25">
      <c r="F1061" s="51" t="str">
        <f>IFERROR(VLOOKUP(D1061,'Tabelas auxiliares'!$A$3:$B$61,2,FALSE),"")</f>
        <v/>
      </c>
      <c r="G1061" s="51" t="str">
        <f>IFERROR(VLOOKUP($B1061,'Tabelas auxiliares'!$A$65:$C$102,2,FALSE),"")</f>
        <v/>
      </c>
      <c r="H1061" s="51" t="str">
        <f>IFERROR(VLOOKUP($B1061,'Tabelas auxiliares'!$A$65:$C$102,3,FALSE),"")</f>
        <v/>
      </c>
      <c r="X1061" s="51" t="str">
        <f t="shared" si="30"/>
        <v/>
      </c>
      <c r="Y1061" s="51" t="str">
        <f>IF(T1061="","",IF(AND(T1061&lt;&gt;'Tabelas auxiliares'!$B$236,T1061&lt;&gt;'Tabelas auxiliares'!$B$237,T1061&lt;&gt;'Tabelas auxiliares'!$C$236,T1061&lt;&gt;'Tabelas auxiliares'!$C$237,T1061&lt;&gt;'Tabelas auxiliares'!$D$236),"FOLHA DE PESSOAL",IF(X1061='Tabelas auxiliares'!$A$237,"CUSTEIO",IF(X1061='Tabelas auxiliares'!$A$236,"INVESTIMENTO","ERRO - VERIFICAR"))))</f>
        <v/>
      </c>
      <c r="Z1061" s="64" t="str">
        <f t="shared" si="31"/>
        <v/>
      </c>
      <c r="AB1061" s="44"/>
      <c r="AC1061" s="44"/>
    </row>
    <row r="1062" spans="6:29" x14ac:dyDescent="0.25">
      <c r="F1062" s="51" t="str">
        <f>IFERROR(VLOOKUP(D1062,'Tabelas auxiliares'!$A$3:$B$61,2,FALSE),"")</f>
        <v/>
      </c>
      <c r="G1062" s="51" t="str">
        <f>IFERROR(VLOOKUP($B1062,'Tabelas auxiliares'!$A$65:$C$102,2,FALSE),"")</f>
        <v/>
      </c>
      <c r="H1062" s="51" t="str">
        <f>IFERROR(VLOOKUP($B1062,'Tabelas auxiliares'!$A$65:$C$102,3,FALSE),"")</f>
        <v/>
      </c>
      <c r="X1062" s="51" t="str">
        <f t="shared" si="30"/>
        <v/>
      </c>
      <c r="Y1062" s="51" t="str">
        <f>IF(T1062="","",IF(AND(T1062&lt;&gt;'Tabelas auxiliares'!$B$236,T1062&lt;&gt;'Tabelas auxiliares'!$B$237,T1062&lt;&gt;'Tabelas auxiliares'!$C$236,T1062&lt;&gt;'Tabelas auxiliares'!$C$237,T1062&lt;&gt;'Tabelas auxiliares'!$D$236),"FOLHA DE PESSOAL",IF(X1062='Tabelas auxiliares'!$A$237,"CUSTEIO",IF(X1062='Tabelas auxiliares'!$A$236,"INVESTIMENTO","ERRO - VERIFICAR"))))</f>
        <v/>
      </c>
      <c r="Z1062" s="64" t="str">
        <f t="shared" si="31"/>
        <v/>
      </c>
      <c r="AC1062" s="44"/>
    </row>
    <row r="1063" spans="6:29" x14ac:dyDescent="0.25">
      <c r="F1063" s="51" t="str">
        <f>IFERROR(VLOOKUP(D1063,'Tabelas auxiliares'!$A$3:$B$61,2,FALSE),"")</f>
        <v/>
      </c>
      <c r="G1063" s="51" t="str">
        <f>IFERROR(VLOOKUP($B1063,'Tabelas auxiliares'!$A$65:$C$102,2,FALSE),"")</f>
        <v/>
      </c>
      <c r="H1063" s="51" t="str">
        <f>IFERROR(VLOOKUP($B1063,'Tabelas auxiliares'!$A$65:$C$102,3,FALSE),"")</f>
        <v/>
      </c>
      <c r="X1063" s="51" t="str">
        <f t="shared" si="30"/>
        <v/>
      </c>
      <c r="Y1063" s="51" t="str">
        <f>IF(T1063="","",IF(AND(T1063&lt;&gt;'Tabelas auxiliares'!$B$236,T1063&lt;&gt;'Tabelas auxiliares'!$B$237,T1063&lt;&gt;'Tabelas auxiliares'!$C$236,T1063&lt;&gt;'Tabelas auxiliares'!$C$237,T1063&lt;&gt;'Tabelas auxiliares'!$D$236),"FOLHA DE PESSOAL",IF(X1063='Tabelas auxiliares'!$A$237,"CUSTEIO",IF(X1063='Tabelas auxiliares'!$A$236,"INVESTIMENTO","ERRO - VERIFICAR"))))</f>
        <v/>
      </c>
      <c r="Z1063" s="64" t="str">
        <f t="shared" si="31"/>
        <v/>
      </c>
      <c r="AC1063" s="44"/>
    </row>
    <row r="1064" spans="6:29" x14ac:dyDescent="0.25">
      <c r="F1064" s="51" t="str">
        <f>IFERROR(VLOOKUP(D1064,'Tabelas auxiliares'!$A$3:$B$61,2,FALSE),"")</f>
        <v/>
      </c>
      <c r="G1064" s="51" t="str">
        <f>IFERROR(VLOOKUP($B1064,'Tabelas auxiliares'!$A$65:$C$102,2,FALSE),"")</f>
        <v/>
      </c>
      <c r="H1064" s="51" t="str">
        <f>IFERROR(VLOOKUP($B1064,'Tabelas auxiliares'!$A$65:$C$102,3,FALSE),"")</f>
        <v/>
      </c>
      <c r="X1064" s="51" t="str">
        <f t="shared" si="30"/>
        <v/>
      </c>
      <c r="Y1064" s="51" t="str">
        <f>IF(T1064="","",IF(AND(T1064&lt;&gt;'Tabelas auxiliares'!$B$236,T1064&lt;&gt;'Tabelas auxiliares'!$B$237,T1064&lt;&gt;'Tabelas auxiliares'!$C$236,T1064&lt;&gt;'Tabelas auxiliares'!$C$237,T1064&lt;&gt;'Tabelas auxiliares'!$D$236),"FOLHA DE PESSOAL",IF(X1064='Tabelas auxiliares'!$A$237,"CUSTEIO",IF(X1064='Tabelas auxiliares'!$A$236,"INVESTIMENTO","ERRO - VERIFICAR"))))</f>
        <v/>
      </c>
      <c r="Z1064" s="64" t="str">
        <f t="shared" si="31"/>
        <v/>
      </c>
      <c r="AA1064" s="44"/>
      <c r="AC1064" s="44"/>
    </row>
    <row r="1065" spans="6:29" x14ac:dyDescent="0.25">
      <c r="F1065" s="51" t="str">
        <f>IFERROR(VLOOKUP(D1065,'Tabelas auxiliares'!$A$3:$B$61,2,FALSE),"")</f>
        <v/>
      </c>
      <c r="G1065" s="51" t="str">
        <f>IFERROR(VLOOKUP($B1065,'Tabelas auxiliares'!$A$65:$C$102,2,FALSE),"")</f>
        <v/>
      </c>
      <c r="H1065" s="51" t="str">
        <f>IFERROR(VLOOKUP($B1065,'Tabelas auxiliares'!$A$65:$C$102,3,FALSE),"")</f>
        <v/>
      </c>
      <c r="X1065" s="51" t="str">
        <f t="shared" si="30"/>
        <v/>
      </c>
      <c r="Y1065" s="51" t="str">
        <f>IF(T1065="","",IF(AND(T1065&lt;&gt;'Tabelas auxiliares'!$B$236,T1065&lt;&gt;'Tabelas auxiliares'!$B$237,T1065&lt;&gt;'Tabelas auxiliares'!$C$236,T1065&lt;&gt;'Tabelas auxiliares'!$C$237,T1065&lt;&gt;'Tabelas auxiliares'!$D$236),"FOLHA DE PESSOAL",IF(X1065='Tabelas auxiliares'!$A$237,"CUSTEIO",IF(X1065='Tabelas auxiliares'!$A$236,"INVESTIMENTO","ERRO - VERIFICAR"))))</f>
        <v/>
      </c>
      <c r="Z1065" s="64" t="str">
        <f t="shared" si="31"/>
        <v/>
      </c>
      <c r="AA1065" s="44"/>
    </row>
    <row r="1066" spans="6:29" x14ac:dyDescent="0.25">
      <c r="F1066" s="51" t="str">
        <f>IFERROR(VLOOKUP(D1066,'Tabelas auxiliares'!$A$3:$B$61,2,FALSE),"")</f>
        <v/>
      </c>
      <c r="G1066" s="51" t="str">
        <f>IFERROR(VLOOKUP($B1066,'Tabelas auxiliares'!$A$65:$C$102,2,FALSE),"")</f>
        <v/>
      </c>
      <c r="H1066" s="51" t="str">
        <f>IFERROR(VLOOKUP($B1066,'Tabelas auxiliares'!$A$65:$C$102,3,FALSE),"")</f>
        <v/>
      </c>
      <c r="X1066" s="51" t="str">
        <f t="shared" si="30"/>
        <v/>
      </c>
      <c r="Y1066" s="51" t="str">
        <f>IF(T1066="","",IF(AND(T1066&lt;&gt;'Tabelas auxiliares'!$B$236,T1066&lt;&gt;'Tabelas auxiliares'!$B$237,T1066&lt;&gt;'Tabelas auxiliares'!$C$236,T1066&lt;&gt;'Tabelas auxiliares'!$C$237,T1066&lt;&gt;'Tabelas auxiliares'!$D$236),"FOLHA DE PESSOAL",IF(X1066='Tabelas auxiliares'!$A$237,"CUSTEIO",IF(X1066='Tabelas auxiliares'!$A$236,"INVESTIMENTO","ERRO - VERIFICAR"))))</f>
        <v/>
      </c>
      <c r="Z1066" s="64" t="str">
        <f t="shared" si="31"/>
        <v/>
      </c>
      <c r="AC1066" s="44"/>
    </row>
    <row r="1067" spans="6:29" x14ac:dyDescent="0.25">
      <c r="F1067" s="51" t="str">
        <f>IFERROR(VLOOKUP(D1067,'Tabelas auxiliares'!$A$3:$B$61,2,FALSE),"")</f>
        <v/>
      </c>
      <c r="G1067" s="51" t="str">
        <f>IFERROR(VLOOKUP($B1067,'Tabelas auxiliares'!$A$65:$C$102,2,FALSE),"")</f>
        <v/>
      </c>
      <c r="H1067" s="51" t="str">
        <f>IFERROR(VLOOKUP($B1067,'Tabelas auxiliares'!$A$65:$C$102,3,FALSE),"")</f>
        <v/>
      </c>
      <c r="X1067" s="51" t="str">
        <f t="shared" si="30"/>
        <v/>
      </c>
      <c r="Y1067" s="51" t="str">
        <f>IF(T1067="","",IF(AND(T1067&lt;&gt;'Tabelas auxiliares'!$B$236,T1067&lt;&gt;'Tabelas auxiliares'!$B$237,T1067&lt;&gt;'Tabelas auxiliares'!$C$236,T1067&lt;&gt;'Tabelas auxiliares'!$C$237,T1067&lt;&gt;'Tabelas auxiliares'!$D$236),"FOLHA DE PESSOAL",IF(X1067='Tabelas auxiliares'!$A$237,"CUSTEIO",IF(X1067='Tabelas auxiliares'!$A$236,"INVESTIMENTO","ERRO - VERIFICAR"))))</f>
        <v/>
      </c>
      <c r="Z1067" s="64" t="str">
        <f t="shared" si="31"/>
        <v/>
      </c>
      <c r="AA1067" s="44"/>
      <c r="AC1067" s="44"/>
    </row>
    <row r="1068" spans="6:29" x14ac:dyDescent="0.25">
      <c r="F1068" s="51" t="str">
        <f>IFERROR(VLOOKUP(D1068,'Tabelas auxiliares'!$A$3:$B$61,2,FALSE),"")</f>
        <v/>
      </c>
      <c r="G1068" s="51" t="str">
        <f>IFERROR(VLOOKUP($B1068,'Tabelas auxiliares'!$A$65:$C$102,2,FALSE),"")</f>
        <v/>
      </c>
      <c r="H1068" s="51" t="str">
        <f>IFERROR(VLOOKUP($B1068,'Tabelas auxiliares'!$A$65:$C$102,3,FALSE),"")</f>
        <v/>
      </c>
      <c r="X1068" s="51" t="str">
        <f t="shared" ref="X1068:X1480" si="32">LEFT(V1068,1)</f>
        <v/>
      </c>
      <c r="Y1068" s="51" t="str">
        <f>IF(T1068="","",IF(AND(T1068&lt;&gt;'Tabelas auxiliares'!$B$236,T1068&lt;&gt;'Tabelas auxiliares'!$B$237,T1068&lt;&gt;'Tabelas auxiliares'!$C$236,T1068&lt;&gt;'Tabelas auxiliares'!$C$237,T1068&lt;&gt;'Tabelas auxiliares'!$D$236),"FOLHA DE PESSOAL",IF(X1068='Tabelas auxiliares'!$A$237,"CUSTEIO",IF(X1068='Tabelas auxiliares'!$A$236,"INVESTIMENTO","ERRO - VERIFICAR"))))</f>
        <v/>
      </c>
      <c r="Z1068" s="64" t="str">
        <f t="shared" si="31"/>
        <v/>
      </c>
      <c r="AA1068" s="44"/>
      <c r="AC1068" s="44"/>
    </row>
    <row r="1069" spans="6:29" x14ac:dyDescent="0.25">
      <c r="F1069" s="51" t="str">
        <f>IFERROR(VLOOKUP(D1069,'Tabelas auxiliares'!$A$3:$B$61,2,FALSE),"")</f>
        <v/>
      </c>
      <c r="G1069" s="51" t="str">
        <f>IFERROR(VLOOKUP($B1069,'Tabelas auxiliares'!$A$65:$C$102,2,FALSE),"")</f>
        <v/>
      </c>
      <c r="H1069" s="51" t="str">
        <f>IFERROR(VLOOKUP($B1069,'Tabelas auxiliares'!$A$65:$C$102,3,FALSE),"")</f>
        <v/>
      </c>
      <c r="X1069" s="51" t="str">
        <f t="shared" si="32"/>
        <v/>
      </c>
      <c r="Y1069" s="51" t="str">
        <f>IF(T1069="","",IF(AND(T1069&lt;&gt;'Tabelas auxiliares'!$B$236,T1069&lt;&gt;'Tabelas auxiliares'!$B$237,T1069&lt;&gt;'Tabelas auxiliares'!$C$236,T1069&lt;&gt;'Tabelas auxiliares'!$C$237,T1069&lt;&gt;'Tabelas auxiliares'!$D$236),"FOLHA DE PESSOAL",IF(X1069='Tabelas auxiliares'!$A$237,"CUSTEIO",IF(X1069='Tabelas auxiliares'!$A$236,"INVESTIMENTO","ERRO - VERIFICAR"))))</f>
        <v/>
      </c>
      <c r="Z1069" s="64" t="str">
        <f t="shared" ref="Z1069:Z1480" si="33">IF(AA1069+AB1069+AC1069&lt;&gt;0,AA1069+AB1069+AC1069,"")</f>
        <v/>
      </c>
      <c r="AA1069" s="44"/>
      <c r="AC1069" s="44"/>
    </row>
    <row r="1070" spans="6:29" x14ac:dyDescent="0.25">
      <c r="F1070" s="51" t="str">
        <f>IFERROR(VLOOKUP(D1070,'Tabelas auxiliares'!$A$3:$B$61,2,FALSE),"")</f>
        <v/>
      </c>
      <c r="G1070" s="51" t="str">
        <f>IFERROR(VLOOKUP($B1070,'Tabelas auxiliares'!$A$65:$C$102,2,FALSE),"")</f>
        <v/>
      </c>
      <c r="H1070" s="51" t="str">
        <f>IFERROR(VLOOKUP($B1070,'Tabelas auxiliares'!$A$65:$C$102,3,FALSE),"")</f>
        <v/>
      </c>
      <c r="X1070" s="51" t="str">
        <f t="shared" si="32"/>
        <v/>
      </c>
      <c r="Y1070" s="51" t="str">
        <f>IF(T1070="","",IF(AND(T1070&lt;&gt;'Tabelas auxiliares'!$B$236,T1070&lt;&gt;'Tabelas auxiliares'!$B$237,T1070&lt;&gt;'Tabelas auxiliares'!$C$236,T1070&lt;&gt;'Tabelas auxiliares'!$C$237,T1070&lt;&gt;'Tabelas auxiliares'!$D$236),"FOLHA DE PESSOAL",IF(X1070='Tabelas auxiliares'!$A$237,"CUSTEIO",IF(X1070='Tabelas auxiliares'!$A$236,"INVESTIMENTO","ERRO - VERIFICAR"))))</f>
        <v/>
      </c>
      <c r="Z1070" s="64" t="str">
        <f t="shared" si="33"/>
        <v/>
      </c>
      <c r="AC1070" s="44"/>
    </row>
    <row r="1071" spans="6:29" x14ac:dyDescent="0.25">
      <c r="F1071" s="51" t="str">
        <f>IFERROR(VLOOKUP(D1071,'Tabelas auxiliares'!$A$3:$B$61,2,FALSE),"")</f>
        <v/>
      </c>
      <c r="G1071" s="51" t="str">
        <f>IFERROR(VLOOKUP($B1071,'Tabelas auxiliares'!$A$65:$C$102,2,FALSE),"")</f>
        <v/>
      </c>
      <c r="H1071" s="51" t="str">
        <f>IFERROR(VLOOKUP($B1071,'Tabelas auxiliares'!$A$65:$C$102,3,FALSE),"")</f>
        <v/>
      </c>
      <c r="X1071" s="51" t="str">
        <f t="shared" si="32"/>
        <v/>
      </c>
      <c r="Y1071" s="51" t="str">
        <f>IF(T1071="","",IF(AND(T1071&lt;&gt;'Tabelas auxiliares'!$B$236,T1071&lt;&gt;'Tabelas auxiliares'!$B$237,T1071&lt;&gt;'Tabelas auxiliares'!$C$236,T1071&lt;&gt;'Tabelas auxiliares'!$C$237,T1071&lt;&gt;'Tabelas auxiliares'!$D$236),"FOLHA DE PESSOAL",IF(X1071='Tabelas auxiliares'!$A$237,"CUSTEIO",IF(X1071='Tabelas auxiliares'!$A$236,"INVESTIMENTO","ERRO - VERIFICAR"))))</f>
        <v/>
      </c>
      <c r="Z1071" s="64" t="str">
        <f t="shared" si="33"/>
        <v/>
      </c>
      <c r="AA1071" s="44"/>
      <c r="AC1071" s="44"/>
    </row>
    <row r="1072" spans="6:29" x14ac:dyDescent="0.25">
      <c r="F1072" s="51" t="str">
        <f>IFERROR(VLOOKUP(D1072,'Tabelas auxiliares'!$A$3:$B$61,2,FALSE),"")</f>
        <v/>
      </c>
      <c r="G1072" s="51" t="str">
        <f>IFERROR(VLOOKUP($B1072,'Tabelas auxiliares'!$A$65:$C$102,2,FALSE),"")</f>
        <v/>
      </c>
      <c r="H1072" s="51" t="str">
        <f>IFERROR(VLOOKUP($B1072,'Tabelas auxiliares'!$A$65:$C$102,3,FALSE),"")</f>
        <v/>
      </c>
      <c r="X1072" s="51" t="str">
        <f t="shared" si="32"/>
        <v/>
      </c>
      <c r="Y1072" s="51" t="str">
        <f>IF(T1072="","",IF(AND(T1072&lt;&gt;'Tabelas auxiliares'!$B$236,T1072&lt;&gt;'Tabelas auxiliares'!$B$237,T1072&lt;&gt;'Tabelas auxiliares'!$C$236,T1072&lt;&gt;'Tabelas auxiliares'!$C$237,T1072&lt;&gt;'Tabelas auxiliares'!$D$236),"FOLHA DE PESSOAL",IF(X1072='Tabelas auxiliares'!$A$237,"CUSTEIO",IF(X1072='Tabelas auxiliares'!$A$236,"INVESTIMENTO","ERRO - VERIFICAR"))))</f>
        <v/>
      </c>
      <c r="Z1072" s="64" t="str">
        <f t="shared" si="33"/>
        <v/>
      </c>
      <c r="AC1072" s="44"/>
    </row>
    <row r="1073" spans="6:29" x14ac:dyDescent="0.25">
      <c r="F1073" s="51" t="str">
        <f>IFERROR(VLOOKUP(D1073,'Tabelas auxiliares'!$A$3:$B$61,2,FALSE),"")</f>
        <v/>
      </c>
      <c r="G1073" s="51" t="str">
        <f>IFERROR(VLOOKUP($B1073,'Tabelas auxiliares'!$A$65:$C$102,2,FALSE),"")</f>
        <v/>
      </c>
      <c r="H1073" s="51" t="str">
        <f>IFERROR(VLOOKUP($B1073,'Tabelas auxiliares'!$A$65:$C$102,3,FALSE),"")</f>
        <v/>
      </c>
      <c r="X1073" s="51" t="str">
        <f t="shared" si="32"/>
        <v/>
      </c>
      <c r="Y1073" s="51" t="str">
        <f>IF(T1073="","",IF(AND(T1073&lt;&gt;'Tabelas auxiliares'!$B$236,T1073&lt;&gt;'Tabelas auxiliares'!$B$237,T1073&lt;&gt;'Tabelas auxiliares'!$C$236,T1073&lt;&gt;'Tabelas auxiliares'!$C$237,T1073&lt;&gt;'Tabelas auxiliares'!$D$236),"FOLHA DE PESSOAL",IF(X1073='Tabelas auxiliares'!$A$237,"CUSTEIO",IF(X1073='Tabelas auxiliares'!$A$236,"INVESTIMENTO","ERRO - VERIFICAR"))))</f>
        <v/>
      </c>
      <c r="Z1073" s="64" t="str">
        <f t="shared" si="33"/>
        <v/>
      </c>
      <c r="AC1073" s="44"/>
    </row>
    <row r="1074" spans="6:29" x14ac:dyDescent="0.25">
      <c r="F1074" s="51" t="str">
        <f>IFERROR(VLOOKUP(D1074,'Tabelas auxiliares'!$A$3:$B$61,2,FALSE),"")</f>
        <v/>
      </c>
      <c r="G1074" s="51" t="str">
        <f>IFERROR(VLOOKUP($B1074,'Tabelas auxiliares'!$A$65:$C$102,2,FALSE),"")</f>
        <v/>
      </c>
      <c r="H1074" s="51" t="str">
        <f>IFERROR(VLOOKUP($B1074,'Tabelas auxiliares'!$A$65:$C$102,3,FALSE),"")</f>
        <v/>
      </c>
      <c r="X1074" s="51" t="str">
        <f t="shared" si="32"/>
        <v/>
      </c>
      <c r="Y1074" s="51" t="str">
        <f>IF(T1074="","",IF(AND(T1074&lt;&gt;'Tabelas auxiliares'!$B$236,T1074&lt;&gt;'Tabelas auxiliares'!$B$237,T1074&lt;&gt;'Tabelas auxiliares'!$C$236,T1074&lt;&gt;'Tabelas auxiliares'!$C$237,T1074&lt;&gt;'Tabelas auxiliares'!$D$236),"FOLHA DE PESSOAL",IF(X1074='Tabelas auxiliares'!$A$237,"CUSTEIO",IF(X1074='Tabelas auxiliares'!$A$236,"INVESTIMENTO","ERRO - VERIFICAR"))))</f>
        <v/>
      </c>
      <c r="Z1074" s="64" t="str">
        <f t="shared" si="33"/>
        <v/>
      </c>
      <c r="AC1074" s="44"/>
    </row>
    <row r="1075" spans="6:29" x14ac:dyDescent="0.25">
      <c r="F1075" s="51" t="str">
        <f>IFERROR(VLOOKUP(D1075,'Tabelas auxiliares'!$A$3:$B$61,2,FALSE),"")</f>
        <v/>
      </c>
      <c r="G1075" s="51" t="str">
        <f>IFERROR(VLOOKUP($B1075,'Tabelas auxiliares'!$A$65:$C$102,2,FALSE),"")</f>
        <v/>
      </c>
      <c r="H1075" s="51" t="str">
        <f>IFERROR(VLOOKUP($B1075,'Tabelas auxiliares'!$A$65:$C$102,3,FALSE),"")</f>
        <v/>
      </c>
      <c r="X1075" s="51" t="str">
        <f t="shared" si="32"/>
        <v/>
      </c>
      <c r="Y1075" s="51" t="str">
        <f>IF(T1075="","",IF(AND(T1075&lt;&gt;'Tabelas auxiliares'!$B$236,T1075&lt;&gt;'Tabelas auxiliares'!$B$237,T1075&lt;&gt;'Tabelas auxiliares'!$C$236,T1075&lt;&gt;'Tabelas auxiliares'!$C$237,T1075&lt;&gt;'Tabelas auxiliares'!$D$236),"FOLHA DE PESSOAL",IF(X1075='Tabelas auxiliares'!$A$237,"CUSTEIO",IF(X1075='Tabelas auxiliares'!$A$236,"INVESTIMENTO","ERRO - VERIFICAR"))))</f>
        <v/>
      </c>
      <c r="Z1075" s="64" t="str">
        <f t="shared" si="33"/>
        <v/>
      </c>
      <c r="AA1075" s="44"/>
    </row>
    <row r="1076" spans="6:29" x14ac:dyDescent="0.25">
      <c r="F1076" s="51" t="str">
        <f>IFERROR(VLOOKUP(D1076,'Tabelas auxiliares'!$A$3:$B$61,2,FALSE),"")</f>
        <v/>
      </c>
      <c r="G1076" s="51" t="str">
        <f>IFERROR(VLOOKUP($B1076,'Tabelas auxiliares'!$A$65:$C$102,2,FALSE),"")</f>
        <v/>
      </c>
      <c r="H1076" s="51" t="str">
        <f>IFERROR(VLOOKUP($B1076,'Tabelas auxiliares'!$A$65:$C$102,3,FALSE),"")</f>
        <v/>
      </c>
      <c r="X1076" s="51" t="str">
        <f t="shared" si="32"/>
        <v/>
      </c>
      <c r="Y1076" s="51" t="str">
        <f>IF(T1076="","",IF(AND(T1076&lt;&gt;'Tabelas auxiliares'!$B$236,T1076&lt;&gt;'Tabelas auxiliares'!$B$237,T1076&lt;&gt;'Tabelas auxiliares'!$C$236,T1076&lt;&gt;'Tabelas auxiliares'!$C$237,T1076&lt;&gt;'Tabelas auxiliares'!$D$236),"FOLHA DE PESSOAL",IF(X1076='Tabelas auxiliares'!$A$237,"CUSTEIO",IF(X1076='Tabelas auxiliares'!$A$236,"INVESTIMENTO","ERRO - VERIFICAR"))))</f>
        <v/>
      </c>
      <c r="Z1076" s="64" t="str">
        <f t="shared" si="33"/>
        <v/>
      </c>
      <c r="AA1076" s="44"/>
    </row>
    <row r="1077" spans="6:29" x14ac:dyDescent="0.25">
      <c r="F1077" s="51" t="str">
        <f>IFERROR(VLOOKUP(D1077,'Tabelas auxiliares'!$A$3:$B$61,2,FALSE),"")</f>
        <v/>
      </c>
      <c r="G1077" s="51" t="str">
        <f>IFERROR(VLOOKUP($B1077,'Tabelas auxiliares'!$A$65:$C$102,2,FALSE),"")</f>
        <v/>
      </c>
      <c r="H1077" s="51" t="str">
        <f>IFERROR(VLOOKUP($B1077,'Tabelas auxiliares'!$A$65:$C$102,3,FALSE),"")</f>
        <v/>
      </c>
      <c r="X1077" s="51" t="str">
        <f t="shared" si="32"/>
        <v/>
      </c>
      <c r="Y1077" s="51" t="str">
        <f>IF(T1077="","",IF(AND(T1077&lt;&gt;'Tabelas auxiliares'!$B$236,T1077&lt;&gt;'Tabelas auxiliares'!$B$237,T1077&lt;&gt;'Tabelas auxiliares'!$C$236,T1077&lt;&gt;'Tabelas auxiliares'!$C$237,T1077&lt;&gt;'Tabelas auxiliares'!$D$236),"FOLHA DE PESSOAL",IF(X1077='Tabelas auxiliares'!$A$237,"CUSTEIO",IF(X1077='Tabelas auxiliares'!$A$236,"INVESTIMENTO","ERRO - VERIFICAR"))))</f>
        <v/>
      </c>
      <c r="Z1077" s="64" t="str">
        <f t="shared" si="33"/>
        <v/>
      </c>
      <c r="AA1077" s="44"/>
    </row>
    <row r="1078" spans="6:29" x14ac:dyDescent="0.25">
      <c r="F1078" s="51" t="str">
        <f>IFERROR(VLOOKUP(D1078,'Tabelas auxiliares'!$A$3:$B$61,2,FALSE),"")</f>
        <v/>
      </c>
      <c r="G1078" s="51" t="str">
        <f>IFERROR(VLOOKUP($B1078,'Tabelas auxiliares'!$A$65:$C$102,2,FALSE),"")</f>
        <v/>
      </c>
      <c r="H1078" s="51" t="str">
        <f>IFERROR(VLOOKUP($B1078,'Tabelas auxiliares'!$A$65:$C$102,3,FALSE),"")</f>
        <v/>
      </c>
      <c r="X1078" s="51" t="str">
        <f t="shared" si="32"/>
        <v/>
      </c>
      <c r="Y1078" s="51" t="str">
        <f>IF(T1078="","",IF(AND(T1078&lt;&gt;'Tabelas auxiliares'!$B$236,T1078&lt;&gt;'Tabelas auxiliares'!$B$237,T1078&lt;&gt;'Tabelas auxiliares'!$C$236,T1078&lt;&gt;'Tabelas auxiliares'!$C$237,T1078&lt;&gt;'Tabelas auxiliares'!$D$236),"FOLHA DE PESSOAL",IF(X1078='Tabelas auxiliares'!$A$237,"CUSTEIO",IF(X1078='Tabelas auxiliares'!$A$236,"INVESTIMENTO","ERRO - VERIFICAR"))))</f>
        <v/>
      </c>
      <c r="Z1078" s="64" t="str">
        <f t="shared" si="33"/>
        <v/>
      </c>
      <c r="AA1078" s="44"/>
    </row>
    <row r="1079" spans="6:29" x14ac:dyDescent="0.25">
      <c r="F1079" s="51" t="str">
        <f>IFERROR(VLOOKUP(D1079,'Tabelas auxiliares'!$A$3:$B$61,2,FALSE),"")</f>
        <v/>
      </c>
      <c r="G1079" s="51" t="str">
        <f>IFERROR(VLOOKUP($B1079,'Tabelas auxiliares'!$A$65:$C$102,2,FALSE),"")</f>
        <v/>
      </c>
      <c r="H1079" s="51" t="str">
        <f>IFERROR(VLOOKUP($B1079,'Tabelas auxiliares'!$A$65:$C$102,3,FALSE),"")</f>
        <v/>
      </c>
      <c r="X1079" s="51" t="str">
        <f t="shared" si="32"/>
        <v/>
      </c>
      <c r="Y1079" s="51" t="str">
        <f>IF(T1079="","",IF(AND(T1079&lt;&gt;'Tabelas auxiliares'!$B$236,T1079&lt;&gt;'Tabelas auxiliares'!$B$237,T1079&lt;&gt;'Tabelas auxiliares'!$C$236,T1079&lt;&gt;'Tabelas auxiliares'!$C$237,T1079&lt;&gt;'Tabelas auxiliares'!$D$236),"FOLHA DE PESSOAL",IF(X1079='Tabelas auxiliares'!$A$237,"CUSTEIO",IF(X1079='Tabelas auxiliares'!$A$236,"INVESTIMENTO","ERRO - VERIFICAR"))))</f>
        <v/>
      </c>
      <c r="Z1079" s="64" t="str">
        <f t="shared" si="33"/>
        <v/>
      </c>
      <c r="AA1079" s="44"/>
    </row>
    <row r="1080" spans="6:29" x14ac:dyDescent="0.25">
      <c r="F1080" s="51" t="str">
        <f>IFERROR(VLOOKUP(D1080,'Tabelas auxiliares'!$A$3:$B$61,2,FALSE),"")</f>
        <v/>
      </c>
      <c r="G1080" s="51" t="str">
        <f>IFERROR(VLOOKUP($B1080,'Tabelas auxiliares'!$A$65:$C$102,2,FALSE),"")</f>
        <v/>
      </c>
      <c r="H1080" s="51" t="str">
        <f>IFERROR(VLOOKUP($B1080,'Tabelas auxiliares'!$A$65:$C$102,3,FALSE),"")</f>
        <v/>
      </c>
      <c r="X1080" s="51" t="str">
        <f t="shared" si="32"/>
        <v/>
      </c>
      <c r="Y1080" s="51" t="str">
        <f>IF(T1080="","",IF(AND(T1080&lt;&gt;'Tabelas auxiliares'!$B$236,T1080&lt;&gt;'Tabelas auxiliares'!$B$237,T1080&lt;&gt;'Tabelas auxiliares'!$C$236,T1080&lt;&gt;'Tabelas auxiliares'!$C$237,T1080&lt;&gt;'Tabelas auxiliares'!$D$236),"FOLHA DE PESSOAL",IF(X1080='Tabelas auxiliares'!$A$237,"CUSTEIO",IF(X1080='Tabelas auxiliares'!$A$236,"INVESTIMENTO","ERRO - VERIFICAR"))))</f>
        <v/>
      </c>
      <c r="Z1080" s="64" t="str">
        <f t="shared" si="33"/>
        <v/>
      </c>
      <c r="AA1080" s="44"/>
    </row>
    <row r="1081" spans="6:29" x14ac:dyDescent="0.25">
      <c r="F1081" s="51" t="str">
        <f>IFERROR(VLOOKUP(D1081,'Tabelas auxiliares'!$A$3:$B$61,2,FALSE),"")</f>
        <v/>
      </c>
      <c r="G1081" s="51" t="str">
        <f>IFERROR(VLOOKUP($B1081,'Tabelas auxiliares'!$A$65:$C$102,2,FALSE),"")</f>
        <v/>
      </c>
      <c r="H1081" s="51" t="str">
        <f>IFERROR(VLOOKUP($B1081,'Tabelas auxiliares'!$A$65:$C$102,3,FALSE),"")</f>
        <v/>
      </c>
      <c r="X1081" s="51" t="str">
        <f t="shared" si="32"/>
        <v/>
      </c>
      <c r="Y1081" s="51" t="str">
        <f>IF(T1081="","",IF(AND(T1081&lt;&gt;'Tabelas auxiliares'!$B$236,T1081&lt;&gt;'Tabelas auxiliares'!$B$237,T1081&lt;&gt;'Tabelas auxiliares'!$C$236,T1081&lt;&gt;'Tabelas auxiliares'!$C$237,T1081&lt;&gt;'Tabelas auxiliares'!$D$236),"FOLHA DE PESSOAL",IF(X1081='Tabelas auxiliares'!$A$237,"CUSTEIO",IF(X1081='Tabelas auxiliares'!$A$236,"INVESTIMENTO","ERRO - VERIFICAR"))))</f>
        <v/>
      </c>
      <c r="Z1081" s="64" t="str">
        <f t="shared" si="33"/>
        <v/>
      </c>
      <c r="AA1081" s="44"/>
    </row>
    <row r="1082" spans="6:29" x14ac:dyDescent="0.25">
      <c r="F1082" s="51" t="str">
        <f>IFERROR(VLOOKUP(D1082,'Tabelas auxiliares'!$A$3:$B$61,2,FALSE),"")</f>
        <v/>
      </c>
      <c r="G1082" s="51" t="str">
        <f>IFERROR(VLOOKUP($B1082,'Tabelas auxiliares'!$A$65:$C$102,2,FALSE),"")</f>
        <v/>
      </c>
      <c r="H1082" s="51" t="str">
        <f>IFERROR(VLOOKUP($B1082,'Tabelas auxiliares'!$A$65:$C$102,3,FALSE),"")</f>
        <v/>
      </c>
      <c r="X1082" s="51" t="str">
        <f t="shared" si="32"/>
        <v/>
      </c>
      <c r="Y1082" s="51" t="str">
        <f>IF(T1082="","",IF(AND(T1082&lt;&gt;'Tabelas auxiliares'!$B$236,T1082&lt;&gt;'Tabelas auxiliares'!$B$237,T1082&lt;&gt;'Tabelas auxiliares'!$C$236,T1082&lt;&gt;'Tabelas auxiliares'!$C$237,T1082&lt;&gt;'Tabelas auxiliares'!$D$236),"FOLHA DE PESSOAL",IF(X1082='Tabelas auxiliares'!$A$237,"CUSTEIO",IF(X1082='Tabelas auxiliares'!$A$236,"INVESTIMENTO","ERRO - VERIFICAR"))))</f>
        <v/>
      </c>
      <c r="Z1082" s="64" t="str">
        <f t="shared" si="33"/>
        <v/>
      </c>
      <c r="AC1082" s="44"/>
    </row>
    <row r="1083" spans="6:29" x14ac:dyDescent="0.25">
      <c r="F1083" s="51" t="str">
        <f>IFERROR(VLOOKUP(D1083,'Tabelas auxiliares'!$A$3:$B$61,2,FALSE),"")</f>
        <v/>
      </c>
      <c r="G1083" s="51" t="str">
        <f>IFERROR(VLOOKUP($B1083,'Tabelas auxiliares'!$A$65:$C$102,2,FALSE),"")</f>
        <v/>
      </c>
      <c r="H1083" s="51" t="str">
        <f>IFERROR(VLOOKUP($B1083,'Tabelas auxiliares'!$A$65:$C$102,3,FALSE),"")</f>
        <v/>
      </c>
      <c r="X1083" s="51" t="str">
        <f t="shared" si="32"/>
        <v/>
      </c>
      <c r="Y1083" s="51" t="str">
        <f>IF(T1083="","",IF(AND(T1083&lt;&gt;'Tabelas auxiliares'!$B$236,T1083&lt;&gt;'Tabelas auxiliares'!$B$237,T1083&lt;&gt;'Tabelas auxiliares'!$C$236,T1083&lt;&gt;'Tabelas auxiliares'!$C$237,T1083&lt;&gt;'Tabelas auxiliares'!$D$236),"FOLHA DE PESSOAL",IF(X1083='Tabelas auxiliares'!$A$237,"CUSTEIO",IF(X1083='Tabelas auxiliares'!$A$236,"INVESTIMENTO","ERRO - VERIFICAR"))))</f>
        <v/>
      </c>
      <c r="Z1083" s="64" t="str">
        <f t="shared" si="33"/>
        <v/>
      </c>
      <c r="AA1083" s="44"/>
    </row>
    <row r="1084" spans="6:29" x14ac:dyDescent="0.25">
      <c r="F1084" s="51" t="str">
        <f>IFERROR(VLOOKUP(D1084,'Tabelas auxiliares'!$A$3:$B$61,2,FALSE),"")</f>
        <v/>
      </c>
      <c r="G1084" s="51" t="str">
        <f>IFERROR(VLOOKUP($B1084,'Tabelas auxiliares'!$A$65:$C$102,2,FALSE),"")</f>
        <v/>
      </c>
      <c r="H1084" s="51" t="str">
        <f>IFERROR(VLOOKUP($B1084,'Tabelas auxiliares'!$A$65:$C$102,3,FALSE),"")</f>
        <v/>
      </c>
      <c r="X1084" s="51" t="str">
        <f t="shared" si="32"/>
        <v/>
      </c>
      <c r="Y1084" s="51" t="str">
        <f>IF(T1084="","",IF(AND(T1084&lt;&gt;'Tabelas auxiliares'!$B$236,T1084&lt;&gt;'Tabelas auxiliares'!$B$237,T1084&lt;&gt;'Tabelas auxiliares'!$C$236,T1084&lt;&gt;'Tabelas auxiliares'!$C$237,T1084&lt;&gt;'Tabelas auxiliares'!$D$236),"FOLHA DE PESSOAL",IF(X1084='Tabelas auxiliares'!$A$237,"CUSTEIO",IF(X1084='Tabelas auxiliares'!$A$236,"INVESTIMENTO","ERRO - VERIFICAR"))))</f>
        <v/>
      </c>
      <c r="Z1084" s="64" t="str">
        <f t="shared" si="33"/>
        <v/>
      </c>
      <c r="AA1084" s="44"/>
      <c r="AC1084" s="44"/>
    </row>
    <row r="1085" spans="6:29" x14ac:dyDescent="0.25">
      <c r="F1085" s="51" t="str">
        <f>IFERROR(VLOOKUP(D1085,'Tabelas auxiliares'!$A$3:$B$61,2,FALSE),"")</f>
        <v/>
      </c>
      <c r="G1085" s="51" t="str">
        <f>IFERROR(VLOOKUP($B1085,'Tabelas auxiliares'!$A$65:$C$102,2,FALSE),"")</f>
        <v/>
      </c>
      <c r="H1085" s="51" t="str">
        <f>IFERROR(VLOOKUP($B1085,'Tabelas auxiliares'!$A$65:$C$102,3,FALSE),"")</f>
        <v/>
      </c>
      <c r="X1085" s="51" t="str">
        <f t="shared" si="32"/>
        <v/>
      </c>
      <c r="Y1085" s="51" t="str">
        <f>IF(T1085="","",IF(AND(T1085&lt;&gt;'Tabelas auxiliares'!$B$236,T1085&lt;&gt;'Tabelas auxiliares'!$B$237,T1085&lt;&gt;'Tabelas auxiliares'!$C$236,T1085&lt;&gt;'Tabelas auxiliares'!$C$237,T1085&lt;&gt;'Tabelas auxiliares'!$D$236),"FOLHA DE PESSOAL",IF(X1085='Tabelas auxiliares'!$A$237,"CUSTEIO",IF(X1085='Tabelas auxiliares'!$A$236,"INVESTIMENTO","ERRO - VERIFICAR"))))</f>
        <v/>
      </c>
      <c r="Z1085" s="64" t="str">
        <f t="shared" si="33"/>
        <v/>
      </c>
      <c r="AC1085" s="44"/>
    </row>
    <row r="1086" spans="6:29" x14ac:dyDescent="0.25">
      <c r="F1086" s="51" t="str">
        <f>IFERROR(VLOOKUP(D1086,'Tabelas auxiliares'!$A$3:$B$61,2,FALSE),"")</f>
        <v/>
      </c>
      <c r="G1086" s="51" t="str">
        <f>IFERROR(VLOOKUP($B1086,'Tabelas auxiliares'!$A$65:$C$102,2,FALSE),"")</f>
        <v/>
      </c>
      <c r="H1086" s="51" t="str">
        <f>IFERROR(VLOOKUP($B1086,'Tabelas auxiliares'!$A$65:$C$102,3,FALSE),"")</f>
        <v/>
      </c>
      <c r="X1086" s="51" t="str">
        <f t="shared" si="32"/>
        <v/>
      </c>
      <c r="Y1086" s="51" t="str">
        <f>IF(T1086="","",IF(AND(T1086&lt;&gt;'Tabelas auxiliares'!$B$236,T1086&lt;&gt;'Tabelas auxiliares'!$B$237,T1086&lt;&gt;'Tabelas auxiliares'!$C$236,T1086&lt;&gt;'Tabelas auxiliares'!$C$237,T1086&lt;&gt;'Tabelas auxiliares'!$D$236),"FOLHA DE PESSOAL",IF(X1086='Tabelas auxiliares'!$A$237,"CUSTEIO",IF(X1086='Tabelas auxiliares'!$A$236,"INVESTIMENTO","ERRO - VERIFICAR"))))</f>
        <v/>
      </c>
      <c r="Z1086" s="64" t="str">
        <f t="shared" si="33"/>
        <v/>
      </c>
      <c r="AC1086" s="44"/>
    </row>
    <row r="1087" spans="6:29" x14ac:dyDescent="0.25">
      <c r="F1087" s="51" t="str">
        <f>IFERROR(VLOOKUP(D1087,'Tabelas auxiliares'!$A$3:$B$61,2,FALSE),"")</f>
        <v/>
      </c>
      <c r="G1087" s="51" t="str">
        <f>IFERROR(VLOOKUP($B1087,'Tabelas auxiliares'!$A$65:$C$102,2,FALSE),"")</f>
        <v/>
      </c>
      <c r="H1087" s="51" t="str">
        <f>IFERROR(VLOOKUP($B1087,'Tabelas auxiliares'!$A$65:$C$102,3,FALSE),"")</f>
        <v/>
      </c>
      <c r="X1087" s="51" t="str">
        <f t="shared" si="32"/>
        <v/>
      </c>
      <c r="Y1087" s="51" t="str">
        <f>IF(T1087="","",IF(AND(T1087&lt;&gt;'Tabelas auxiliares'!$B$236,T1087&lt;&gt;'Tabelas auxiliares'!$B$237,T1087&lt;&gt;'Tabelas auxiliares'!$C$236,T1087&lt;&gt;'Tabelas auxiliares'!$C$237,T1087&lt;&gt;'Tabelas auxiliares'!$D$236),"FOLHA DE PESSOAL",IF(X1087='Tabelas auxiliares'!$A$237,"CUSTEIO",IF(X1087='Tabelas auxiliares'!$A$236,"INVESTIMENTO","ERRO - VERIFICAR"))))</f>
        <v/>
      </c>
      <c r="Z1087" s="64" t="str">
        <f t="shared" si="33"/>
        <v/>
      </c>
      <c r="AC1087" s="44"/>
    </row>
    <row r="1088" spans="6:29" x14ac:dyDescent="0.25">
      <c r="F1088" s="51" t="str">
        <f>IFERROR(VLOOKUP(D1088,'Tabelas auxiliares'!$A$3:$B$61,2,FALSE),"")</f>
        <v/>
      </c>
      <c r="G1088" s="51" t="str">
        <f>IFERROR(VLOOKUP($B1088,'Tabelas auxiliares'!$A$65:$C$102,2,FALSE),"")</f>
        <v/>
      </c>
      <c r="H1088" s="51" t="str">
        <f>IFERROR(VLOOKUP($B1088,'Tabelas auxiliares'!$A$65:$C$102,3,FALSE),"")</f>
        <v/>
      </c>
      <c r="X1088" s="51" t="str">
        <f t="shared" si="32"/>
        <v/>
      </c>
      <c r="Y1088" s="51" t="str">
        <f>IF(T1088="","",IF(AND(T1088&lt;&gt;'Tabelas auxiliares'!$B$236,T1088&lt;&gt;'Tabelas auxiliares'!$B$237,T1088&lt;&gt;'Tabelas auxiliares'!$C$236,T1088&lt;&gt;'Tabelas auxiliares'!$C$237,T1088&lt;&gt;'Tabelas auxiliares'!$D$236),"FOLHA DE PESSOAL",IF(X1088='Tabelas auxiliares'!$A$237,"CUSTEIO",IF(X1088='Tabelas auxiliares'!$A$236,"INVESTIMENTO","ERRO - VERIFICAR"))))</f>
        <v/>
      </c>
      <c r="Z1088" s="64" t="str">
        <f t="shared" si="33"/>
        <v/>
      </c>
      <c r="AC1088" s="44"/>
    </row>
    <row r="1089" spans="6:41" x14ac:dyDescent="0.25">
      <c r="F1089" s="51" t="str">
        <f>IFERROR(VLOOKUP(D1089,'Tabelas auxiliares'!$A$3:$B$61,2,FALSE),"")</f>
        <v/>
      </c>
      <c r="G1089" s="51" t="str">
        <f>IFERROR(VLOOKUP($B1089,'Tabelas auxiliares'!$A$65:$C$102,2,FALSE),"")</f>
        <v/>
      </c>
      <c r="H1089" s="51" t="str">
        <f>IFERROR(VLOOKUP($B1089,'Tabelas auxiliares'!$A$65:$C$102,3,FALSE),"")</f>
        <v/>
      </c>
      <c r="X1089" s="51" t="str">
        <f t="shared" si="32"/>
        <v/>
      </c>
      <c r="Y1089" s="51" t="str">
        <f>IF(T1089="","",IF(AND(T1089&lt;&gt;'Tabelas auxiliares'!$B$236,T1089&lt;&gt;'Tabelas auxiliares'!$B$237,T1089&lt;&gt;'Tabelas auxiliares'!$C$236,T1089&lt;&gt;'Tabelas auxiliares'!$C$237,T1089&lt;&gt;'Tabelas auxiliares'!$D$236),"FOLHA DE PESSOAL",IF(X1089='Tabelas auxiliares'!$A$237,"CUSTEIO",IF(X1089='Tabelas auxiliares'!$A$236,"INVESTIMENTO","ERRO - VERIFICAR"))))</f>
        <v/>
      </c>
      <c r="Z1089" s="64" t="str">
        <f t="shared" si="33"/>
        <v/>
      </c>
      <c r="AC1089" s="44"/>
    </row>
    <row r="1090" spans="6:41" x14ac:dyDescent="0.25">
      <c r="F1090" s="51" t="str">
        <f>IFERROR(VLOOKUP(D1090,'Tabelas auxiliares'!$A$3:$B$61,2,FALSE),"")</f>
        <v/>
      </c>
      <c r="G1090" s="51" t="str">
        <f>IFERROR(VLOOKUP($B1090,'Tabelas auxiliares'!$A$65:$C$102,2,FALSE),"")</f>
        <v/>
      </c>
      <c r="H1090" s="51" t="str">
        <f>IFERROR(VLOOKUP($B1090,'Tabelas auxiliares'!$A$65:$C$102,3,FALSE),"")</f>
        <v/>
      </c>
      <c r="X1090" s="51" t="str">
        <f t="shared" si="32"/>
        <v/>
      </c>
      <c r="Y1090" s="51" t="str">
        <f>IF(T1090="","",IF(AND(T1090&lt;&gt;'Tabelas auxiliares'!$B$236,T1090&lt;&gt;'Tabelas auxiliares'!$B$237,T1090&lt;&gt;'Tabelas auxiliares'!$C$236,T1090&lt;&gt;'Tabelas auxiliares'!$C$237,T1090&lt;&gt;'Tabelas auxiliares'!$D$236),"FOLHA DE PESSOAL",IF(X1090='Tabelas auxiliares'!$A$237,"CUSTEIO",IF(X1090='Tabelas auxiliares'!$A$236,"INVESTIMENTO","ERRO - VERIFICAR"))))</f>
        <v/>
      </c>
      <c r="Z1090" s="64" t="str">
        <f t="shared" si="33"/>
        <v/>
      </c>
      <c r="AC1090" s="44"/>
    </row>
    <row r="1091" spans="6:41" x14ac:dyDescent="0.25">
      <c r="F1091" s="51" t="str">
        <f>IFERROR(VLOOKUP(D1091,'Tabelas auxiliares'!$A$3:$B$61,2,FALSE),"")</f>
        <v/>
      </c>
      <c r="G1091" s="51" t="str">
        <f>IFERROR(VLOOKUP($B1091,'Tabelas auxiliares'!$A$65:$C$102,2,FALSE),"")</f>
        <v/>
      </c>
      <c r="H1091" s="51" t="str">
        <f>IFERROR(VLOOKUP($B1091,'Tabelas auxiliares'!$A$65:$C$102,3,FALSE),"")</f>
        <v/>
      </c>
      <c r="X1091" s="51" t="str">
        <f t="shared" si="32"/>
        <v/>
      </c>
      <c r="Y1091" s="51" t="str">
        <f>IF(T1091="","",IF(AND(T1091&lt;&gt;'Tabelas auxiliares'!$B$236,T1091&lt;&gt;'Tabelas auxiliares'!$B$237,T1091&lt;&gt;'Tabelas auxiliares'!$C$236,T1091&lt;&gt;'Tabelas auxiliares'!$C$237,T1091&lt;&gt;'Tabelas auxiliares'!$D$236),"FOLHA DE PESSOAL",IF(X1091='Tabelas auxiliares'!$A$237,"CUSTEIO",IF(X1091='Tabelas auxiliares'!$A$236,"INVESTIMENTO","ERRO - VERIFICAR"))))</f>
        <v/>
      </c>
      <c r="Z1091" s="64" t="str">
        <f t="shared" si="33"/>
        <v/>
      </c>
      <c r="AC1091" s="44"/>
    </row>
    <row r="1092" spans="6:41" x14ac:dyDescent="0.25">
      <c r="F1092" s="51" t="str">
        <f>IFERROR(VLOOKUP(D1092,'Tabelas auxiliares'!$A$3:$B$61,2,FALSE),"")</f>
        <v/>
      </c>
      <c r="G1092" s="51" t="str">
        <f>IFERROR(VLOOKUP($B1092,'Tabelas auxiliares'!$A$65:$C$102,2,FALSE),"")</f>
        <v/>
      </c>
      <c r="H1092" s="51" t="str">
        <f>IFERROR(VLOOKUP($B1092,'Tabelas auxiliares'!$A$65:$C$102,3,FALSE),"")</f>
        <v/>
      </c>
      <c r="X1092" s="51" t="str">
        <f t="shared" si="32"/>
        <v/>
      </c>
      <c r="Y1092" s="51" t="str">
        <f>IF(T1092="","",IF(AND(T1092&lt;&gt;'Tabelas auxiliares'!$B$236,T1092&lt;&gt;'Tabelas auxiliares'!$B$237,T1092&lt;&gt;'Tabelas auxiliares'!$C$236,T1092&lt;&gt;'Tabelas auxiliares'!$C$237,T1092&lt;&gt;'Tabelas auxiliares'!$D$236),"FOLHA DE PESSOAL",IF(X1092='Tabelas auxiliares'!$A$237,"CUSTEIO",IF(X1092='Tabelas auxiliares'!$A$236,"INVESTIMENTO","ERRO - VERIFICAR"))))</f>
        <v/>
      </c>
      <c r="Z1092" s="64" t="str">
        <f t="shared" si="33"/>
        <v/>
      </c>
      <c r="AC1092" s="44"/>
    </row>
    <row r="1093" spans="6:41" x14ac:dyDescent="0.25">
      <c r="F1093" s="51" t="str">
        <f>IFERROR(VLOOKUP(D1093,'Tabelas auxiliares'!$A$3:$B$61,2,FALSE),"")</f>
        <v/>
      </c>
      <c r="G1093" s="51" t="str">
        <f>IFERROR(VLOOKUP($B1093,'Tabelas auxiliares'!$A$65:$C$102,2,FALSE),"")</f>
        <v/>
      </c>
      <c r="H1093" s="51" t="str">
        <f>IFERROR(VLOOKUP($B1093,'Tabelas auxiliares'!$A$65:$C$102,3,FALSE),"")</f>
        <v/>
      </c>
      <c r="X1093" s="51" t="str">
        <f t="shared" si="32"/>
        <v/>
      </c>
      <c r="Y1093" s="51" t="str">
        <f>IF(T1093="","",IF(AND(T1093&lt;&gt;'Tabelas auxiliares'!$B$236,T1093&lt;&gt;'Tabelas auxiliares'!$B$237,T1093&lt;&gt;'Tabelas auxiliares'!$C$236,T1093&lt;&gt;'Tabelas auxiliares'!$C$237,T1093&lt;&gt;'Tabelas auxiliares'!$D$236),"FOLHA DE PESSOAL",IF(X1093='Tabelas auxiliares'!$A$237,"CUSTEIO",IF(X1093='Tabelas auxiliares'!$A$236,"INVESTIMENTO","ERRO - VERIFICAR"))))</f>
        <v/>
      </c>
      <c r="Z1093" s="64" t="str">
        <f t="shared" si="33"/>
        <v/>
      </c>
      <c r="AC1093" s="44"/>
    </row>
    <row r="1094" spans="6:41" x14ac:dyDescent="0.25">
      <c r="F1094" s="51" t="str">
        <f>IFERROR(VLOOKUP(D1094,'Tabelas auxiliares'!$A$3:$B$61,2,FALSE),"")</f>
        <v/>
      </c>
      <c r="G1094" s="51" t="str">
        <f>IFERROR(VLOOKUP($B1094,'Tabelas auxiliares'!$A$65:$C$102,2,FALSE),"")</f>
        <v/>
      </c>
      <c r="H1094" s="51" t="str">
        <f>IFERROR(VLOOKUP($B1094,'Tabelas auxiliares'!$A$65:$C$102,3,FALSE),"")</f>
        <v/>
      </c>
      <c r="X1094" s="51" t="str">
        <f t="shared" si="32"/>
        <v/>
      </c>
      <c r="Y1094" s="51" t="str">
        <f>IF(T1094="","",IF(AND(T1094&lt;&gt;'Tabelas auxiliares'!$B$236,T1094&lt;&gt;'Tabelas auxiliares'!$B$237,T1094&lt;&gt;'Tabelas auxiliares'!$C$236,T1094&lt;&gt;'Tabelas auxiliares'!$C$237,T1094&lt;&gt;'Tabelas auxiliares'!$D$236),"FOLHA DE PESSOAL",IF(X1094='Tabelas auxiliares'!$A$237,"CUSTEIO",IF(X1094='Tabelas auxiliares'!$A$236,"INVESTIMENTO","ERRO - VERIFICAR"))))</f>
        <v/>
      </c>
      <c r="Z1094" s="64" t="str">
        <f t="shared" si="33"/>
        <v/>
      </c>
      <c r="AC1094" s="44"/>
    </row>
    <row r="1095" spans="6:41" x14ac:dyDescent="0.25">
      <c r="F1095" s="51" t="str">
        <f>IFERROR(VLOOKUP(D1095,'Tabelas auxiliares'!$A$3:$B$61,2,FALSE),"")</f>
        <v/>
      </c>
      <c r="G1095" s="51" t="str">
        <f>IFERROR(VLOOKUP($B1095,'Tabelas auxiliares'!$A$65:$C$102,2,FALSE),"")</f>
        <v/>
      </c>
      <c r="H1095" s="51" t="str">
        <f>IFERROR(VLOOKUP($B1095,'Tabelas auxiliares'!$A$65:$C$102,3,FALSE),"")</f>
        <v/>
      </c>
      <c r="X1095" s="51" t="str">
        <f t="shared" si="32"/>
        <v/>
      </c>
      <c r="Y1095" s="51" t="str">
        <f>IF(T1095="","",IF(AND(T1095&lt;&gt;'Tabelas auxiliares'!$B$236,T1095&lt;&gt;'Tabelas auxiliares'!$B$237,T1095&lt;&gt;'Tabelas auxiliares'!$C$236,T1095&lt;&gt;'Tabelas auxiliares'!$C$237,T1095&lt;&gt;'Tabelas auxiliares'!$D$236),"FOLHA DE PESSOAL",IF(X1095='Tabelas auxiliares'!$A$237,"CUSTEIO",IF(X1095='Tabelas auxiliares'!$A$236,"INVESTIMENTO","ERRO - VERIFICAR"))))</f>
        <v/>
      </c>
      <c r="Z1095" s="64" t="str">
        <f t="shared" si="33"/>
        <v/>
      </c>
      <c r="AA1095" s="44"/>
      <c r="AD1095" s="72"/>
      <c r="AE1095" s="72"/>
      <c r="AF1095" s="72"/>
      <c r="AG1095" s="72"/>
      <c r="AH1095" s="72"/>
      <c r="AI1095" s="72"/>
      <c r="AJ1095" s="72"/>
      <c r="AK1095" s="72"/>
      <c r="AL1095" s="72"/>
      <c r="AM1095" s="72"/>
      <c r="AN1095" s="72"/>
      <c r="AO1095" s="72"/>
    </row>
    <row r="1096" spans="6:41" x14ac:dyDescent="0.25">
      <c r="F1096" s="51" t="str">
        <f>IFERROR(VLOOKUP(D1096,'Tabelas auxiliares'!$A$3:$B$61,2,FALSE),"")</f>
        <v/>
      </c>
      <c r="G1096" s="51" t="str">
        <f>IFERROR(VLOOKUP($B1096,'Tabelas auxiliares'!$A$65:$C$102,2,FALSE),"")</f>
        <v/>
      </c>
      <c r="H1096" s="51" t="str">
        <f>IFERROR(VLOOKUP($B1096,'Tabelas auxiliares'!$A$65:$C$102,3,FALSE),"")</f>
        <v/>
      </c>
      <c r="X1096" s="51" t="str">
        <f t="shared" si="32"/>
        <v/>
      </c>
      <c r="Y1096" s="51" t="str">
        <f>IF(T1096="","",IF(AND(T1096&lt;&gt;'Tabelas auxiliares'!$B$236,T1096&lt;&gt;'Tabelas auxiliares'!$B$237,T1096&lt;&gt;'Tabelas auxiliares'!$C$236,T1096&lt;&gt;'Tabelas auxiliares'!$C$237,T1096&lt;&gt;'Tabelas auxiliares'!$D$236),"FOLHA DE PESSOAL",IF(X1096='Tabelas auxiliares'!$A$237,"CUSTEIO",IF(X1096='Tabelas auxiliares'!$A$236,"INVESTIMENTO","ERRO - VERIFICAR"))))</f>
        <v/>
      </c>
      <c r="Z1096" s="64" t="str">
        <f t="shared" si="33"/>
        <v/>
      </c>
      <c r="AC1096" s="44"/>
      <c r="AD1096" s="72"/>
      <c r="AE1096" s="72"/>
      <c r="AF1096" s="72"/>
      <c r="AG1096" s="72"/>
      <c r="AH1096" s="72"/>
      <c r="AI1096" s="72"/>
      <c r="AJ1096" s="72"/>
      <c r="AK1096" s="72"/>
      <c r="AL1096" s="72"/>
      <c r="AM1096" s="72"/>
      <c r="AN1096" s="72"/>
      <c r="AO1096" s="72"/>
    </row>
    <row r="1097" spans="6:41" x14ac:dyDescent="0.25">
      <c r="F1097" s="51" t="str">
        <f>IFERROR(VLOOKUP(D1097,'Tabelas auxiliares'!$A$3:$B$61,2,FALSE),"")</f>
        <v/>
      </c>
      <c r="G1097" s="51" t="str">
        <f>IFERROR(VLOOKUP($B1097,'Tabelas auxiliares'!$A$65:$C$102,2,FALSE),"")</f>
        <v/>
      </c>
      <c r="H1097" s="51" t="str">
        <f>IFERROR(VLOOKUP($B1097,'Tabelas auxiliares'!$A$65:$C$102,3,FALSE),"")</f>
        <v/>
      </c>
      <c r="X1097" s="51" t="str">
        <f t="shared" si="32"/>
        <v/>
      </c>
      <c r="Y1097" s="51" t="str">
        <f>IF(T1097="","",IF(AND(T1097&lt;&gt;'Tabelas auxiliares'!$B$236,T1097&lt;&gt;'Tabelas auxiliares'!$B$237,T1097&lt;&gt;'Tabelas auxiliares'!$C$236,T1097&lt;&gt;'Tabelas auxiliares'!$C$237,T1097&lt;&gt;'Tabelas auxiliares'!$D$236),"FOLHA DE PESSOAL",IF(X1097='Tabelas auxiliares'!$A$237,"CUSTEIO",IF(X1097='Tabelas auxiliares'!$A$236,"INVESTIMENTO","ERRO - VERIFICAR"))))</f>
        <v/>
      </c>
      <c r="Z1097" s="64" t="str">
        <f t="shared" si="33"/>
        <v/>
      </c>
      <c r="AC1097" s="44"/>
      <c r="AD1097" s="72"/>
      <c r="AE1097" s="72"/>
      <c r="AF1097" s="72"/>
      <c r="AG1097" s="72"/>
      <c r="AH1097" s="72"/>
      <c r="AI1097" s="72"/>
      <c r="AJ1097" s="72"/>
      <c r="AK1097" s="72"/>
      <c r="AL1097" s="72"/>
      <c r="AM1097" s="72"/>
      <c r="AN1097" s="72"/>
      <c r="AO1097" s="72"/>
    </row>
    <row r="1098" spans="6:41" x14ac:dyDescent="0.25">
      <c r="F1098" s="51" t="str">
        <f>IFERROR(VLOOKUP(D1098,'Tabelas auxiliares'!$A$3:$B$61,2,FALSE),"")</f>
        <v/>
      </c>
      <c r="G1098" s="51" t="str">
        <f>IFERROR(VLOOKUP($B1098,'Tabelas auxiliares'!$A$65:$C$102,2,FALSE),"")</f>
        <v/>
      </c>
      <c r="H1098" s="51" t="str">
        <f>IFERROR(VLOOKUP($B1098,'Tabelas auxiliares'!$A$65:$C$102,3,FALSE),"")</f>
        <v/>
      </c>
      <c r="X1098" s="51" t="str">
        <f t="shared" si="32"/>
        <v/>
      </c>
      <c r="Y1098" s="51" t="str">
        <f>IF(T1098="","",IF(AND(T1098&lt;&gt;'Tabelas auxiliares'!$B$236,T1098&lt;&gt;'Tabelas auxiliares'!$B$237,T1098&lt;&gt;'Tabelas auxiliares'!$C$236,T1098&lt;&gt;'Tabelas auxiliares'!$C$237,T1098&lt;&gt;'Tabelas auxiliares'!$D$236),"FOLHA DE PESSOAL",IF(X1098='Tabelas auxiliares'!$A$237,"CUSTEIO",IF(X1098='Tabelas auxiliares'!$A$236,"INVESTIMENTO","ERRO - VERIFICAR"))))</f>
        <v/>
      </c>
      <c r="Z1098" s="64" t="str">
        <f t="shared" si="33"/>
        <v/>
      </c>
      <c r="AC1098" s="44"/>
      <c r="AD1098" s="72"/>
      <c r="AE1098" s="72"/>
      <c r="AF1098" s="72"/>
      <c r="AG1098" s="72"/>
      <c r="AH1098" s="72"/>
      <c r="AI1098" s="72"/>
      <c r="AJ1098" s="72"/>
      <c r="AK1098" s="72"/>
      <c r="AL1098" s="72"/>
      <c r="AM1098" s="72"/>
      <c r="AN1098" s="72"/>
      <c r="AO1098" s="72"/>
    </row>
    <row r="1099" spans="6:41" x14ac:dyDescent="0.25">
      <c r="F1099" s="51" t="str">
        <f>IFERROR(VLOOKUP(D1099,'Tabelas auxiliares'!$A$3:$B$61,2,FALSE),"")</f>
        <v/>
      </c>
      <c r="G1099" s="51" t="str">
        <f>IFERROR(VLOOKUP($B1099,'Tabelas auxiliares'!$A$65:$C$102,2,FALSE),"")</f>
        <v/>
      </c>
      <c r="H1099" s="51" t="str">
        <f>IFERROR(VLOOKUP($B1099,'Tabelas auxiliares'!$A$65:$C$102,3,FALSE),"")</f>
        <v/>
      </c>
      <c r="X1099" s="51" t="str">
        <f t="shared" si="32"/>
        <v/>
      </c>
      <c r="Y1099" s="51" t="str">
        <f>IF(T1099="","",IF(AND(T1099&lt;&gt;'Tabelas auxiliares'!$B$236,T1099&lt;&gt;'Tabelas auxiliares'!$B$237,T1099&lt;&gt;'Tabelas auxiliares'!$C$236,T1099&lt;&gt;'Tabelas auxiliares'!$C$237,T1099&lt;&gt;'Tabelas auxiliares'!$D$236),"FOLHA DE PESSOAL",IF(X1099='Tabelas auxiliares'!$A$237,"CUSTEIO",IF(X1099='Tabelas auxiliares'!$A$236,"INVESTIMENTO","ERRO - VERIFICAR"))))</f>
        <v/>
      </c>
      <c r="Z1099" s="64" t="str">
        <f t="shared" si="33"/>
        <v/>
      </c>
      <c r="AC1099" s="44"/>
      <c r="AD1099" s="72"/>
      <c r="AE1099" s="72"/>
      <c r="AF1099" s="72"/>
      <c r="AG1099" s="72"/>
      <c r="AH1099" s="72"/>
      <c r="AI1099" s="72"/>
      <c r="AJ1099" s="72"/>
      <c r="AK1099" s="72"/>
      <c r="AL1099" s="72"/>
      <c r="AM1099" s="72"/>
      <c r="AN1099" s="72"/>
      <c r="AO1099" s="72"/>
    </row>
    <row r="1100" spans="6:41" x14ac:dyDescent="0.25">
      <c r="F1100" s="51" t="str">
        <f>IFERROR(VLOOKUP(D1100,'Tabelas auxiliares'!$A$3:$B$61,2,FALSE),"")</f>
        <v/>
      </c>
      <c r="G1100" s="51" t="str">
        <f>IFERROR(VLOOKUP($B1100,'Tabelas auxiliares'!$A$65:$C$102,2,FALSE),"")</f>
        <v/>
      </c>
      <c r="H1100" s="51" t="str">
        <f>IFERROR(VLOOKUP($B1100,'Tabelas auxiliares'!$A$65:$C$102,3,FALSE),"")</f>
        <v/>
      </c>
      <c r="X1100" s="51" t="str">
        <f t="shared" si="32"/>
        <v/>
      </c>
      <c r="Y1100" s="51" t="str">
        <f>IF(T1100="","",IF(AND(T1100&lt;&gt;'Tabelas auxiliares'!$B$236,T1100&lt;&gt;'Tabelas auxiliares'!$B$237,T1100&lt;&gt;'Tabelas auxiliares'!$C$236,T1100&lt;&gt;'Tabelas auxiliares'!$C$237,T1100&lt;&gt;'Tabelas auxiliares'!$D$236),"FOLHA DE PESSOAL",IF(X1100='Tabelas auxiliares'!$A$237,"CUSTEIO",IF(X1100='Tabelas auxiliares'!$A$236,"INVESTIMENTO","ERRO - VERIFICAR"))))</f>
        <v/>
      </c>
      <c r="Z1100" s="64" t="str">
        <f t="shared" si="33"/>
        <v/>
      </c>
      <c r="AC1100" s="44"/>
      <c r="AD1100" s="72"/>
      <c r="AE1100" s="72"/>
      <c r="AF1100" s="72"/>
      <c r="AG1100" s="72"/>
      <c r="AH1100" s="72"/>
      <c r="AI1100" s="72"/>
      <c r="AJ1100" s="72"/>
      <c r="AK1100" s="72"/>
      <c r="AL1100" s="72"/>
      <c r="AM1100" s="72"/>
      <c r="AN1100" s="72"/>
      <c r="AO1100" s="72"/>
    </row>
    <row r="1101" spans="6:41" x14ac:dyDescent="0.25">
      <c r="F1101" s="51" t="str">
        <f>IFERROR(VLOOKUP(D1101,'Tabelas auxiliares'!$A$3:$B$61,2,FALSE),"")</f>
        <v/>
      </c>
      <c r="G1101" s="51" t="str">
        <f>IFERROR(VLOOKUP($B1101,'Tabelas auxiliares'!$A$65:$C$102,2,FALSE),"")</f>
        <v/>
      </c>
      <c r="H1101" s="51" t="str">
        <f>IFERROR(VLOOKUP($B1101,'Tabelas auxiliares'!$A$65:$C$102,3,FALSE),"")</f>
        <v/>
      </c>
      <c r="X1101" s="51" t="str">
        <f t="shared" si="32"/>
        <v/>
      </c>
      <c r="Y1101" s="51" t="str">
        <f>IF(T1101="","",IF(AND(T1101&lt;&gt;'Tabelas auxiliares'!$B$236,T1101&lt;&gt;'Tabelas auxiliares'!$B$237,T1101&lt;&gt;'Tabelas auxiliares'!$C$236,T1101&lt;&gt;'Tabelas auxiliares'!$C$237,T1101&lt;&gt;'Tabelas auxiliares'!$D$236),"FOLHA DE PESSOAL",IF(X1101='Tabelas auxiliares'!$A$237,"CUSTEIO",IF(X1101='Tabelas auxiliares'!$A$236,"INVESTIMENTO","ERRO - VERIFICAR"))))</f>
        <v/>
      </c>
      <c r="Z1101" s="64" t="str">
        <f t="shared" si="33"/>
        <v/>
      </c>
      <c r="AC1101" s="44"/>
      <c r="AD1101" s="72"/>
      <c r="AE1101" s="72"/>
      <c r="AF1101" s="72"/>
      <c r="AG1101" s="72"/>
      <c r="AH1101" s="72"/>
      <c r="AI1101" s="72"/>
      <c r="AJ1101" s="72"/>
      <c r="AK1101" s="72"/>
      <c r="AL1101" s="72"/>
      <c r="AM1101" s="72"/>
      <c r="AN1101" s="72"/>
      <c r="AO1101" s="72"/>
    </row>
    <row r="1102" spans="6:41" x14ac:dyDescent="0.25">
      <c r="F1102" s="51" t="str">
        <f>IFERROR(VLOOKUP(D1102,'Tabelas auxiliares'!$A$3:$B$61,2,FALSE),"")</f>
        <v/>
      </c>
      <c r="G1102" s="51" t="str">
        <f>IFERROR(VLOOKUP($B1102,'Tabelas auxiliares'!$A$65:$C$102,2,FALSE),"")</f>
        <v/>
      </c>
      <c r="H1102" s="51" t="str">
        <f>IFERROR(VLOOKUP($B1102,'Tabelas auxiliares'!$A$65:$C$102,3,FALSE),"")</f>
        <v/>
      </c>
      <c r="X1102" s="51" t="str">
        <f t="shared" si="32"/>
        <v/>
      </c>
      <c r="Y1102" s="51" t="str">
        <f>IF(T1102="","",IF(AND(T1102&lt;&gt;'Tabelas auxiliares'!$B$236,T1102&lt;&gt;'Tabelas auxiliares'!$B$237,T1102&lt;&gt;'Tabelas auxiliares'!$C$236,T1102&lt;&gt;'Tabelas auxiliares'!$C$237,T1102&lt;&gt;'Tabelas auxiliares'!$D$236),"FOLHA DE PESSOAL",IF(X1102='Tabelas auxiliares'!$A$237,"CUSTEIO",IF(X1102='Tabelas auxiliares'!$A$236,"INVESTIMENTO","ERRO - VERIFICAR"))))</f>
        <v/>
      </c>
      <c r="Z1102" s="64" t="str">
        <f t="shared" si="33"/>
        <v/>
      </c>
      <c r="AC1102" s="44"/>
      <c r="AD1102" s="72"/>
      <c r="AE1102" s="72"/>
      <c r="AF1102" s="72"/>
      <c r="AG1102" s="72"/>
      <c r="AH1102" s="72"/>
      <c r="AI1102" s="72"/>
      <c r="AJ1102" s="72"/>
      <c r="AK1102" s="72"/>
      <c r="AL1102" s="72"/>
      <c r="AM1102" s="72"/>
      <c r="AN1102" s="72"/>
      <c r="AO1102" s="72"/>
    </row>
    <row r="1103" spans="6:41" x14ac:dyDescent="0.25">
      <c r="F1103" s="51" t="str">
        <f>IFERROR(VLOOKUP(D1103,'Tabelas auxiliares'!$A$3:$B$61,2,FALSE),"")</f>
        <v/>
      </c>
      <c r="G1103" s="51" t="str">
        <f>IFERROR(VLOOKUP($B1103,'Tabelas auxiliares'!$A$65:$C$102,2,FALSE),"")</f>
        <v/>
      </c>
      <c r="H1103" s="51" t="str">
        <f>IFERROR(VLOOKUP($B1103,'Tabelas auxiliares'!$A$65:$C$102,3,FALSE),"")</f>
        <v/>
      </c>
      <c r="X1103" s="51" t="str">
        <f t="shared" si="32"/>
        <v/>
      </c>
      <c r="Y1103" s="51" t="str">
        <f>IF(T1103="","",IF(AND(T1103&lt;&gt;'Tabelas auxiliares'!$B$236,T1103&lt;&gt;'Tabelas auxiliares'!$B$237,T1103&lt;&gt;'Tabelas auxiliares'!$C$236,T1103&lt;&gt;'Tabelas auxiliares'!$C$237,T1103&lt;&gt;'Tabelas auxiliares'!$D$236),"FOLHA DE PESSOAL",IF(X1103='Tabelas auxiliares'!$A$237,"CUSTEIO",IF(X1103='Tabelas auxiliares'!$A$236,"INVESTIMENTO","ERRO - VERIFICAR"))))</f>
        <v/>
      </c>
      <c r="Z1103" s="64" t="str">
        <f t="shared" si="33"/>
        <v/>
      </c>
      <c r="AC1103" s="44"/>
      <c r="AD1103" s="72"/>
      <c r="AE1103" s="72"/>
      <c r="AF1103" s="72"/>
      <c r="AG1103" s="72"/>
      <c r="AH1103" s="72"/>
      <c r="AI1103" s="72"/>
      <c r="AJ1103" s="72"/>
      <c r="AK1103" s="72"/>
      <c r="AL1103" s="72"/>
      <c r="AM1103" s="72"/>
      <c r="AN1103" s="72"/>
      <c r="AO1103" s="72"/>
    </row>
    <row r="1104" spans="6:41" x14ac:dyDescent="0.25">
      <c r="F1104" s="51" t="str">
        <f>IFERROR(VLOOKUP(D1104,'Tabelas auxiliares'!$A$3:$B$61,2,FALSE),"")</f>
        <v/>
      </c>
      <c r="G1104" s="51" t="str">
        <f>IFERROR(VLOOKUP($B1104,'Tabelas auxiliares'!$A$65:$C$102,2,FALSE),"")</f>
        <v/>
      </c>
      <c r="H1104" s="51" t="str">
        <f>IFERROR(VLOOKUP($B1104,'Tabelas auxiliares'!$A$65:$C$102,3,FALSE),"")</f>
        <v/>
      </c>
      <c r="X1104" s="51" t="str">
        <f t="shared" si="32"/>
        <v/>
      </c>
      <c r="Y1104" s="51" t="str">
        <f>IF(T1104="","",IF(AND(T1104&lt;&gt;'Tabelas auxiliares'!$B$236,T1104&lt;&gt;'Tabelas auxiliares'!$B$237,T1104&lt;&gt;'Tabelas auxiliares'!$C$236,T1104&lt;&gt;'Tabelas auxiliares'!$C$237,T1104&lt;&gt;'Tabelas auxiliares'!$D$236),"FOLHA DE PESSOAL",IF(X1104='Tabelas auxiliares'!$A$237,"CUSTEIO",IF(X1104='Tabelas auxiliares'!$A$236,"INVESTIMENTO","ERRO - VERIFICAR"))))</f>
        <v/>
      </c>
      <c r="Z1104" s="64" t="str">
        <f t="shared" si="33"/>
        <v/>
      </c>
      <c r="AA1104" s="44"/>
      <c r="AC1104" s="44"/>
      <c r="AD1104" s="72"/>
      <c r="AE1104" s="72"/>
      <c r="AF1104" s="72"/>
      <c r="AG1104" s="72"/>
      <c r="AH1104" s="72"/>
      <c r="AI1104" s="72"/>
      <c r="AJ1104" s="72"/>
      <c r="AK1104" s="72"/>
      <c r="AL1104" s="72"/>
      <c r="AM1104" s="72"/>
      <c r="AN1104" s="72"/>
      <c r="AO1104" s="72"/>
    </row>
    <row r="1105" spans="6:41" x14ac:dyDescent="0.25">
      <c r="F1105" s="51" t="str">
        <f>IFERROR(VLOOKUP(D1105,'Tabelas auxiliares'!$A$3:$B$61,2,FALSE),"")</f>
        <v/>
      </c>
      <c r="G1105" s="51" t="str">
        <f>IFERROR(VLOOKUP($B1105,'Tabelas auxiliares'!$A$65:$C$102,2,FALSE),"")</f>
        <v/>
      </c>
      <c r="H1105" s="51" t="str">
        <f>IFERROR(VLOOKUP($B1105,'Tabelas auxiliares'!$A$65:$C$102,3,FALSE),"")</f>
        <v/>
      </c>
      <c r="X1105" s="51" t="str">
        <f t="shared" si="32"/>
        <v/>
      </c>
      <c r="Y1105" s="51" t="str">
        <f>IF(T1105="","",IF(AND(T1105&lt;&gt;'Tabelas auxiliares'!$B$236,T1105&lt;&gt;'Tabelas auxiliares'!$B$237,T1105&lt;&gt;'Tabelas auxiliares'!$C$236,T1105&lt;&gt;'Tabelas auxiliares'!$C$237,T1105&lt;&gt;'Tabelas auxiliares'!$D$236),"FOLHA DE PESSOAL",IF(X1105='Tabelas auxiliares'!$A$237,"CUSTEIO",IF(X1105='Tabelas auxiliares'!$A$236,"INVESTIMENTO","ERRO - VERIFICAR"))))</f>
        <v/>
      </c>
      <c r="Z1105" s="64" t="str">
        <f t="shared" si="33"/>
        <v/>
      </c>
      <c r="AA1105" s="44"/>
      <c r="AC1105" s="44"/>
      <c r="AD1105" s="72"/>
      <c r="AE1105" s="72"/>
      <c r="AF1105" s="72"/>
      <c r="AG1105" s="72"/>
      <c r="AH1105" s="72"/>
      <c r="AI1105" s="72"/>
      <c r="AJ1105" s="72"/>
      <c r="AK1105" s="72"/>
      <c r="AL1105" s="72"/>
      <c r="AM1105" s="72"/>
      <c r="AN1105" s="72"/>
      <c r="AO1105" s="72"/>
    </row>
    <row r="1106" spans="6:41" x14ac:dyDescent="0.25">
      <c r="F1106" s="51" t="str">
        <f>IFERROR(VLOOKUP(D1106,'Tabelas auxiliares'!$A$3:$B$61,2,FALSE),"")</f>
        <v/>
      </c>
      <c r="G1106" s="51" t="str">
        <f>IFERROR(VLOOKUP($B1106,'Tabelas auxiliares'!$A$65:$C$102,2,FALSE),"")</f>
        <v/>
      </c>
      <c r="H1106" s="51" t="str">
        <f>IFERROR(VLOOKUP($B1106,'Tabelas auxiliares'!$A$65:$C$102,3,FALSE),"")</f>
        <v/>
      </c>
      <c r="X1106" s="51" t="str">
        <f t="shared" si="32"/>
        <v/>
      </c>
      <c r="Y1106" s="51" t="str">
        <f>IF(T1106="","",IF(AND(T1106&lt;&gt;'Tabelas auxiliares'!$B$236,T1106&lt;&gt;'Tabelas auxiliares'!$B$237,T1106&lt;&gt;'Tabelas auxiliares'!$C$236,T1106&lt;&gt;'Tabelas auxiliares'!$C$237,T1106&lt;&gt;'Tabelas auxiliares'!$D$236),"FOLHA DE PESSOAL",IF(X1106='Tabelas auxiliares'!$A$237,"CUSTEIO",IF(X1106='Tabelas auxiliares'!$A$236,"INVESTIMENTO","ERRO - VERIFICAR"))))</f>
        <v/>
      </c>
      <c r="Z1106" s="64" t="str">
        <f t="shared" si="33"/>
        <v/>
      </c>
      <c r="AC1106" s="44"/>
      <c r="AD1106" s="72"/>
      <c r="AE1106" s="72"/>
      <c r="AF1106" s="72"/>
      <c r="AG1106" s="72"/>
      <c r="AH1106" s="72"/>
      <c r="AI1106" s="72"/>
      <c r="AJ1106" s="72"/>
      <c r="AK1106" s="72"/>
      <c r="AL1106" s="72"/>
      <c r="AM1106" s="72"/>
      <c r="AN1106" s="72"/>
      <c r="AO1106" s="72"/>
    </row>
    <row r="1107" spans="6:41" x14ac:dyDescent="0.25">
      <c r="F1107" s="51" t="str">
        <f>IFERROR(VLOOKUP(D1107,'Tabelas auxiliares'!$A$3:$B$61,2,FALSE),"")</f>
        <v/>
      </c>
      <c r="G1107" s="51" t="str">
        <f>IFERROR(VLOOKUP($B1107,'Tabelas auxiliares'!$A$65:$C$102,2,FALSE),"")</f>
        <v/>
      </c>
      <c r="H1107" s="51" t="str">
        <f>IFERROR(VLOOKUP($B1107,'Tabelas auxiliares'!$A$65:$C$102,3,FALSE),"")</f>
        <v/>
      </c>
      <c r="X1107" s="51" t="str">
        <f t="shared" si="32"/>
        <v/>
      </c>
      <c r="Y1107" s="51" t="str">
        <f>IF(T1107="","",IF(AND(T1107&lt;&gt;'Tabelas auxiliares'!$B$236,T1107&lt;&gt;'Tabelas auxiliares'!$B$237,T1107&lt;&gt;'Tabelas auxiliares'!$C$236,T1107&lt;&gt;'Tabelas auxiliares'!$C$237,T1107&lt;&gt;'Tabelas auxiliares'!$D$236),"FOLHA DE PESSOAL",IF(X1107='Tabelas auxiliares'!$A$237,"CUSTEIO",IF(X1107='Tabelas auxiliares'!$A$236,"INVESTIMENTO","ERRO - VERIFICAR"))))</f>
        <v/>
      </c>
      <c r="Z1107" s="64" t="str">
        <f t="shared" si="33"/>
        <v/>
      </c>
      <c r="AA1107" s="44"/>
      <c r="AC1107" s="44"/>
      <c r="AD1107" s="72"/>
      <c r="AE1107" s="72"/>
      <c r="AF1107" s="72"/>
      <c r="AG1107" s="72"/>
      <c r="AH1107" s="72"/>
      <c r="AI1107" s="72"/>
      <c r="AJ1107" s="72"/>
      <c r="AK1107" s="72"/>
      <c r="AL1107" s="72"/>
      <c r="AM1107" s="72"/>
      <c r="AN1107" s="72"/>
      <c r="AO1107" s="72"/>
    </row>
    <row r="1108" spans="6:41" x14ac:dyDescent="0.25">
      <c r="F1108" s="51" t="str">
        <f>IFERROR(VLOOKUP(D1108,'Tabelas auxiliares'!$A$3:$B$61,2,FALSE),"")</f>
        <v/>
      </c>
      <c r="G1108" s="51" t="str">
        <f>IFERROR(VLOOKUP($B1108,'Tabelas auxiliares'!$A$65:$C$102,2,FALSE),"")</f>
        <v/>
      </c>
      <c r="H1108" s="51" t="str">
        <f>IFERROR(VLOOKUP($B1108,'Tabelas auxiliares'!$A$65:$C$102,3,FALSE),"")</f>
        <v/>
      </c>
      <c r="X1108" s="51" t="str">
        <f t="shared" si="32"/>
        <v/>
      </c>
      <c r="Y1108" s="51" t="str">
        <f>IF(T1108="","",IF(AND(T1108&lt;&gt;'Tabelas auxiliares'!$B$236,T1108&lt;&gt;'Tabelas auxiliares'!$B$237,T1108&lt;&gt;'Tabelas auxiliares'!$C$236,T1108&lt;&gt;'Tabelas auxiliares'!$C$237,T1108&lt;&gt;'Tabelas auxiliares'!$D$236),"FOLHA DE PESSOAL",IF(X1108='Tabelas auxiliares'!$A$237,"CUSTEIO",IF(X1108='Tabelas auxiliares'!$A$236,"INVESTIMENTO","ERRO - VERIFICAR"))))</f>
        <v/>
      </c>
      <c r="Z1108" s="64" t="str">
        <f t="shared" si="33"/>
        <v/>
      </c>
      <c r="AC1108" s="44"/>
      <c r="AD1108" s="72"/>
      <c r="AE1108" s="72"/>
      <c r="AF1108" s="72"/>
      <c r="AG1108" s="72"/>
      <c r="AH1108" s="72"/>
      <c r="AI1108" s="72"/>
      <c r="AJ1108" s="72"/>
      <c r="AK1108" s="72"/>
      <c r="AL1108" s="72"/>
      <c r="AM1108" s="72"/>
      <c r="AN1108" s="72"/>
      <c r="AO1108" s="72"/>
    </row>
    <row r="1109" spans="6:41" x14ac:dyDescent="0.25">
      <c r="F1109" s="51" t="str">
        <f>IFERROR(VLOOKUP(D1109,'Tabelas auxiliares'!$A$3:$B$61,2,FALSE),"")</f>
        <v/>
      </c>
      <c r="G1109" s="51" t="str">
        <f>IFERROR(VLOOKUP($B1109,'Tabelas auxiliares'!$A$65:$C$102,2,FALSE),"")</f>
        <v/>
      </c>
      <c r="H1109" s="51" t="str">
        <f>IFERROR(VLOOKUP($B1109,'Tabelas auxiliares'!$A$65:$C$102,3,FALSE),"")</f>
        <v/>
      </c>
      <c r="X1109" s="51" t="str">
        <f t="shared" si="32"/>
        <v/>
      </c>
      <c r="Y1109" s="51" t="str">
        <f>IF(T1109="","",IF(AND(T1109&lt;&gt;'Tabelas auxiliares'!$B$236,T1109&lt;&gt;'Tabelas auxiliares'!$B$237,T1109&lt;&gt;'Tabelas auxiliares'!$C$236,T1109&lt;&gt;'Tabelas auxiliares'!$C$237,T1109&lt;&gt;'Tabelas auxiliares'!$D$236),"FOLHA DE PESSOAL",IF(X1109='Tabelas auxiliares'!$A$237,"CUSTEIO",IF(X1109='Tabelas auxiliares'!$A$236,"INVESTIMENTO","ERRO - VERIFICAR"))))</f>
        <v/>
      </c>
      <c r="Z1109" s="64" t="str">
        <f t="shared" si="33"/>
        <v/>
      </c>
      <c r="AC1109" s="44"/>
      <c r="AD1109" s="72"/>
      <c r="AE1109" s="72"/>
      <c r="AF1109" s="72"/>
      <c r="AG1109" s="72"/>
      <c r="AH1109" s="72"/>
      <c r="AI1109" s="72"/>
      <c r="AJ1109" s="72"/>
      <c r="AK1109" s="72"/>
      <c r="AL1109" s="72"/>
      <c r="AM1109" s="72"/>
      <c r="AN1109" s="72"/>
      <c r="AO1109" s="72"/>
    </row>
    <row r="1110" spans="6:41" x14ac:dyDescent="0.25">
      <c r="F1110" s="51" t="str">
        <f>IFERROR(VLOOKUP(D1110,'Tabelas auxiliares'!$A$3:$B$61,2,FALSE),"")</f>
        <v/>
      </c>
      <c r="G1110" s="51" t="str">
        <f>IFERROR(VLOOKUP($B1110,'Tabelas auxiliares'!$A$65:$C$102,2,FALSE),"")</f>
        <v/>
      </c>
      <c r="H1110" s="51" t="str">
        <f>IFERROR(VLOOKUP($B1110,'Tabelas auxiliares'!$A$65:$C$102,3,FALSE),"")</f>
        <v/>
      </c>
      <c r="X1110" s="51" t="str">
        <f t="shared" si="32"/>
        <v/>
      </c>
      <c r="Y1110" s="51" t="str">
        <f>IF(T1110="","",IF(AND(T1110&lt;&gt;'Tabelas auxiliares'!$B$236,T1110&lt;&gt;'Tabelas auxiliares'!$B$237,T1110&lt;&gt;'Tabelas auxiliares'!$C$236,T1110&lt;&gt;'Tabelas auxiliares'!$C$237,T1110&lt;&gt;'Tabelas auxiliares'!$D$236),"FOLHA DE PESSOAL",IF(X1110='Tabelas auxiliares'!$A$237,"CUSTEIO",IF(X1110='Tabelas auxiliares'!$A$236,"INVESTIMENTO","ERRO - VERIFICAR"))))</f>
        <v/>
      </c>
      <c r="Z1110" s="64" t="str">
        <f t="shared" si="33"/>
        <v/>
      </c>
      <c r="AC1110" s="44"/>
      <c r="AD1110" s="72"/>
      <c r="AE1110" s="72"/>
      <c r="AF1110" s="72"/>
      <c r="AG1110" s="72"/>
      <c r="AH1110" s="72"/>
      <c r="AI1110" s="72"/>
      <c r="AJ1110" s="72"/>
      <c r="AK1110" s="72"/>
      <c r="AL1110" s="72"/>
      <c r="AM1110" s="72"/>
      <c r="AN1110" s="72"/>
      <c r="AO1110" s="72"/>
    </row>
    <row r="1111" spans="6:41" x14ac:dyDescent="0.25">
      <c r="F1111" s="51" t="str">
        <f>IFERROR(VLOOKUP(D1111,'Tabelas auxiliares'!$A$3:$B$61,2,FALSE),"")</f>
        <v/>
      </c>
      <c r="G1111" s="51" t="str">
        <f>IFERROR(VLOOKUP($B1111,'Tabelas auxiliares'!$A$65:$C$102,2,FALSE),"")</f>
        <v/>
      </c>
      <c r="H1111" s="51" t="str">
        <f>IFERROR(VLOOKUP($B1111,'Tabelas auxiliares'!$A$65:$C$102,3,FALSE),"")</f>
        <v/>
      </c>
      <c r="X1111" s="51" t="str">
        <f t="shared" si="32"/>
        <v/>
      </c>
      <c r="Y1111" s="51" t="str">
        <f>IF(T1111="","",IF(AND(T1111&lt;&gt;'Tabelas auxiliares'!$B$236,T1111&lt;&gt;'Tabelas auxiliares'!$B$237,T1111&lt;&gt;'Tabelas auxiliares'!$C$236,T1111&lt;&gt;'Tabelas auxiliares'!$C$237,T1111&lt;&gt;'Tabelas auxiliares'!$D$236),"FOLHA DE PESSOAL",IF(X1111='Tabelas auxiliares'!$A$237,"CUSTEIO",IF(X1111='Tabelas auxiliares'!$A$236,"INVESTIMENTO","ERRO - VERIFICAR"))))</f>
        <v/>
      </c>
      <c r="Z1111" s="64" t="str">
        <f t="shared" si="33"/>
        <v/>
      </c>
      <c r="AC1111" s="44"/>
      <c r="AD1111" s="72"/>
      <c r="AE1111" s="72"/>
      <c r="AF1111" s="72"/>
      <c r="AG1111" s="72"/>
      <c r="AH1111" s="72"/>
      <c r="AI1111" s="72"/>
      <c r="AJ1111" s="72"/>
      <c r="AK1111" s="72"/>
      <c r="AL1111" s="72"/>
      <c r="AM1111" s="72"/>
      <c r="AN1111" s="72"/>
      <c r="AO1111" s="72"/>
    </row>
    <row r="1112" spans="6:41" x14ac:dyDescent="0.25">
      <c r="F1112" s="51" t="str">
        <f>IFERROR(VLOOKUP(D1112,'Tabelas auxiliares'!$A$3:$B$61,2,FALSE),"")</f>
        <v/>
      </c>
      <c r="G1112" s="51" t="str">
        <f>IFERROR(VLOOKUP($B1112,'Tabelas auxiliares'!$A$65:$C$102,2,FALSE),"")</f>
        <v/>
      </c>
      <c r="H1112" s="51" t="str">
        <f>IFERROR(VLOOKUP($B1112,'Tabelas auxiliares'!$A$65:$C$102,3,FALSE),"")</f>
        <v/>
      </c>
      <c r="X1112" s="51" t="str">
        <f t="shared" si="32"/>
        <v/>
      </c>
      <c r="Y1112" s="51" t="str">
        <f>IF(T1112="","",IF(AND(T1112&lt;&gt;'Tabelas auxiliares'!$B$236,T1112&lt;&gt;'Tabelas auxiliares'!$B$237,T1112&lt;&gt;'Tabelas auxiliares'!$C$236,T1112&lt;&gt;'Tabelas auxiliares'!$C$237,T1112&lt;&gt;'Tabelas auxiliares'!$D$236),"FOLHA DE PESSOAL",IF(X1112='Tabelas auxiliares'!$A$237,"CUSTEIO",IF(X1112='Tabelas auxiliares'!$A$236,"INVESTIMENTO","ERRO - VERIFICAR"))))</f>
        <v/>
      </c>
      <c r="Z1112" s="64" t="str">
        <f t="shared" si="33"/>
        <v/>
      </c>
      <c r="AA1112" s="44"/>
      <c r="AC1112" s="44"/>
      <c r="AD1112" s="72"/>
      <c r="AE1112" s="72"/>
      <c r="AF1112" s="72"/>
      <c r="AG1112" s="72"/>
      <c r="AH1112" s="72"/>
      <c r="AI1112" s="72"/>
      <c r="AJ1112" s="72"/>
      <c r="AK1112" s="72"/>
      <c r="AL1112" s="72"/>
      <c r="AM1112" s="72"/>
      <c r="AN1112" s="72"/>
      <c r="AO1112" s="72"/>
    </row>
    <row r="1113" spans="6:41" x14ac:dyDescent="0.25">
      <c r="F1113" s="51" t="str">
        <f>IFERROR(VLOOKUP(D1113,'Tabelas auxiliares'!$A$3:$B$61,2,FALSE),"")</f>
        <v/>
      </c>
      <c r="G1113" s="51" t="str">
        <f>IFERROR(VLOOKUP($B1113,'Tabelas auxiliares'!$A$65:$C$102,2,FALSE),"")</f>
        <v/>
      </c>
      <c r="H1113" s="51" t="str">
        <f>IFERROR(VLOOKUP($B1113,'Tabelas auxiliares'!$A$65:$C$102,3,FALSE),"")</f>
        <v/>
      </c>
      <c r="X1113" s="51" t="str">
        <f t="shared" si="32"/>
        <v/>
      </c>
      <c r="Y1113" s="51" t="str">
        <f>IF(T1113="","",IF(AND(T1113&lt;&gt;'Tabelas auxiliares'!$B$236,T1113&lt;&gt;'Tabelas auxiliares'!$B$237,T1113&lt;&gt;'Tabelas auxiliares'!$C$236,T1113&lt;&gt;'Tabelas auxiliares'!$C$237,T1113&lt;&gt;'Tabelas auxiliares'!$D$236),"FOLHA DE PESSOAL",IF(X1113='Tabelas auxiliares'!$A$237,"CUSTEIO",IF(X1113='Tabelas auxiliares'!$A$236,"INVESTIMENTO","ERRO - VERIFICAR"))))</f>
        <v/>
      </c>
      <c r="Z1113" s="64" t="str">
        <f t="shared" si="33"/>
        <v/>
      </c>
      <c r="AA1113" s="44"/>
      <c r="AC1113" s="44"/>
      <c r="AD1113" s="72"/>
      <c r="AE1113" s="72"/>
      <c r="AF1113" s="72"/>
      <c r="AG1113" s="72"/>
      <c r="AH1113" s="72"/>
      <c r="AI1113" s="72"/>
      <c r="AJ1113" s="72"/>
      <c r="AK1113" s="72"/>
      <c r="AL1113" s="72"/>
      <c r="AM1113" s="72"/>
      <c r="AN1113" s="72"/>
      <c r="AO1113" s="72"/>
    </row>
    <row r="1114" spans="6:41" x14ac:dyDescent="0.25">
      <c r="F1114" s="51" t="str">
        <f>IFERROR(VLOOKUP(D1114,'Tabelas auxiliares'!$A$3:$B$61,2,FALSE),"")</f>
        <v/>
      </c>
      <c r="G1114" s="51" t="str">
        <f>IFERROR(VLOOKUP($B1114,'Tabelas auxiliares'!$A$65:$C$102,2,FALSE),"")</f>
        <v/>
      </c>
      <c r="H1114" s="51" t="str">
        <f>IFERROR(VLOOKUP($B1114,'Tabelas auxiliares'!$A$65:$C$102,3,FALSE),"")</f>
        <v/>
      </c>
      <c r="X1114" s="51" t="str">
        <f t="shared" si="32"/>
        <v/>
      </c>
      <c r="Y1114" s="51" t="str">
        <f>IF(T1114="","",IF(AND(T1114&lt;&gt;'Tabelas auxiliares'!$B$236,T1114&lt;&gt;'Tabelas auxiliares'!$B$237,T1114&lt;&gt;'Tabelas auxiliares'!$C$236,T1114&lt;&gt;'Tabelas auxiliares'!$C$237,T1114&lt;&gt;'Tabelas auxiliares'!$D$236),"FOLHA DE PESSOAL",IF(X1114='Tabelas auxiliares'!$A$237,"CUSTEIO",IF(X1114='Tabelas auxiliares'!$A$236,"INVESTIMENTO","ERRO - VERIFICAR"))))</f>
        <v/>
      </c>
      <c r="Z1114" s="64" t="str">
        <f t="shared" si="33"/>
        <v/>
      </c>
      <c r="AA1114" s="44"/>
      <c r="AC1114" s="44"/>
      <c r="AD1114" s="72"/>
      <c r="AE1114" s="72"/>
      <c r="AF1114" s="72"/>
      <c r="AG1114" s="72"/>
      <c r="AH1114" s="72"/>
      <c r="AI1114" s="72"/>
      <c r="AJ1114" s="72"/>
      <c r="AK1114" s="72"/>
      <c r="AL1114" s="72"/>
      <c r="AM1114" s="72"/>
      <c r="AN1114" s="72"/>
      <c r="AO1114" s="72"/>
    </row>
    <row r="1115" spans="6:41" x14ac:dyDescent="0.25">
      <c r="F1115" s="51" t="str">
        <f>IFERROR(VLOOKUP(D1115,'Tabelas auxiliares'!$A$3:$B$61,2,FALSE),"")</f>
        <v/>
      </c>
      <c r="G1115" s="51" t="str">
        <f>IFERROR(VLOOKUP($B1115,'Tabelas auxiliares'!$A$65:$C$102,2,FALSE),"")</f>
        <v/>
      </c>
      <c r="H1115" s="51" t="str">
        <f>IFERROR(VLOOKUP($B1115,'Tabelas auxiliares'!$A$65:$C$102,3,FALSE),"")</f>
        <v/>
      </c>
      <c r="X1115" s="51" t="str">
        <f t="shared" si="32"/>
        <v/>
      </c>
      <c r="Y1115" s="51" t="str">
        <f>IF(T1115="","",IF(AND(T1115&lt;&gt;'Tabelas auxiliares'!$B$236,T1115&lt;&gt;'Tabelas auxiliares'!$B$237,T1115&lt;&gt;'Tabelas auxiliares'!$C$236,T1115&lt;&gt;'Tabelas auxiliares'!$C$237,T1115&lt;&gt;'Tabelas auxiliares'!$D$236),"FOLHA DE PESSOAL",IF(X1115='Tabelas auxiliares'!$A$237,"CUSTEIO",IF(X1115='Tabelas auxiliares'!$A$236,"INVESTIMENTO","ERRO - VERIFICAR"))))</f>
        <v/>
      </c>
      <c r="Z1115" s="64" t="str">
        <f t="shared" si="33"/>
        <v/>
      </c>
      <c r="AC1115" s="44"/>
      <c r="AD1115" s="72"/>
      <c r="AE1115" s="72"/>
      <c r="AF1115" s="72"/>
      <c r="AG1115" s="72"/>
      <c r="AH1115" s="72"/>
      <c r="AI1115" s="72"/>
      <c r="AJ1115" s="72"/>
      <c r="AK1115" s="72"/>
      <c r="AL1115" s="72"/>
      <c r="AM1115" s="72"/>
      <c r="AN1115" s="72"/>
      <c r="AO1115" s="72"/>
    </row>
    <row r="1116" spans="6:41" x14ac:dyDescent="0.25">
      <c r="F1116" s="51" t="str">
        <f>IFERROR(VLOOKUP(D1116,'Tabelas auxiliares'!$A$3:$B$61,2,FALSE),"")</f>
        <v/>
      </c>
      <c r="G1116" s="51" t="str">
        <f>IFERROR(VLOOKUP($B1116,'Tabelas auxiliares'!$A$65:$C$102,2,FALSE),"")</f>
        <v/>
      </c>
      <c r="H1116" s="51" t="str">
        <f>IFERROR(VLOOKUP($B1116,'Tabelas auxiliares'!$A$65:$C$102,3,FALSE),"")</f>
        <v/>
      </c>
      <c r="X1116" s="51" t="str">
        <f t="shared" si="32"/>
        <v/>
      </c>
      <c r="Y1116" s="51" t="str">
        <f>IF(T1116="","",IF(AND(T1116&lt;&gt;'Tabelas auxiliares'!$B$236,T1116&lt;&gt;'Tabelas auxiliares'!$B$237,T1116&lt;&gt;'Tabelas auxiliares'!$C$236,T1116&lt;&gt;'Tabelas auxiliares'!$C$237,T1116&lt;&gt;'Tabelas auxiliares'!$D$236),"FOLHA DE PESSOAL",IF(X1116='Tabelas auxiliares'!$A$237,"CUSTEIO",IF(X1116='Tabelas auxiliares'!$A$236,"INVESTIMENTO","ERRO - VERIFICAR"))))</f>
        <v/>
      </c>
      <c r="Z1116" s="64" t="str">
        <f t="shared" si="33"/>
        <v/>
      </c>
      <c r="AC1116" s="44"/>
      <c r="AD1116" s="72"/>
      <c r="AE1116" s="72"/>
      <c r="AF1116" s="72"/>
      <c r="AG1116" s="72"/>
      <c r="AH1116" s="72"/>
      <c r="AI1116" s="72"/>
      <c r="AJ1116" s="72"/>
      <c r="AK1116" s="72"/>
      <c r="AL1116" s="72"/>
      <c r="AM1116" s="72"/>
      <c r="AN1116" s="72"/>
      <c r="AO1116" s="72"/>
    </row>
    <row r="1117" spans="6:41" x14ac:dyDescent="0.25">
      <c r="F1117" s="51" t="str">
        <f>IFERROR(VLOOKUP(D1117,'Tabelas auxiliares'!$A$3:$B$61,2,FALSE),"")</f>
        <v/>
      </c>
      <c r="G1117" s="51" t="str">
        <f>IFERROR(VLOOKUP($B1117,'Tabelas auxiliares'!$A$65:$C$102,2,FALSE),"")</f>
        <v/>
      </c>
      <c r="H1117" s="51" t="str">
        <f>IFERROR(VLOOKUP($B1117,'Tabelas auxiliares'!$A$65:$C$102,3,FALSE),"")</f>
        <v/>
      </c>
      <c r="X1117" s="51" t="str">
        <f t="shared" si="32"/>
        <v/>
      </c>
      <c r="Y1117" s="51" t="str">
        <f>IF(T1117="","",IF(AND(T1117&lt;&gt;'Tabelas auxiliares'!$B$236,T1117&lt;&gt;'Tabelas auxiliares'!$B$237,T1117&lt;&gt;'Tabelas auxiliares'!$C$236,T1117&lt;&gt;'Tabelas auxiliares'!$C$237,T1117&lt;&gt;'Tabelas auxiliares'!$D$236),"FOLHA DE PESSOAL",IF(X1117='Tabelas auxiliares'!$A$237,"CUSTEIO",IF(X1117='Tabelas auxiliares'!$A$236,"INVESTIMENTO","ERRO - VERIFICAR"))))</f>
        <v/>
      </c>
      <c r="Z1117" s="64" t="str">
        <f t="shared" si="33"/>
        <v/>
      </c>
      <c r="AA1117" s="44"/>
      <c r="AC1117" s="44"/>
      <c r="AD1117" s="72"/>
      <c r="AE1117" s="72"/>
      <c r="AF1117" s="72"/>
      <c r="AG1117" s="72"/>
      <c r="AH1117" s="72"/>
      <c r="AI1117" s="72"/>
      <c r="AJ1117" s="72"/>
      <c r="AK1117" s="72"/>
      <c r="AL1117" s="72"/>
      <c r="AM1117" s="72"/>
      <c r="AN1117" s="72"/>
      <c r="AO1117" s="72"/>
    </row>
    <row r="1118" spans="6:41" x14ac:dyDescent="0.25">
      <c r="F1118" s="51" t="str">
        <f>IFERROR(VLOOKUP(D1118,'Tabelas auxiliares'!$A$3:$B$61,2,FALSE),"")</f>
        <v/>
      </c>
      <c r="G1118" s="51" t="str">
        <f>IFERROR(VLOOKUP($B1118,'Tabelas auxiliares'!$A$65:$C$102,2,FALSE),"")</f>
        <v/>
      </c>
      <c r="H1118" s="51" t="str">
        <f>IFERROR(VLOOKUP($B1118,'Tabelas auxiliares'!$A$65:$C$102,3,FALSE),"")</f>
        <v/>
      </c>
      <c r="X1118" s="51" t="str">
        <f t="shared" si="32"/>
        <v/>
      </c>
      <c r="Y1118" s="51" t="str">
        <f>IF(T1118="","",IF(AND(T1118&lt;&gt;'Tabelas auxiliares'!$B$236,T1118&lt;&gt;'Tabelas auxiliares'!$B$237,T1118&lt;&gt;'Tabelas auxiliares'!$C$236,T1118&lt;&gt;'Tabelas auxiliares'!$C$237,T1118&lt;&gt;'Tabelas auxiliares'!$D$236),"FOLHA DE PESSOAL",IF(X1118='Tabelas auxiliares'!$A$237,"CUSTEIO",IF(X1118='Tabelas auxiliares'!$A$236,"INVESTIMENTO","ERRO - VERIFICAR"))))</f>
        <v/>
      </c>
      <c r="Z1118" s="64" t="str">
        <f t="shared" si="33"/>
        <v/>
      </c>
      <c r="AC1118" s="44"/>
      <c r="AD1118" s="72"/>
      <c r="AE1118" s="72"/>
      <c r="AF1118" s="72"/>
      <c r="AG1118" s="72"/>
      <c r="AH1118" s="72"/>
      <c r="AI1118" s="72"/>
      <c r="AJ1118" s="72"/>
      <c r="AK1118" s="72"/>
      <c r="AL1118" s="72"/>
      <c r="AM1118" s="72"/>
      <c r="AN1118" s="72"/>
      <c r="AO1118" s="72"/>
    </row>
    <row r="1119" spans="6:41" x14ac:dyDescent="0.25">
      <c r="F1119" s="51" t="str">
        <f>IFERROR(VLOOKUP(D1119,'Tabelas auxiliares'!$A$3:$B$61,2,FALSE),"")</f>
        <v/>
      </c>
      <c r="G1119" s="51" t="str">
        <f>IFERROR(VLOOKUP($B1119,'Tabelas auxiliares'!$A$65:$C$102,2,FALSE),"")</f>
        <v/>
      </c>
      <c r="H1119" s="51" t="str">
        <f>IFERROR(VLOOKUP($B1119,'Tabelas auxiliares'!$A$65:$C$102,3,FALSE),"")</f>
        <v/>
      </c>
      <c r="X1119" s="51" t="str">
        <f t="shared" si="32"/>
        <v/>
      </c>
      <c r="Y1119" s="51" t="str">
        <f>IF(T1119="","",IF(AND(T1119&lt;&gt;'Tabelas auxiliares'!$B$236,T1119&lt;&gt;'Tabelas auxiliares'!$B$237,T1119&lt;&gt;'Tabelas auxiliares'!$C$236,T1119&lt;&gt;'Tabelas auxiliares'!$C$237,T1119&lt;&gt;'Tabelas auxiliares'!$D$236),"FOLHA DE PESSOAL",IF(X1119='Tabelas auxiliares'!$A$237,"CUSTEIO",IF(X1119='Tabelas auxiliares'!$A$236,"INVESTIMENTO","ERRO - VERIFICAR"))))</f>
        <v/>
      </c>
      <c r="Z1119" s="64" t="str">
        <f t="shared" si="33"/>
        <v/>
      </c>
      <c r="AA1119" s="44"/>
      <c r="AC1119" s="44"/>
      <c r="AD1119" s="72"/>
      <c r="AE1119" s="72"/>
      <c r="AF1119" s="72"/>
      <c r="AG1119" s="72"/>
      <c r="AH1119" s="72"/>
      <c r="AI1119" s="72"/>
      <c r="AJ1119" s="72"/>
      <c r="AK1119" s="72"/>
      <c r="AL1119" s="72"/>
      <c r="AM1119" s="72"/>
      <c r="AN1119" s="72"/>
      <c r="AO1119" s="72"/>
    </row>
    <row r="1120" spans="6:41" x14ac:dyDescent="0.25">
      <c r="F1120" s="51" t="str">
        <f>IFERROR(VLOOKUP(D1120,'Tabelas auxiliares'!$A$3:$B$61,2,FALSE),"")</f>
        <v/>
      </c>
      <c r="G1120" s="51" t="str">
        <f>IFERROR(VLOOKUP($B1120,'Tabelas auxiliares'!$A$65:$C$102,2,FALSE),"")</f>
        <v/>
      </c>
      <c r="H1120" s="51" t="str">
        <f>IFERROR(VLOOKUP($B1120,'Tabelas auxiliares'!$A$65:$C$102,3,FALSE),"")</f>
        <v/>
      </c>
      <c r="X1120" s="51" t="str">
        <f t="shared" si="32"/>
        <v/>
      </c>
      <c r="Y1120" s="51" t="str">
        <f>IF(T1120="","",IF(AND(T1120&lt;&gt;'Tabelas auxiliares'!$B$236,T1120&lt;&gt;'Tabelas auxiliares'!$B$237,T1120&lt;&gt;'Tabelas auxiliares'!$C$236,T1120&lt;&gt;'Tabelas auxiliares'!$C$237,T1120&lt;&gt;'Tabelas auxiliares'!$D$236),"FOLHA DE PESSOAL",IF(X1120='Tabelas auxiliares'!$A$237,"CUSTEIO",IF(X1120='Tabelas auxiliares'!$A$236,"INVESTIMENTO","ERRO - VERIFICAR"))))</f>
        <v/>
      </c>
      <c r="Z1120" s="64" t="str">
        <f t="shared" si="33"/>
        <v/>
      </c>
      <c r="AA1120" s="44"/>
      <c r="AC1120" s="44"/>
      <c r="AD1120" s="72"/>
      <c r="AE1120" s="72"/>
      <c r="AF1120" s="72"/>
      <c r="AG1120" s="72"/>
      <c r="AH1120" s="72"/>
      <c r="AI1120" s="72"/>
      <c r="AJ1120" s="72"/>
      <c r="AK1120" s="72"/>
      <c r="AL1120" s="72"/>
      <c r="AM1120" s="72"/>
      <c r="AN1120" s="72"/>
      <c r="AO1120" s="72"/>
    </row>
    <row r="1121" spans="6:41" x14ac:dyDescent="0.25">
      <c r="F1121" s="51" t="str">
        <f>IFERROR(VLOOKUP(D1121,'Tabelas auxiliares'!$A$3:$B$61,2,FALSE),"")</f>
        <v/>
      </c>
      <c r="G1121" s="51" t="str">
        <f>IFERROR(VLOOKUP($B1121,'Tabelas auxiliares'!$A$65:$C$102,2,FALSE),"")</f>
        <v/>
      </c>
      <c r="H1121" s="51" t="str">
        <f>IFERROR(VLOOKUP($B1121,'Tabelas auxiliares'!$A$65:$C$102,3,FALSE),"")</f>
        <v/>
      </c>
      <c r="X1121" s="51" t="str">
        <f t="shared" si="32"/>
        <v/>
      </c>
      <c r="Y1121" s="51" t="str">
        <f>IF(T1121="","",IF(AND(T1121&lt;&gt;'Tabelas auxiliares'!$B$236,T1121&lt;&gt;'Tabelas auxiliares'!$B$237,T1121&lt;&gt;'Tabelas auxiliares'!$C$236,T1121&lt;&gt;'Tabelas auxiliares'!$C$237,T1121&lt;&gt;'Tabelas auxiliares'!$D$236),"FOLHA DE PESSOAL",IF(X1121='Tabelas auxiliares'!$A$237,"CUSTEIO",IF(X1121='Tabelas auxiliares'!$A$236,"INVESTIMENTO","ERRO - VERIFICAR"))))</f>
        <v/>
      </c>
      <c r="Z1121" s="64" t="str">
        <f t="shared" si="33"/>
        <v/>
      </c>
      <c r="AC1121" s="44"/>
      <c r="AD1121" s="72"/>
      <c r="AE1121" s="72"/>
      <c r="AF1121" s="72"/>
      <c r="AG1121" s="72"/>
      <c r="AH1121" s="72"/>
      <c r="AI1121" s="72"/>
      <c r="AJ1121" s="72"/>
      <c r="AK1121" s="72"/>
      <c r="AL1121" s="72"/>
      <c r="AM1121" s="72"/>
      <c r="AN1121" s="72"/>
      <c r="AO1121" s="72"/>
    </row>
    <row r="1122" spans="6:41" x14ac:dyDescent="0.25">
      <c r="F1122" s="51" t="str">
        <f>IFERROR(VLOOKUP(D1122,'Tabelas auxiliares'!$A$3:$B$61,2,FALSE),"")</f>
        <v/>
      </c>
      <c r="G1122" s="51" t="str">
        <f>IFERROR(VLOOKUP($B1122,'Tabelas auxiliares'!$A$65:$C$102,2,FALSE),"")</f>
        <v/>
      </c>
      <c r="H1122" s="51" t="str">
        <f>IFERROR(VLOOKUP($B1122,'Tabelas auxiliares'!$A$65:$C$102,3,FALSE),"")</f>
        <v/>
      </c>
      <c r="X1122" s="51" t="str">
        <f t="shared" si="32"/>
        <v/>
      </c>
      <c r="Y1122" s="51" t="str">
        <f>IF(T1122="","",IF(AND(T1122&lt;&gt;'Tabelas auxiliares'!$B$236,T1122&lt;&gt;'Tabelas auxiliares'!$B$237,T1122&lt;&gt;'Tabelas auxiliares'!$C$236,T1122&lt;&gt;'Tabelas auxiliares'!$C$237,T1122&lt;&gt;'Tabelas auxiliares'!$D$236),"FOLHA DE PESSOAL",IF(X1122='Tabelas auxiliares'!$A$237,"CUSTEIO",IF(X1122='Tabelas auxiliares'!$A$236,"INVESTIMENTO","ERRO - VERIFICAR"))))</f>
        <v/>
      </c>
      <c r="Z1122" s="64" t="str">
        <f t="shared" si="33"/>
        <v/>
      </c>
      <c r="AA1122" s="44"/>
      <c r="AC1122" s="44"/>
      <c r="AD1122" s="72"/>
      <c r="AE1122" s="72"/>
      <c r="AF1122" s="72"/>
      <c r="AG1122" s="72"/>
      <c r="AH1122" s="72"/>
      <c r="AI1122" s="72"/>
      <c r="AJ1122" s="72"/>
      <c r="AK1122" s="72"/>
      <c r="AL1122" s="72"/>
      <c r="AM1122" s="72"/>
      <c r="AN1122" s="72"/>
      <c r="AO1122" s="72"/>
    </row>
    <row r="1123" spans="6:41" x14ac:dyDescent="0.25">
      <c r="F1123" s="51" t="str">
        <f>IFERROR(VLOOKUP(D1123,'Tabelas auxiliares'!$A$3:$B$61,2,FALSE),"")</f>
        <v/>
      </c>
      <c r="G1123" s="51" t="str">
        <f>IFERROR(VLOOKUP($B1123,'Tabelas auxiliares'!$A$65:$C$102,2,FALSE),"")</f>
        <v/>
      </c>
      <c r="H1123" s="51" t="str">
        <f>IFERROR(VLOOKUP($B1123,'Tabelas auxiliares'!$A$65:$C$102,3,FALSE),"")</f>
        <v/>
      </c>
      <c r="X1123" s="51" t="str">
        <f t="shared" si="32"/>
        <v/>
      </c>
      <c r="Y1123" s="51" t="str">
        <f>IF(T1123="","",IF(AND(T1123&lt;&gt;'Tabelas auxiliares'!$B$236,T1123&lt;&gt;'Tabelas auxiliares'!$B$237,T1123&lt;&gt;'Tabelas auxiliares'!$C$236,T1123&lt;&gt;'Tabelas auxiliares'!$C$237,T1123&lt;&gt;'Tabelas auxiliares'!$D$236),"FOLHA DE PESSOAL",IF(X1123='Tabelas auxiliares'!$A$237,"CUSTEIO",IF(X1123='Tabelas auxiliares'!$A$236,"INVESTIMENTO","ERRO - VERIFICAR"))))</f>
        <v/>
      </c>
      <c r="Z1123" s="64" t="str">
        <f t="shared" si="33"/>
        <v/>
      </c>
      <c r="AC1123" s="44"/>
      <c r="AD1123" s="72"/>
      <c r="AE1123" s="72"/>
      <c r="AF1123" s="72"/>
      <c r="AG1123" s="72"/>
      <c r="AH1123" s="72"/>
      <c r="AI1123" s="72"/>
      <c r="AJ1123" s="72"/>
      <c r="AK1123" s="72"/>
      <c r="AL1123" s="72"/>
      <c r="AM1123" s="72"/>
      <c r="AN1123" s="72"/>
      <c r="AO1123" s="72"/>
    </row>
    <row r="1124" spans="6:41" x14ac:dyDescent="0.25">
      <c r="F1124" s="51" t="str">
        <f>IFERROR(VLOOKUP(D1124,'Tabelas auxiliares'!$A$3:$B$61,2,FALSE),"")</f>
        <v/>
      </c>
      <c r="G1124" s="51" t="str">
        <f>IFERROR(VLOOKUP($B1124,'Tabelas auxiliares'!$A$65:$C$102,2,FALSE),"")</f>
        <v/>
      </c>
      <c r="H1124" s="51" t="str">
        <f>IFERROR(VLOOKUP($B1124,'Tabelas auxiliares'!$A$65:$C$102,3,FALSE),"")</f>
        <v/>
      </c>
      <c r="X1124" s="51" t="str">
        <f t="shared" si="32"/>
        <v/>
      </c>
      <c r="Y1124" s="51" t="str">
        <f>IF(T1124="","",IF(AND(T1124&lt;&gt;'Tabelas auxiliares'!$B$236,T1124&lt;&gt;'Tabelas auxiliares'!$B$237,T1124&lt;&gt;'Tabelas auxiliares'!$C$236,T1124&lt;&gt;'Tabelas auxiliares'!$C$237,T1124&lt;&gt;'Tabelas auxiliares'!$D$236),"FOLHA DE PESSOAL",IF(X1124='Tabelas auxiliares'!$A$237,"CUSTEIO",IF(X1124='Tabelas auxiliares'!$A$236,"INVESTIMENTO","ERRO - VERIFICAR"))))</f>
        <v/>
      </c>
      <c r="Z1124" s="64" t="str">
        <f t="shared" si="33"/>
        <v/>
      </c>
      <c r="AC1124" s="44"/>
      <c r="AD1124" s="72"/>
      <c r="AE1124" s="72"/>
      <c r="AF1124" s="72"/>
      <c r="AG1124" s="72"/>
      <c r="AH1124" s="72"/>
      <c r="AI1124" s="72"/>
      <c r="AJ1124" s="72"/>
      <c r="AK1124" s="72"/>
      <c r="AL1124" s="72"/>
      <c r="AM1124" s="72"/>
      <c r="AN1124" s="72"/>
      <c r="AO1124" s="72"/>
    </row>
    <row r="1125" spans="6:41" x14ac:dyDescent="0.25">
      <c r="F1125" s="51" t="str">
        <f>IFERROR(VLOOKUP(D1125,'Tabelas auxiliares'!$A$3:$B$61,2,FALSE),"")</f>
        <v/>
      </c>
      <c r="G1125" s="51" t="str">
        <f>IFERROR(VLOOKUP($B1125,'Tabelas auxiliares'!$A$65:$C$102,2,FALSE),"")</f>
        <v/>
      </c>
      <c r="H1125" s="51" t="str">
        <f>IFERROR(VLOOKUP($B1125,'Tabelas auxiliares'!$A$65:$C$102,3,FALSE),"")</f>
        <v/>
      </c>
      <c r="X1125" s="51" t="str">
        <f t="shared" si="32"/>
        <v/>
      </c>
      <c r="Y1125" s="51" t="str">
        <f>IF(T1125="","",IF(AND(T1125&lt;&gt;'Tabelas auxiliares'!$B$236,T1125&lt;&gt;'Tabelas auxiliares'!$B$237,T1125&lt;&gt;'Tabelas auxiliares'!$C$236,T1125&lt;&gt;'Tabelas auxiliares'!$C$237,T1125&lt;&gt;'Tabelas auxiliares'!$D$236),"FOLHA DE PESSOAL",IF(X1125='Tabelas auxiliares'!$A$237,"CUSTEIO",IF(X1125='Tabelas auxiliares'!$A$236,"INVESTIMENTO","ERRO - VERIFICAR"))))</f>
        <v/>
      </c>
      <c r="Z1125" s="64" t="str">
        <f t="shared" si="33"/>
        <v/>
      </c>
      <c r="AC1125" s="44"/>
      <c r="AD1125" s="72"/>
      <c r="AE1125" s="72"/>
      <c r="AF1125" s="72"/>
      <c r="AG1125" s="72"/>
      <c r="AH1125" s="72"/>
      <c r="AI1125" s="72"/>
      <c r="AJ1125" s="72"/>
      <c r="AK1125" s="72"/>
      <c r="AL1125" s="72"/>
      <c r="AM1125" s="72"/>
      <c r="AN1125" s="72"/>
      <c r="AO1125" s="72"/>
    </row>
    <row r="1126" spans="6:41" x14ac:dyDescent="0.25">
      <c r="F1126" s="51" t="str">
        <f>IFERROR(VLOOKUP(D1126,'Tabelas auxiliares'!$A$3:$B$61,2,FALSE),"")</f>
        <v/>
      </c>
      <c r="G1126" s="51" t="str">
        <f>IFERROR(VLOOKUP($B1126,'Tabelas auxiliares'!$A$65:$C$102,2,FALSE),"")</f>
        <v/>
      </c>
      <c r="H1126" s="51" t="str">
        <f>IFERROR(VLOOKUP($B1126,'Tabelas auxiliares'!$A$65:$C$102,3,FALSE),"")</f>
        <v/>
      </c>
      <c r="X1126" s="51" t="str">
        <f t="shared" si="32"/>
        <v/>
      </c>
      <c r="Y1126" s="51" t="str">
        <f>IF(T1126="","",IF(AND(T1126&lt;&gt;'Tabelas auxiliares'!$B$236,T1126&lt;&gt;'Tabelas auxiliares'!$B$237,T1126&lt;&gt;'Tabelas auxiliares'!$C$236,T1126&lt;&gt;'Tabelas auxiliares'!$C$237,T1126&lt;&gt;'Tabelas auxiliares'!$D$236),"FOLHA DE PESSOAL",IF(X1126='Tabelas auxiliares'!$A$237,"CUSTEIO",IF(X1126='Tabelas auxiliares'!$A$236,"INVESTIMENTO","ERRO - VERIFICAR"))))</f>
        <v/>
      </c>
      <c r="Z1126" s="64" t="str">
        <f t="shared" si="33"/>
        <v/>
      </c>
      <c r="AC1126" s="44"/>
      <c r="AD1126" s="72"/>
      <c r="AE1126" s="72"/>
      <c r="AF1126" s="72"/>
      <c r="AG1126" s="72"/>
      <c r="AH1126" s="72"/>
      <c r="AI1126" s="72"/>
      <c r="AJ1126" s="72"/>
      <c r="AK1126" s="72"/>
      <c r="AL1126" s="72"/>
      <c r="AM1126" s="72"/>
      <c r="AN1126" s="72"/>
      <c r="AO1126" s="72"/>
    </row>
    <row r="1127" spans="6:41" x14ac:dyDescent="0.25">
      <c r="F1127" s="51" t="str">
        <f>IFERROR(VLOOKUP(D1127,'Tabelas auxiliares'!$A$3:$B$61,2,FALSE),"")</f>
        <v/>
      </c>
      <c r="G1127" s="51" t="str">
        <f>IFERROR(VLOOKUP($B1127,'Tabelas auxiliares'!$A$65:$C$102,2,FALSE),"")</f>
        <v/>
      </c>
      <c r="H1127" s="51" t="str">
        <f>IFERROR(VLOOKUP($B1127,'Tabelas auxiliares'!$A$65:$C$102,3,FALSE),"")</f>
        <v/>
      </c>
      <c r="X1127" s="51" t="str">
        <f t="shared" si="32"/>
        <v/>
      </c>
      <c r="Y1127" s="51" t="str">
        <f>IF(T1127="","",IF(AND(T1127&lt;&gt;'Tabelas auxiliares'!$B$236,T1127&lt;&gt;'Tabelas auxiliares'!$B$237,T1127&lt;&gt;'Tabelas auxiliares'!$C$236,T1127&lt;&gt;'Tabelas auxiliares'!$C$237,T1127&lt;&gt;'Tabelas auxiliares'!$D$236),"FOLHA DE PESSOAL",IF(X1127='Tabelas auxiliares'!$A$237,"CUSTEIO",IF(X1127='Tabelas auxiliares'!$A$236,"INVESTIMENTO","ERRO - VERIFICAR"))))</f>
        <v/>
      </c>
      <c r="Z1127" s="64" t="str">
        <f t="shared" si="33"/>
        <v/>
      </c>
      <c r="AA1127" s="44"/>
      <c r="AD1127" s="72"/>
      <c r="AE1127" s="72"/>
      <c r="AF1127" s="72"/>
      <c r="AG1127" s="72"/>
      <c r="AH1127" s="72"/>
      <c r="AI1127" s="72"/>
      <c r="AJ1127" s="72"/>
      <c r="AK1127" s="72"/>
      <c r="AL1127" s="72"/>
      <c r="AM1127" s="72"/>
      <c r="AN1127" s="72"/>
      <c r="AO1127" s="72"/>
    </row>
    <row r="1128" spans="6:41" x14ac:dyDescent="0.25">
      <c r="F1128" s="51" t="str">
        <f>IFERROR(VLOOKUP(D1128,'Tabelas auxiliares'!$A$3:$B$61,2,FALSE),"")</f>
        <v/>
      </c>
      <c r="G1128" s="51" t="str">
        <f>IFERROR(VLOOKUP($B1128,'Tabelas auxiliares'!$A$65:$C$102,2,FALSE),"")</f>
        <v/>
      </c>
      <c r="H1128" s="51" t="str">
        <f>IFERROR(VLOOKUP($B1128,'Tabelas auxiliares'!$A$65:$C$102,3,FALSE),"")</f>
        <v/>
      </c>
      <c r="X1128" s="51" t="str">
        <f t="shared" si="32"/>
        <v/>
      </c>
      <c r="Y1128" s="51" t="str">
        <f>IF(T1128="","",IF(AND(T1128&lt;&gt;'Tabelas auxiliares'!$B$236,T1128&lt;&gt;'Tabelas auxiliares'!$B$237,T1128&lt;&gt;'Tabelas auxiliares'!$C$236,T1128&lt;&gt;'Tabelas auxiliares'!$C$237,T1128&lt;&gt;'Tabelas auxiliares'!$D$236),"FOLHA DE PESSOAL",IF(X1128='Tabelas auxiliares'!$A$237,"CUSTEIO",IF(X1128='Tabelas auxiliares'!$A$236,"INVESTIMENTO","ERRO - VERIFICAR"))))</f>
        <v/>
      </c>
      <c r="Z1128" s="64" t="str">
        <f t="shared" si="33"/>
        <v/>
      </c>
      <c r="AC1128" s="44"/>
      <c r="AD1128" s="72"/>
      <c r="AE1128" s="72"/>
      <c r="AF1128" s="72"/>
      <c r="AG1128" s="72"/>
      <c r="AH1128" s="72"/>
      <c r="AI1128" s="72"/>
      <c r="AJ1128" s="72"/>
      <c r="AK1128" s="72"/>
      <c r="AL1128" s="72"/>
      <c r="AM1128" s="72"/>
      <c r="AN1128" s="72"/>
      <c r="AO1128" s="72"/>
    </row>
    <row r="1129" spans="6:41" x14ac:dyDescent="0.25">
      <c r="F1129" s="51" t="str">
        <f>IFERROR(VLOOKUP(D1129,'Tabelas auxiliares'!$A$3:$B$61,2,FALSE),"")</f>
        <v/>
      </c>
      <c r="G1129" s="51" t="str">
        <f>IFERROR(VLOOKUP($B1129,'Tabelas auxiliares'!$A$65:$C$102,2,FALSE),"")</f>
        <v/>
      </c>
      <c r="H1129" s="51" t="str">
        <f>IFERROR(VLOOKUP($B1129,'Tabelas auxiliares'!$A$65:$C$102,3,FALSE),"")</f>
        <v/>
      </c>
      <c r="X1129" s="51" t="str">
        <f t="shared" si="32"/>
        <v/>
      </c>
      <c r="Y1129" s="51" t="str">
        <f>IF(T1129="","",IF(AND(T1129&lt;&gt;'Tabelas auxiliares'!$B$236,T1129&lt;&gt;'Tabelas auxiliares'!$B$237,T1129&lt;&gt;'Tabelas auxiliares'!$C$236,T1129&lt;&gt;'Tabelas auxiliares'!$C$237,T1129&lt;&gt;'Tabelas auxiliares'!$D$236),"FOLHA DE PESSOAL",IF(X1129='Tabelas auxiliares'!$A$237,"CUSTEIO",IF(X1129='Tabelas auxiliares'!$A$236,"INVESTIMENTO","ERRO - VERIFICAR"))))</f>
        <v/>
      </c>
      <c r="Z1129" s="64" t="str">
        <f t="shared" si="33"/>
        <v/>
      </c>
      <c r="AC1129" s="44"/>
      <c r="AD1129" s="72"/>
      <c r="AE1129" s="72"/>
      <c r="AF1129" s="72"/>
      <c r="AG1129" s="72"/>
      <c r="AH1129" s="72"/>
      <c r="AI1129" s="72"/>
      <c r="AJ1129" s="72"/>
      <c r="AK1129" s="72"/>
      <c r="AL1129" s="72"/>
      <c r="AM1129" s="72"/>
      <c r="AN1129" s="72"/>
      <c r="AO1129" s="72"/>
    </row>
    <row r="1130" spans="6:41" x14ac:dyDescent="0.25">
      <c r="F1130" s="51" t="str">
        <f>IFERROR(VLOOKUP(D1130,'Tabelas auxiliares'!$A$3:$B$61,2,FALSE),"")</f>
        <v/>
      </c>
      <c r="G1130" s="51" t="str">
        <f>IFERROR(VLOOKUP($B1130,'Tabelas auxiliares'!$A$65:$C$102,2,FALSE),"")</f>
        <v/>
      </c>
      <c r="H1130" s="51" t="str">
        <f>IFERROR(VLOOKUP($B1130,'Tabelas auxiliares'!$A$65:$C$102,3,FALSE),"")</f>
        <v/>
      </c>
      <c r="X1130" s="51" t="str">
        <f t="shared" si="32"/>
        <v/>
      </c>
      <c r="Y1130" s="51" t="str">
        <f>IF(T1130="","",IF(AND(T1130&lt;&gt;'Tabelas auxiliares'!$B$236,T1130&lt;&gt;'Tabelas auxiliares'!$B$237,T1130&lt;&gt;'Tabelas auxiliares'!$C$236,T1130&lt;&gt;'Tabelas auxiliares'!$C$237,T1130&lt;&gt;'Tabelas auxiliares'!$D$236),"FOLHA DE PESSOAL",IF(X1130='Tabelas auxiliares'!$A$237,"CUSTEIO",IF(X1130='Tabelas auxiliares'!$A$236,"INVESTIMENTO","ERRO - VERIFICAR"))))</f>
        <v/>
      </c>
      <c r="Z1130" s="64" t="str">
        <f t="shared" si="33"/>
        <v/>
      </c>
      <c r="AC1130" s="44"/>
      <c r="AD1130" s="72"/>
      <c r="AE1130" s="72"/>
      <c r="AF1130" s="72"/>
      <c r="AG1130" s="72"/>
      <c r="AH1130" s="72"/>
      <c r="AI1130" s="72"/>
      <c r="AJ1130" s="72"/>
      <c r="AK1130" s="72"/>
      <c r="AL1130" s="72"/>
      <c r="AM1130" s="72"/>
      <c r="AN1130" s="72"/>
      <c r="AO1130" s="72"/>
    </row>
    <row r="1131" spans="6:41" x14ac:dyDescent="0.25">
      <c r="F1131" s="51" t="str">
        <f>IFERROR(VLOOKUP(D1131,'Tabelas auxiliares'!$A$3:$B$61,2,FALSE),"")</f>
        <v/>
      </c>
      <c r="G1131" s="51" t="str">
        <f>IFERROR(VLOOKUP($B1131,'Tabelas auxiliares'!$A$65:$C$102,2,FALSE),"")</f>
        <v/>
      </c>
      <c r="H1131" s="51" t="str">
        <f>IFERROR(VLOOKUP($B1131,'Tabelas auxiliares'!$A$65:$C$102,3,FALSE),"")</f>
        <v/>
      </c>
      <c r="X1131" s="51" t="str">
        <f t="shared" si="32"/>
        <v/>
      </c>
      <c r="Y1131" s="51" t="str">
        <f>IF(T1131="","",IF(AND(T1131&lt;&gt;'Tabelas auxiliares'!$B$236,T1131&lt;&gt;'Tabelas auxiliares'!$B$237,T1131&lt;&gt;'Tabelas auxiliares'!$C$236,T1131&lt;&gt;'Tabelas auxiliares'!$C$237,T1131&lt;&gt;'Tabelas auxiliares'!$D$236),"FOLHA DE PESSOAL",IF(X1131='Tabelas auxiliares'!$A$237,"CUSTEIO",IF(X1131='Tabelas auxiliares'!$A$236,"INVESTIMENTO","ERRO - VERIFICAR"))))</f>
        <v/>
      </c>
      <c r="Z1131" s="64" t="str">
        <f t="shared" si="33"/>
        <v/>
      </c>
      <c r="AC1131" s="44"/>
      <c r="AD1131" s="72"/>
      <c r="AE1131" s="72"/>
      <c r="AF1131" s="72"/>
      <c r="AG1131" s="72"/>
      <c r="AH1131" s="72"/>
      <c r="AI1131" s="72"/>
      <c r="AJ1131" s="72"/>
      <c r="AK1131" s="72"/>
      <c r="AL1131" s="72"/>
      <c r="AM1131" s="72"/>
      <c r="AN1131" s="72"/>
      <c r="AO1131" s="72"/>
    </row>
    <row r="1132" spans="6:41" x14ac:dyDescent="0.25">
      <c r="F1132" s="51" t="str">
        <f>IFERROR(VLOOKUP(D1132,'Tabelas auxiliares'!$A$3:$B$61,2,FALSE),"")</f>
        <v/>
      </c>
      <c r="G1132" s="51" t="str">
        <f>IFERROR(VLOOKUP($B1132,'Tabelas auxiliares'!$A$65:$C$102,2,FALSE),"")</f>
        <v/>
      </c>
      <c r="H1132" s="51" t="str">
        <f>IFERROR(VLOOKUP($B1132,'Tabelas auxiliares'!$A$65:$C$102,3,FALSE),"")</f>
        <v/>
      </c>
      <c r="X1132" s="51" t="str">
        <f t="shared" si="32"/>
        <v/>
      </c>
      <c r="Y1132" s="51" t="str">
        <f>IF(T1132="","",IF(AND(T1132&lt;&gt;'Tabelas auxiliares'!$B$236,T1132&lt;&gt;'Tabelas auxiliares'!$B$237,T1132&lt;&gt;'Tabelas auxiliares'!$C$236,T1132&lt;&gt;'Tabelas auxiliares'!$C$237,T1132&lt;&gt;'Tabelas auxiliares'!$D$236),"FOLHA DE PESSOAL",IF(X1132='Tabelas auxiliares'!$A$237,"CUSTEIO",IF(X1132='Tabelas auxiliares'!$A$236,"INVESTIMENTO","ERRO - VERIFICAR"))))</f>
        <v/>
      </c>
      <c r="Z1132" s="64" t="str">
        <f t="shared" si="33"/>
        <v/>
      </c>
      <c r="AC1132" s="44"/>
      <c r="AD1132" s="72"/>
      <c r="AE1132" s="72"/>
      <c r="AF1132" s="72"/>
      <c r="AG1132" s="72"/>
      <c r="AH1132" s="72"/>
      <c r="AI1132" s="72"/>
      <c r="AJ1132" s="72"/>
      <c r="AK1132" s="72"/>
      <c r="AL1132" s="72"/>
      <c r="AM1132" s="72"/>
      <c r="AN1132" s="72"/>
      <c r="AO1132" s="72"/>
    </row>
    <row r="1133" spans="6:41" x14ac:dyDescent="0.25">
      <c r="F1133" s="51" t="str">
        <f>IFERROR(VLOOKUP(D1133,'Tabelas auxiliares'!$A$3:$B$61,2,FALSE),"")</f>
        <v/>
      </c>
      <c r="G1133" s="51" t="str">
        <f>IFERROR(VLOOKUP($B1133,'Tabelas auxiliares'!$A$65:$C$102,2,FALSE),"")</f>
        <v/>
      </c>
      <c r="H1133" s="51" t="str">
        <f>IFERROR(VLOOKUP($B1133,'Tabelas auxiliares'!$A$65:$C$102,3,FALSE),"")</f>
        <v/>
      </c>
      <c r="X1133" s="51" t="str">
        <f t="shared" si="32"/>
        <v/>
      </c>
      <c r="Y1133" s="51" t="str">
        <f>IF(T1133="","",IF(AND(T1133&lt;&gt;'Tabelas auxiliares'!$B$236,T1133&lt;&gt;'Tabelas auxiliares'!$B$237,T1133&lt;&gt;'Tabelas auxiliares'!$C$236,T1133&lt;&gt;'Tabelas auxiliares'!$C$237,T1133&lt;&gt;'Tabelas auxiliares'!$D$236),"FOLHA DE PESSOAL",IF(X1133='Tabelas auxiliares'!$A$237,"CUSTEIO",IF(X1133='Tabelas auxiliares'!$A$236,"INVESTIMENTO","ERRO - VERIFICAR"))))</f>
        <v/>
      </c>
      <c r="Z1133" s="64" t="str">
        <f t="shared" si="33"/>
        <v/>
      </c>
      <c r="AC1133" s="44"/>
      <c r="AD1133" s="72"/>
      <c r="AE1133" s="72"/>
      <c r="AF1133" s="72"/>
      <c r="AG1133" s="72"/>
      <c r="AH1133" s="72"/>
      <c r="AI1133" s="72"/>
      <c r="AJ1133" s="72"/>
      <c r="AK1133" s="72"/>
      <c r="AL1133" s="72"/>
      <c r="AM1133" s="72"/>
      <c r="AN1133" s="72"/>
      <c r="AO1133" s="72"/>
    </row>
    <row r="1134" spans="6:41" x14ac:dyDescent="0.25">
      <c r="F1134" s="51" t="str">
        <f>IFERROR(VLOOKUP(D1134,'Tabelas auxiliares'!$A$3:$B$61,2,FALSE),"")</f>
        <v/>
      </c>
      <c r="G1134" s="51" t="str">
        <f>IFERROR(VLOOKUP($B1134,'Tabelas auxiliares'!$A$65:$C$102,2,FALSE),"")</f>
        <v/>
      </c>
      <c r="H1134" s="51" t="str">
        <f>IFERROR(VLOOKUP($B1134,'Tabelas auxiliares'!$A$65:$C$102,3,FALSE),"")</f>
        <v/>
      </c>
      <c r="X1134" s="51" t="str">
        <f t="shared" si="32"/>
        <v/>
      </c>
      <c r="Y1134" s="51" t="str">
        <f>IF(T1134="","",IF(AND(T1134&lt;&gt;'Tabelas auxiliares'!$B$236,T1134&lt;&gt;'Tabelas auxiliares'!$B$237,T1134&lt;&gt;'Tabelas auxiliares'!$C$236,T1134&lt;&gt;'Tabelas auxiliares'!$C$237,T1134&lt;&gt;'Tabelas auxiliares'!$D$236),"FOLHA DE PESSOAL",IF(X1134='Tabelas auxiliares'!$A$237,"CUSTEIO",IF(X1134='Tabelas auxiliares'!$A$236,"INVESTIMENTO","ERRO - VERIFICAR"))))</f>
        <v/>
      </c>
      <c r="Z1134" s="64" t="str">
        <f t="shared" si="33"/>
        <v/>
      </c>
      <c r="AC1134" s="44"/>
      <c r="AD1134" s="72"/>
      <c r="AE1134" s="72"/>
      <c r="AF1134" s="72"/>
      <c r="AG1134" s="72"/>
      <c r="AH1134" s="72"/>
      <c r="AI1134" s="72"/>
      <c r="AJ1134" s="72"/>
      <c r="AK1134" s="72"/>
      <c r="AL1134" s="72"/>
      <c r="AM1134" s="72"/>
      <c r="AN1134" s="72"/>
      <c r="AO1134" s="72"/>
    </row>
    <row r="1135" spans="6:41" x14ac:dyDescent="0.25">
      <c r="F1135" s="51" t="str">
        <f>IFERROR(VLOOKUP(D1135,'Tabelas auxiliares'!$A$3:$B$61,2,FALSE),"")</f>
        <v/>
      </c>
      <c r="G1135" s="51" t="str">
        <f>IFERROR(VLOOKUP($B1135,'Tabelas auxiliares'!$A$65:$C$102,2,FALSE),"")</f>
        <v/>
      </c>
      <c r="H1135" s="51" t="str">
        <f>IFERROR(VLOOKUP($B1135,'Tabelas auxiliares'!$A$65:$C$102,3,FALSE),"")</f>
        <v/>
      </c>
      <c r="X1135" s="51" t="str">
        <f t="shared" si="32"/>
        <v/>
      </c>
      <c r="Y1135" s="51" t="str">
        <f>IF(T1135="","",IF(AND(T1135&lt;&gt;'Tabelas auxiliares'!$B$236,T1135&lt;&gt;'Tabelas auxiliares'!$B$237,T1135&lt;&gt;'Tabelas auxiliares'!$C$236,T1135&lt;&gt;'Tabelas auxiliares'!$C$237,T1135&lt;&gt;'Tabelas auxiliares'!$D$236),"FOLHA DE PESSOAL",IF(X1135='Tabelas auxiliares'!$A$237,"CUSTEIO",IF(X1135='Tabelas auxiliares'!$A$236,"INVESTIMENTO","ERRO - VERIFICAR"))))</f>
        <v/>
      </c>
      <c r="Z1135" s="64" t="str">
        <f t="shared" si="33"/>
        <v/>
      </c>
      <c r="AC1135" s="44"/>
      <c r="AD1135" s="72"/>
      <c r="AE1135" s="72"/>
      <c r="AF1135" s="72"/>
      <c r="AG1135" s="72"/>
      <c r="AH1135" s="72"/>
      <c r="AI1135" s="72"/>
      <c r="AJ1135" s="72"/>
      <c r="AK1135" s="72"/>
      <c r="AL1135" s="72"/>
      <c r="AM1135" s="72"/>
      <c r="AN1135" s="72"/>
      <c r="AO1135" s="72"/>
    </row>
    <row r="1136" spans="6:41" x14ac:dyDescent="0.25">
      <c r="F1136" s="51" t="str">
        <f>IFERROR(VLOOKUP(D1136,'Tabelas auxiliares'!$A$3:$B$61,2,FALSE),"")</f>
        <v/>
      </c>
      <c r="G1136" s="51" t="str">
        <f>IFERROR(VLOOKUP($B1136,'Tabelas auxiliares'!$A$65:$C$102,2,FALSE),"")</f>
        <v/>
      </c>
      <c r="H1136" s="51" t="str">
        <f>IFERROR(VLOOKUP($B1136,'Tabelas auxiliares'!$A$65:$C$102,3,FALSE),"")</f>
        <v/>
      </c>
      <c r="X1136" s="51" t="str">
        <f t="shared" si="32"/>
        <v/>
      </c>
      <c r="Y1136" s="51" t="str">
        <f>IF(T1136="","",IF(AND(T1136&lt;&gt;'Tabelas auxiliares'!$B$236,T1136&lt;&gt;'Tabelas auxiliares'!$B$237,T1136&lt;&gt;'Tabelas auxiliares'!$C$236,T1136&lt;&gt;'Tabelas auxiliares'!$C$237,T1136&lt;&gt;'Tabelas auxiliares'!$D$236),"FOLHA DE PESSOAL",IF(X1136='Tabelas auxiliares'!$A$237,"CUSTEIO",IF(X1136='Tabelas auxiliares'!$A$236,"INVESTIMENTO","ERRO - VERIFICAR"))))</f>
        <v/>
      </c>
      <c r="Z1136" s="64" t="str">
        <f t="shared" si="33"/>
        <v/>
      </c>
      <c r="AC1136" s="44"/>
      <c r="AD1136" s="72"/>
      <c r="AE1136" s="72"/>
      <c r="AF1136" s="72"/>
      <c r="AG1136" s="72"/>
      <c r="AH1136" s="72"/>
      <c r="AI1136" s="72"/>
      <c r="AJ1136" s="72"/>
      <c r="AK1136" s="72"/>
      <c r="AL1136" s="72"/>
      <c r="AM1136" s="72"/>
      <c r="AN1136" s="72"/>
      <c r="AO1136" s="72"/>
    </row>
    <row r="1137" spans="6:41" x14ac:dyDescent="0.25">
      <c r="F1137" s="51" t="str">
        <f>IFERROR(VLOOKUP(D1137,'Tabelas auxiliares'!$A$3:$B$61,2,FALSE),"")</f>
        <v/>
      </c>
      <c r="G1137" s="51" t="str">
        <f>IFERROR(VLOOKUP($B1137,'Tabelas auxiliares'!$A$65:$C$102,2,FALSE),"")</f>
        <v/>
      </c>
      <c r="H1137" s="51" t="str">
        <f>IFERROR(VLOOKUP($B1137,'Tabelas auxiliares'!$A$65:$C$102,3,FALSE),"")</f>
        <v/>
      </c>
      <c r="X1137" s="51" t="str">
        <f t="shared" si="32"/>
        <v/>
      </c>
      <c r="Y1137" s="51" t="str">
        <f>IF(T1137="","",IF(AND(T1137&lt;&gt;'Tabelas auxiliares'!$B$236,T1137&lt;&gt;'Tabelas auxiliares'!$B$237,T1137&lt;&gt;'Tabelas auxiliares'!$C$236,T1137&lt;&gt;'Tabelas auxiliares'!$C$237,T1137&lt;&gt;'Tabelas auxiliares'!$D$236),"FOLHA DE PESSOAL",IF(X1137='Tabelas auxiliares'!$A$237,"CUSTEIO",IF(X1137='Tabelas auxiliares'!$A$236,"INVESTIMENTO","ERRO - VERIFICAR"))))</f>
        <v/>
      </c>
      <c r="Z1137" s="64" t="str">
        <f t="shared" si="33"/>
        <v/>
      </c>
      <c r="AC1137" s="44"/>
      <c r="AD1137" s="72"/>
      <c r="AE1137" s="72"/>
      <c r="AF1137" s="72"/>
      <c r="AG1137" s="72"/>
      <c r="AH1137" s="72"/>
      <c r="AI1137" s="72"/>
      <c r="AJ1137" s="72"/>
      <c r="AK1137" s="72"/>
      <c r="AL1137" s="72"/>
      <c r="AM1137" s="72"/>
      <c r="AN1137" s="72"/>
      <c r="AO1137" s="72"/>
    </row>
    <row r="1138" spans="6:41" x14ac:dyDescent="0.25">
      <c r="F1138" s="51" t="str">
        <f>IFERROR(VLOOKUP(D1138,'Tabelas auxiliares'!$A$3:$B$61,2,FALSE),"")</f>
        <v/>
      </c>
      <c r="G1138" s="51" t="str">
        <f>IFERROR(VLOOKUP($B1138,'Tabelas auxiliares'!$A$65:$C$102,2,FALSE),"")</f>
        <v/>
      </c>
      <c r="H1138" s="51" t="str">
        <f>IFERROR(VLOOKUP($B1138,'Tabelas auxiliares'!$A$65:$C$102,3,FALSE),"")</f>
        <v/>
      </c>
      <c r="X1138" s="51" t="str">
        <f t="shared" si="32"/>
        <v/>
      </c>
      <c r="Y1138" s="51" t="str">
        <f>IF(T1138="","",IF(AND(T1138&lt;&gt;'Tabelas auxiliares'!$B$236,T1138&lt;&gt;'Tabelas auxiliares'!$B$237,T1138&lt;&gt;'Tabelas auxiliares'!$C$236,T1138&lt;&gt;'Tabelas auxiliares'!$C$237,T1138&lt;&gt;'Tabelas auxiliares'!$D$236),"FOLHA DE PESSOAL",IF(X1138='Tabelas auxiliares'!$A$237,"CUSTEIO",IF(X1138='Tabelas auxiliares'!$A$236,"INVESTIMENTO","ERRO - VERIFICAR"))))</f>
        <v/>
      </c>
      <c r="Z1138" s="64" t="str">
        <f t="shared" si="33"/>
        <v/>
      </c>
      <c r="AC1138" s="44"/>
      <c r="AD1138" s="72"/>
      <c r="AE1138" s="72"/>
      <c r="AF1138" s="72"/>
      <c r="AG1138" s="72"/>
      <c r="AH1138" s="72"/>
      <c r="AI1138" s="72"/>
      <c r="AJ1138" s="72"/>
      <c r="AK1138" s="72"/>
      <c r="AL1138" s="72"/>
      <c r="AM1138" s="72"/>
      <c r="AN1138" s="72"/>
      <c r="AO1138" s="72"/>
    </row>
    <row r="1139" spans="6:41" x14ac:dyDescent="0.25">
      <c r="F1139" s="51" t="str">
        <f>IFERROR(VLOOKUP(D1139,'Tabelas auxiliares'!$A$3:$B$61,2,FALSE),"")</f>
        <v/>
      </c>
      <c r="G1139" s="51" t="str">
        <f>IFERROR(VLOOKUP($B1139,'Tabelas auxiliares'!$A$65:$C$102,2,FALSE),"")</f>
        <v/>
      </c>
      <c r="H1139" s="51" t="str">
        <f>IFERROR(VLOOKUP($B1139,'Tabelas auxiliares'!$A$65:$C$102,3,FALSE),"")</f>
        <v/>
      </c>
      <c r="X1139" s="51" t="str">
        <f t="shared" si="32"/>
        <v/>
      </c>
      <c r="Y1139" s="51" t="str">
        <f>IF(T1139="","",IF(AND(T1139&lt;&gt;'Tabelas auxiliares'!$B$236,T1139&lt;&gt;'Tabelas auxiliares'!$B$237,T1139&lt;&gt;'Tabelas auxiliares'!$C$236,T1139&lt;&gt;'Tabelas auxiliares'!$C$237,T1139&lt;&gt;'Tabelas auxiliares'!$D$236),"FOLHA DE PESSOAL",IF(X1139='Tabelas auxiliares'!$A$237,"CUSTEIO",IF(X1139='Tabelas auxiliares'!$A$236,"INVESTIMENTO","ERRO - VERIFICAR"))))</f>
        <v/>
      </c>
      <c r="Z1139" s="64" t="str">
        <f t="shared" si="33"/>
        <v/>
      </c>
      <c r="AA1139" s="44"/>
      <c r="AC1139" s="44"/>
      <c r="AD1139" s="72"/>
      <c r="AE1139" s="72"/>
      <c r="AF1139" s="72"/>
      <c r="AG1139" s="72"/>
      <c r="AH1139" s="72"/>
      <c r="AI1139" s="72"/>
      <c r="AJ1139" s="72"/>
      <c r="AK1139" s="72"/>
      <c r="AL1139" s="72"/>
      <c r="AM1139" s="72"/>
      <c r="AN1139" s="72"/>
      <c r="AO1139" s="72"/>
    </row>
    <row r="1140" spans="6:41" x14ac:dyDescent="0.25">
      <c r="F1140" s="51" t="str">
        <f>IFERROR(VLOOKUP(D1140,'Tabelas auxiliares'!$A$3:$B$61,2,FALSE),"")</f>
        <v/>
      </c>
      <c r="G1140" s="51" t="str">
        <f>IFERROR(VLOOKUP($B1140,'Tabelas auxiliares'!$A$65:$C$102,2,FALSE),"")</f>
        <v/>
      </c>
      <c r="H1140" s="51" t="str">
        <f>IFERROR(VLOOKUP($B1140,'Tabelas auxiliares'!$A$65:$C$102,3,FALSE),"")</f>
        <v/>
      </c>
      <c r="X1140" s="51" t="str">
        <f t="shared" si="32"/>
        <v/>
      </c>
      <c r="Y1140" s="51" t="str">
        <f>IF(T1140="","",IF(AND(T1140&lt;&gt;'Tabelas auxiliares'!$B$236,T1140&lt;&gt;'Tabelas auxiliares'!$B$237,T1140&lt;&gt;'Tabelas auxiliares'!$C$236,T1140&lt;&gt;'Tabelas auxiliares'!$C$237,T1140&lt;&gt;'Tabelas auxiliares'!$D$236),"FOLHA DE PESSOAL",IF(X1140='Tabelas auxiliares'!$A$237,"CUSTEIO",IF(X1140='Tabelas auxiliares'!$A$236,"INVESTIMENTO","ERRO - VERIFICAR"))))</f>
        <v/>
      </c>
      <c r="Z1140" s="64" t="str">
        <f t="shared" si="33"/>
        <v/>
      </c>
      <c r="AC1140" s="44"/>
      <c r="AD1140" s="72"/>
      <c r="AE1140" s="72"/>
      <c r="AF1140" s="72"/>
      <c r="AG1140" s="72"/>
      <c r="AH1140" s="72"/>
      <c r="AI1140" s="72"/>
      <c r="AJ1140" s="72"/>
      <c r="AK1140" s="72"/>
      <c r="AL1140" s="72"/>
      <c r="AM1140" s="72"/>
      <c r="AN1140" s="72"/>
      <c r="AO1140" s="72"/>
    </row>
    <row r="1141" spans="6:41" x14ac:dyDescent="0.25">
      <c r="F1141" s="51" t="str">
        <f>IFERROR(VLOOKUP(D1141,'Tabelas auxiliares'!$A$3:$B$61,2,FALSE),"")</f>
        <v/>
      </c>
      <c r="G1141" s="51" t="str">
        <f>IFERROR(VLOOKUP($B1141,'Tabelas auxiliares'!$A$65:$C$102,2,FALSE),"")</f>
        <v/>
      </c>
      <c r="H1141" s="51" t="str">
        <f>IFERROR(VLOOKUP($B1141,'Tabelas auxiliares'!$A$65:$C$102,3,FALSE),"")</f>
        <v/>
      </c>
      <c r="X1141" s="51" t="str">
        <f t="shared" si="32"/>
        <v/>
      </c>
      <c r="Y1141" s="51" t="str">
        <f>IF(T1141="","",IF(AND(T1141&lt;&gt;'Tabelas auxiliares'!$B$236,T1141&lt;&gt;'Tabelas auxiliares'!$B$237,T1141&lt;&gt;'Tabelas auxiliares'!$C$236,T1141&lt;&gt;'Tabelas auxiliares'!$C$237,T1141&lt;&gt;'Tabelas auxiliares'!$D$236),"FOLHA DE PESSOAL",IF(X1141='Tabelas auxiliares'!$A$237,"CUSTEIO",IF(X1141='Tabelas auxiliares'!$A$236,"INVESTIMENTO","ERRO - VERIFICAR"))))</f>
        <v/>
      </c>
      <c r="Z1141" s="64" t="str">
        <f t="shared" si="33"/>
        <v/>
      </c>
      <c r="AC1141" s="44"/>
      <c r="AD1141" s="72"/>
      <c r="AE1141" s="72"/>
      <c r="AF1141" s="72"/>
      <c r="AG1141" s="72"/>
      <c r="AH1141" s="72"/>
      <c r="AI1141" s="72"/>
      <c r="AJ1141" s="72"/>
      <c r="AK1141" s="72"/>
      <c r="AL1141" s="72"/>
      <c r="AM1141" s="72"/>
      <c r="AN1141" s="72"/>
      <c r="AO1141" s="72"/>
    </row>
    <row r="1142" spans="6:41" x14ac:dyDescent="0.25">
      <c r="F1142" s="51" t="str">
        <f>IFERROR(VLOOKUP(D1142,'Tabelas auxiliares'!$A$3:$B$61,2,FALSE),"")</f>
        <v/>
      </c>
      <c r="G1142" s="51" t="str">
        <f>IFERROR(VLOOKUP($B1142,'Tabelas auxiliares'!$A$65:$C$102,2,FALSE),"")</f>
        <v/>
      </c>
      <c r="H1142" s="51" t="str">
        <f>IFERROR(VLOOKUP($B1142,'Tabelas auxiliares'!$A$65:$C$102,3,FALSE),"")</f>
        <v/>
      </c>
      <c r="X1142" s="51" t="str">
        <f t="shared" si="32"/>
        <v/>
      </c>
      <c r="Y1142" s="51" t="str">
        <f>IF(T1142="","",IF(AND(T1142&lt;&gt;'Tabelas auxiliares'!$B$236,T1142&lt;&gt;'Tabelas auxiliares'!$B$237,T1142&lt;&gt;'Tabelas auxiliares'!$C$236,T1142&lt;&gt;'Tabelas auxiliares'!$C$237,T1142&lt;&gt;'Tabelas auxiliares'!$D$236),"FOLHA DE PESSOAL",IF(X1142='Tabelas auxiliares'!$A$237,"CUSTEIO",IF(X1142='Tabelas auxiliares'!$A$236,"INVESTIMENTO","ERRO - VERIFICAR"))))</f>
        <v/>
      </c>
      <c r="Z1142" s="64" t="str">
        <f t="shared" si="33"/>
        <v/>
      </c>
      <c r="AC1142" s="44"/>
      <c r="AD1142" s="72"/>
      <c r="AE1142" s="72"/>
      <c r="AF1142" s="72"/>
      <c r="AG1142" s="72"/>
      <c r="AH1142" s="72"/>
      <c r="AI1142" s="72"/>
      <c r="AJ1142" s="72"/>
      <c r="AK1142" s="72"/>
      <c r="AL1142" s="72"/>
      <c r="AM1142" s="72"/>
      <c r="AN1142" s="72"/>
      <c r="AO1142" s="72"/>
    </row>
    <row r="1143" spans="6:41" x14ac:dyDescent="0.25">
      <c r="F1143" s="51" t="str">
        <f>IFERROR(VLOOKUP(D1143,'Tabelas auxiliares'!$A$3:$B$61,2,FALSE),"")</f>
        <v/>
      </c>
      <c r="G1143" s="51" t="str">
        <f>IFERROR(VLOOKUP($B1143,'Tabelas auxiliares'!$A$65:$C$102,2,FALSE),"")</f>
        <v/>
      </c>
      <c r="H1143" s="51" t="str">
        <f>IFERROR(VLOOKUP($B1143,'Tabelas auxiliares'!$A$65:$C$102,3,FALSE),"")</f>
        <v/>
      </c>
      <c r="X1143" s="51" t="str">
        <f t="shared" si="32"/>
        <v/>
      </c>
      <c r="Y1143" s="51" t="str">
        <f>IF(T1143="","",IF(AND(T1143&lt;&gt;'Tabelas auxiliares'!$B$236,T1143&lt;&gt;'Tabelas auxiliares'!$B$237,T1143&lt;&gt;'Tabelas auxiliares'!$C$236,T1143&lt;&gt;'Tabelas auxiliares'!$C$237,T1143&lt;&gt;'Tabelas auxiliares'!$D$236),"FOLHA DE PESSOAL",IF(X1143='Tabelas auxiliares'!$A$237,"CUSTEIO",IF(X1143='Tabelas auxiliares'!$A$236,"INVESTIMENTO","ERRO - VERIFICAR"))))</f>
        <v/>
      </c>
      <c r="Z1143" s="64" t="str">
        <f t="shared" si="33"/>
        <v/>
      </c>
      <c r="AA1143" s="44"/>
      <c r="AC1143" s="44"/>
      <c r="AD1143" s="72"/>
      <c r="AE1143" s="72"/>
      <c r="AF1143" s="72"/>
      <c r="AG1143" s="72"/>
      <c r="AH1143" s="72"/>
      <c r="AI1143" s="72"/>
      <c r="AJ1143" s="72"/>
      <c r="AK1143" s="72"/>
      <c r="AL1143" s="72"/>
      <c r="AM1143" s="72"/>
      <c r="AN1143" s="72"/>
      <c r="AO1143" s="72"/>
    </row>
    <row r="1144" spans="6:41" x14ac:dyDescent="0.25">
      <c r="F1144" s="51" t="str">
        <f>IFERROR(VLOOKUP(D1144,'Tabelas auxiliares'!$A$3:$B$61,2,FALSE),"")</f>
        <v/>
      </c>
      <c r="G1144" s="51" t="str">
        <f>IFERROR(VLOOKUP($B1144,'Tabelas auxiliares'!$A$65:$C$102,2,FALSE),"")</f>
        <v/>
      </c>
      <c r="H1144" s="51" t="str">
        <f>IFERROR(VLOOKUP($B1144,'Tabelas auxiliares'!$A$65:$C$102,3,FALSE),"")</f>
        <v/>
      </c>
      <c r="X1144" s="51" t="str">
        <f t="shared" si="32"/>
        <v/>
      </c>
      <c r="Y1144" s="51" t="str">
        <f>IF(T1144="","",IF(AND(T1144&lt;&gt;'Tabelas auxiliares'!$B$236,T1144&lt;&gt;'Tabelas auxiliares'!$B$237,T1144&lt;&gt;'Tabelas auxiliares'!$C$236,T1144&lt;&gt;'Tabelas auxiliares'!$C$237,T1144&lt;&gt;'Tabelas auxiliares'!$D$236),"FOLHA DE PESSOAL",IF(X1144='Tabelas auxiliares'!$A$237,"CUSTEIO",IF(X1144='Tabelas auxiliares'!$A$236,"INVESTIMENTO","ERRO - VERIFICAR"))))</f>
        <v/>
      </c>
      <c r="Z1144" s="64" t="str">
        <f t="shared" si="33"/>
        <v/>
      </c>
      <c r="AC1144" s="44"/>
      <c r="AD1144" s="72"/>
      <c r="AE1144" s="72"/>
      <c r="AF1144" s="72"/>
      <c r="AG1144" s="72"/>
      <c r="AH1144" s="72"/>
      <c r="AI1144" s="72"/>
      <c r="AJ1144" s="72"/>
      <c r="AK1144" s="72"/>
      <c r="AL1144" s="72"/>
      <c r="AM1144" s="72"/>
      <c r="AN1144" s="72"/>
      <c r="AO1144" s="72"/>
    </row>
    <row r="1145" spans="6:41" x14ac:dyDescent="0.25">
      <c r="F1145" s="51" t="str">
        <f>IFERROR(VLOOKUP(D1145,'Tabelas auxiliares'!$A$3:$B$61,2,FALSE),"")</f>
        <v/>
      </c>
      <c r="G1145" s="51" t="str">
        <f>IFERROR(VLOOKUP($B1145,'Tabelas auxiliares'!$A$65:$C$102,2,FALSE),"")</f>
        <v/>
      </c>
      <c r="H1145" s="51" t="str">
        <f>IFERROR(VLOOKUP($B1145,'Tabelas auxiliares'!$A$65:$C$102,3,FALSE),"")</f>
        <v/>
      </c>
      <c r="X1145" s="51" t="str">
        <f t="shared" si="32"/>
        <v/>
      </c>
      <c r="Y1145" s="51" t="str">
        <f>IF(T1145="","",IF(AND(T1145&lt;&gt;'Tabelas auxiliares'!$B$236,T1145&lt;&gt;'Tabelas auxiliares'!$B$237,T1145&lt;&gt;'Tabelas auxiliares'!$C$236,T1145&lt;&gt;'Tabelas auxiliares'!$C$237,T1145&lt;&gt;'Tabelas auxiliares'!$D$236),"FOLHA DE PESSOAL",IF(X1145='Tabelas auxiliares'!$A$237,"CUSTEIO",IF(X1145='Tabelas auxiliares'!$A$236,"INVESTIMENTO","ERRO - VERIFICAR"))))</f>
        <v/>
      </c>
      <c r="Z1145" s="64" t="str">
        <f t="shared" si="33"/>
        <v/>
      </c>
      <c r="AC1145" s="44"/>
      <c r="AD1145" s="72"/>
      <c r="AE1145" s="72"/>
      <c r="AF1145" s="72"/>
      <c r="AG1145" s="72"/>
      <c r="AH1145" s="72"/>
      <c r="AI1145" s="72"/>
      <c r="AJ1145" s="72"/>
      <c r="AK1145" s="72"/>
      <c r="AL1145" s="72"/>
      <c r="AM1145" s="72"/>
      <c r="AN1145" s="72"/>
      <c r="AO1145" s="72"/>
    </row>
    <row r="1146" spans="6:41" x14ac:dyDescent="0.25">
      <c r="F1146" s="51" t="str">
        <f>IFERROR(VLOOKUP(D1146,'Tabelas auxiliares'!$A$3:$B$61,2,FALSE),"")</f>
        <v/>
      </c>
      <c r="G1146" s="51" t="str">
        <f>IFERROR(VLOOKUP($B1146,'Tabelas auxiliares'!$A$65:$C$102,2,FALSE),"")</f>
        <v/>
      </c>
      <c r="H1146" s="51" t="str">
        <f>IFERROR(VLOOKUP($B1146,'Tabelas auxiliares'!$A$65:$C$102,3,FALSE),"")</f>
        <v/>
      </c>
      <c r="X1146" s="51" t="str">
        <f t="shared" si="32"/>
        <v/>
      </c>
      <c r="Y1146" s="51" t="str">
        <f>IF(T1146="","",IF(AND(T1146&lt;&gt;'Tabelas auxiliares'!$B$236,T1146&lt;&gt;'Tabelas auxiliares'!$B$237,T1146&lt;&gt;'Tabelas auxiliares'!$C$236,T1146&lt;&gt;'Tabelas auxiliares'!$C$237,T1146&lt;&gt;'Tabelas auxiliares'!$D$236),"FOLHA DE PESSOAL",IF(X1146='Tabelas auxiliares'!$A$237,"CUSTEIO",IF(X1146='Tabelas auxiliares'!$A$236,"INVESTIMENTO","ERRO - VERIFICAR"))))</f>
        <v/>
      </c>
      <c r="Z1146" s="64" t="str">
        <f t="shared" si="33"/>
        <v/>
      </c>
      <c r="AC1146" s="44"/>
      <c r="AD1146" s="72"/>
      <c r="AE1146" s="72"/>
      <c r="AF1146" s="72"/>
      <c r="AG1146" s="72"/>
      <c r="AH1146" s="72"/>
      <c r="AI1146" s="72"/>
      <c r="AJ1146" s="72"/>
      <c r="AK1146" s="72"/>
      <c r="AL1146" s="72"/>
      <c r="AM1146" s="72"/>
      <c r="AN1146" s="72"/>
      <c r="AO1146" s="72"/>
    </row>
    <row r="1147" spans="6:41" x14ac:dyDescent="0.25">
      <c r="F1147" s="51" t="str">
        <f>IFERROR(VLOOKUP(D1147,'Tabelas auxiliares'!$A$3:$B$61,2,FALSE),"")</f>
        <v/>
      </c>
      <c r="G1147" s="51" t="str">
        <f>IFERROR(VLOOKUP($B1147,'Tabelas auxiliares'!$A$65:$C$102,2,FALSE),"")</f>
        <v/>
      </c>
      <c r="H1147" s="51" t="str">
        <f>IFERROR(VLOOKUP($B1147,'Tabelas auxiliares'!$A$65:$C$102,3,FALSE),"")</f>
        <v/>
      </c>
      <c r="X1147" s="51" t="str">
        <f t="shared" si="32"/>
        <v/>
      </c>
      <c r="Y1147" s="51" t="str">
        <f>IF(T1147="","",IF(AND(T1147&lt;&gt;'Tabelas auxiliares'!$B$236,T1147&lt;&gt;'Tabelas auxiliares'!$B$237,T1147&lt;&gt;'Tabelas auxiliares'!$C$236,T1147&lt;&gt;'Tabelas auxiliares'!$C$237,T1147&lt;&gt;'Tabelas auxiliares'!$D$236),"FOLHA DE PESSOAL",IF(X1147='Tabelas auxiliares'!$A$237,"CUSTEIO",IF(X1147='Tabelas auxiliares'!$A$236,"INVESTIMENTO","ERRO - VERIFICAR"))))</f>
        <v/>
      </c>
      <c r="Z1147" s="64" t="str">
        <f t="shared" si="33"/>
        <v/>
      </c>
      <c r="AC1147" s="44"/>
      <c r="AD1147" s="72"/>
      <c r="AE1147" s="72"/>
      <c r="AF1147" s="72"/>
      <c r="AG1147" s="72"/>
      <c r="AH1147" s="72"/>
      <c r="AI1147" s="72"/>
      <c r="AJ1147" s="72"/>
      <c r="AK1147" s="72"/>
      <c r="AL1147" s="72"/>
      <c r="AM1147" s="72"/>
      <c r="AN1147" s="72"/>
      <c r="AO1147" s="72"/>
    </row>
    <row r="1148" spans="6:41" x14ac:dyDescent="0.25">
      <c r="F1148" s="51" t="str">
        <f>IFERROR(VLOOKUP(D1148,'Tabelas auxiliares'!$A$3:$B$61,2,FALSE),"")</f>
        <v/>
      </c>
      <c r="G1148" s="51" t="str">
        <f>IFERROR(VLOOKUP($B1148,'Tabelas auxiliares'!$A$65:$C$102,2,FALSE),"")</f>
        <v/>
      </c>
      <c r="H1148" s="51" t="str">
        <f>IFERROR(VLOOKUP($B1148,'Tabelas auxiliares'!$A$65:$C$102,3,FALSE),"")</f>
        <v/>
      </c>
      <c r="X1148" s="51" t="str">
        <f t="shared" si="32"/>
        <v/>
      </c>
      <c r="Y1148" s="51" t="str">
        <f>IF(T1148="","",IF(AND(T1148&lt;&gt;'Tabelas auxiliares'!$B$236,T1148&lt;&gt;'Tabelas auxiliares'!$B$237,T1148&lt;&gt;'Tabelas auxiliares'!$C$236,T1148&lt;&gt;'Tabelas auxiliares'!$C$237,T1148&lt;&gt;'Tabelas auxiliares'!$D$236),"FOLHA DE PESSOAL",IF(X1148='Tabelas auxiliares'!$A$237,"CUSTEIO",IF(X1148='Tabelas auxiliares'!$A$236,"INVESTIMENTO","ERRO - VERIFICAR"))))</f>
        <v/>
      </c>
      <c r="Z1148" s="64" t="str">
        <f t="shared" si="33"/>
        <v/>
      </c>
      <c r="AA1148" s="44"/>
      <c r="AC1148" s="44"/>
      <c r="AD1148" s="72"/>
      <c r="AE1148" s="72"/>
      <c r="AF1148" s="72"/>
      <c r="AG1148" s="72"/>
      <c r="AH1148" s="72"/>
      <c r="AI1148" s="72"/>
      <c r="AJ1148" s="72"/>
      <c r="AK1148" s="72"/>
      <c r="AL1148" s="72"/>
      <c r="AM1148" s="72"/>
      <c r="AN1148" s="72"/>
      <c r="AO1148" s="72"/>
    </row>
    <row r="1149" spans="6:41" x14ac:dyDescent="0.25">
      <c r="F1149" s="51" t="str">
        <f>IFERROR(VLOOKUP(D1149,'Tabelas auxiliares'!$A$3:$B$61,2,FALSE),"")</f>
        <v/>
      </c>
      <c r="G1149" s="51" t="str">
        <f>IFERROR(VLOOKUP($B1149,'Tabelas auxiliares'!$A$65:$C$102,2,FALSE),"")</f>
        <v/>
      </c>
      <c r="H1149" s="51" t="str">
        <f>IFERROR(VLOOKUP($B1149,'Tabelas auxiliares'!$A$65:$C$102,3,FALSE),"")</f>
        <v/>
      </c>
      <c r="X1149" s="51" t="str">
        <f t="shared" si="32"/>
        <v/>
      </c>
      <c r="Y1149" s="51" t="str">
        <f>IF(T1149="","",IF(AND(T1149&lt;&gt;'Tabelas auxiliares'!$B$236,T1149&lt;&gt;'Tabelas auxiliares'!$B$237,T1149&lt;&gt;'Tabelas auxiliares'!$C$236,T1149&lt;&gt;'Tabelas auxiliares'!$C$237,T1149&lt;&gt;'Tabelas auxiliares'!$D$236),"FOLHA DE PESSOAL",IF(X1149='Tabelas auxiliares'!$A$237,"CUSTEIO",IF(X1149='Tabelas auxiliares'!$A$236,"INVESTIMENTO","ERRO - VERIFICAR"))))</f>
        <v/>
      </c>
      <c r="Z1149" s="64" t="str">
        <f t="shared" si="33"/>
        <v/>
      </c>
      <c r="AA1149" s="44"/>
      <c r="AC1149" s="44"/>
      <c r="AD1149" s="72"/>
      <c r="AE1149" s="72"/>
      <c r="AF1149" s="72"/>
      <c r="AG1149" s="72"/>
      <c r="AH1149" s="72"/>
      <c r="AI1149" s="72"/>
      <c r="AJ1149" s="72"/>
      <c r="AK1149" s="72"/>
      <c r="AL1149" s="72"/>
      <c r="AM1149" s="72"/>
      <c r="AN1149" s="72"/>
      <c r="AO1149" s="72"/>
    </row>
    <row r="1150" spans="6:41" x14ac:dyDescent="0.25">
      <c r="F1150" s="51" t="str">
        <f>IFERROR(VLOOKUP(D1150,'Tabelas auxiliares'!$A$3:$B$61,2,FALSE),"")</f>
        <v/>
      </c>
      <c r="G1150" s="51" t="str">
        <f>IFERROR(VLOOKUP($B1150,'Tabelas auxiliares'!$A$65:$C$102,2,FALSE),"")</f>
        <v/>
      </c>
      <c r="H1150" s="51" t="str">
        <f>IFERROR(VLOOKUP($B1150,'Tabelas auxiliares'!$A$65:$C$102,3,FALSE),"")</f>
        <v/>
      </c>
      <c r="X1150" s="51" t="str">
        <f t="shared" si="32"/>
        <v/>
      </c>
      <c r="Y1150" s="51" t="str">
        <f>IF(T1150="","",IF(AND(T1150&lt;&gt;'Tabelas auxiliares'!$B$236,T1150&lt;&gt;'Tabelas auxiliares'!$B$237,T1150&lt;&gt;'Tabelas auxiliares'!$C$236,T1150&lt;&gt;'Tabelas auxiliares'!$C$237,T1150&lt;&gt;'Tabelas auxiliares'!$D$236),"FOLHA DE PESSOAL",IF(X1150='Tabelas auxiliares'!$A$237,"CUSTEIO",IF(X1150='Tabelas auxiliares'!$A$236,"INVESTIMENTO","ERRO - VERIFICAR"))))</f>
        <v/>
      </c>
      <c r="Z1150" s="64" t="str">
        <f t="shared" si="33"/>
        <v/>
      </c>
      <c r="AA1150" s="44"/>
      <c r="AC1150" s="44"/>
      <c r="AD1150" s="72"/>
      <c r="AE1150" s="72"/>
      <c r="AF1150" s="72"/>
      <c r="AG1150" s="72"/>
      <c r="AH1150" s="72"/>
      <c r="AI1150" s="72"/>
      <c r="AJ1150" s="72"/>
      <c r="AK1150" s="72"/>
      <c r="AL1150" s="72"/>
      <c r="AM1150" s="72"/>
      <c r="AN1150" s="72"/>
      <c r="AO1150" s="72"/>
    </row>
    <row r="1151" spans="6:41" x14ac:dyDescent="0.25">
      <c r="F1151" s="51" t="str">
        <f>IFERROR(VLOOKUP(D1151,'Tabelas auxiliares'!$A$3:$B$61,2,FALSE),"")</f>
        <v/>
      </c>
      <c r="G1151" s="51" t="str">
        <f>IFERROR(VLOOKUP($B1151,'Tabelas auxiliares'!$A$65:$C$102,2,FALSE),"")</f>
        <v/>
      </c>
      <c r="H1151" s="51" t="str">
        <f>IFERROR(VLOOKUP($B1151,'Tabelas auxiliares'!$A$65:$C$102,3,FALSE),"")</f>
        <v/>
      </c>
      <c r="X1151" s="51" t="str">
        <f t="shared" si="32"/>
        <v/>
      </c>
      <c r="Y1151" s="51" t="str">
        <f>IF(T1151="","",IF(AND(T1151&lt;&gt;'Tabelas auxiliares'!$B$236,T1151&lt;&gt;'Tabelas auxiliares'!$B$237,T1151&lt;&gt;'Tabelas auxiliares'!$C$236,T1151&lt;&gt;'Tabelas auxiliares'!$C$237,T1151&lt;&gt;'Tabelas auxiliares'!$D$236),"FOLHA DE PESSOAL",IF(X1151='Tabelas auxiliares'!$A$237,"CUSTEIO",IF(X1151='Tabelas auxiliares'!$A$236,"INVESTIMENTO","ERRO - VERIFICAR"))))</f>
        <v/>
      </c>
      <c r="Z1151" s="64" t="str">
        <f t="shared" si="33"/>
        <v/>
      </c>
      <c r="AA1151" s="44"/>
      <c r="AC1151" s="44"/>
      <c r="AD1151" s="72"/>
      <c r="AE1151" s="72"/>
      <c r="AF1151" s="72"/>
      <c r="AG1151" s="72"/>
      <c r="AH1151" s="72"/>
      <c r="AI1151" s="72"/>
      <c r="AJ1151" s="72"/>
      <c r="AK1151" s="72"/>
      <c r="AL1151" s="72"/>
      <c r="AM1151" s="72"/>
      <c r="AN1151" s="72"/>
      <c r="AO1151" s="72"/>
    </row>
    <row r="1152" spans="6:41" x14ac:dyDescent="0.25">
      <c r="F1152" s="51" t="str">
        <f>IFERROR(VLOOKUP(D1152,'Tabelas auxiliares'!$A$3:$B$61,2,FALSE),"")</f>
        <v/>
      </c>
      <c r="G1152" s="51" t="str">
        <f>IFERROR(VLOOKUP($B1152,'Tabelas auxiliares'!$A$65:$C$102,2,FALSE),"")</f>
        <v/>
      </c>
      <c r="H1152" s="51" t="str">
        <f>IFERROR(VLOOKUP($B1152,'Tabelas auxiliares'!$A$65:$C$102,3,FALSE),"")</f>
        <v/>
      </c>
      <c r="X1152" s="51" t="str">
        <f t="shared" si="32"/>
        <v/>
      </c>
      <c r="Y1152" s="51" t="str">
        <f>IF(T1152="","",IF(AND(T1152&lt;&gt;'Tabelas auxiliares'!$B$236,T1152&lt;&gt;'Tabelas auxiliares'!$B$237,T1152&lt;&gt;'Tabelas auxiliares'!$C$236,T1152&lt;&gt;'Tabelas auxiliares'!$C$237,T1152&lt;&gt;'Tabelas auxiliares'!$D$236),"FOLHA DE PESSOAL",IF(X1152='Tabelas auxiliares'!$A$237,"CUSTEIO",IF(X1152='Tabelas auxiliares'!$A$236,"INVESTIMENTO","ERRO - VERIFICAR"))))</f>
        <v/>
      </c>
      <c r="Z1152" s="64" t="str">
        <f t="shared" si="33"/>
        <v/>
      </c>
      <c r="AC1152" s="44"/>
      <c r="AD1152" s="72"/>
      <c r="AE1152" s="72"/>
      <c r="AF1152" s="72"/>
      <c r="AG1152" s="72"/>
      <c r="AH1152" s="72"/>
      <c r="AI1152" s="72"/>
      <c r="AJ1152" s="72"/>
      <c r="AK1152" s="72"/>
      <c r="AL1152" s="72"/>
      <c r="AM1152" s="72"/>
      <c r="AN1152" s="72"/>
      <c r="AO1152" s="72"/>
    </row>
    <row r="1153" spans="6:41" x14ac:dyDescent="0.25">
      <c r="F1153" s="51" t="str">
        <f>IFERROR(VLOOKUP(D1153,'Tabelas auxiliares'!$A$3:$B$61,2,FALSE),"")</f>
        <v/>
      </c>
      <c r="G1153" s="51" t="str">
        <f>IFERROR(VLOOKUP($B1153,'Tabelas auxiliares'!$A$65:$C$102,2,FALSE),"")</f>
        <v/>
      </c>
      <c r="H1153" s="51" t="str">
        <f>IFERROR(VLOOKUP($B1153,'Tabelas auxiliares'!$A$65:$C$102,3,FALSE),"")</f>
        <v/>
      </c>
      <c r="X1153" s="51" t="str">
        <f t="shared" si="32"/>
        <v/>
      </c>
      <c r="Y1153" s="51" t="str">
        <f>IF(T1153="","",IF(AND(T1153&lt;&gt;'Tabelas auxiliares'!$B$236,T1153&lt;&gt;'Tabelas auxiliares'!$B$237,T1153&lt;&gt;'Tabelas auxiliares'!$C$236,T1153&lt;&gt;'Tabelas auxiliares'!$C$237,T1153&lt;&gt;'Tabelas auxiliares'!$D$236),"FOLHA DE PESSOAL",IF(X1153='Tabelas auxiliares'!$A$237,"CUSTEIO",IF(X1153='Tabelas auxiliares'!$A$236,"INVESTIMENTO","ERRO - VERIFICAR"))))</f>
        <v/>
      </c>
      <c r="Z1153" s="64" t="str">
        <f t="shared" si="33"/>
        <v/>
      </c>
      <c r="AA1153" s="44"/>
      <c r="AC1153" s="44"/>
      <c r="AD1153" s="72"/>
      <c r="AE1153" s="72"/>
      <c r="AF1153" s="72"/>
      <c r="AG1153" s="72"/>
      <c r="AH1153" s="72"/>
      <c r="AI1153" s="72"/>
      <c r="AJ1153" s="72"/>
      <c r="AK1153" s="72"/>
      <c r="AL1153" s="72"/>
      <c r="AM1153" s="72"/>
      <c r="AN1153" s="72"/>
      <c r="AO1153" s="72"/>
    </row>
    <row r="1154" spans="6:41" x14ac:dyDescent="0.25">
      <c r="F1154" s="51" t="str">
        <f>IFERROR(VLOOKUP(D1154,'Tabelas auxiliares'!$A$3:$B$61,2,FALSE),"")</f>
        <v/>
      </c>
      <c r="G1154" s="51" t="str">
        <f>IFERROR(VLOOKUP($B1154,'Tabelas auxiliares'!$A$65:$C$102,2,FALSE),"")</f>
        <v/>
      </c>
      <c r="H1154" s="51" t="str">
        <f>IFERROR(VLOOKUP($B1154,'Tabelas auxiliares'!$A$65:$C$102,3,FALSE),"")</f>
        <v/>
      </c>
      <c r="X1154" s="51" t="str">
        <f t="shared" si="32"/>
        <v/>
      </c>
      <c r="Y1154" s="51" t="str">
        <f>IF(T1154="","",IF(AND(T1154&lt;&gt;'Tabelas auxiliares'!$B$236,T1154&lt;&gt;'Tabelas auxiliares'!$B$237,T1154&lt;&gt;'Tabelas auxiliares'!$C$236,T1154&lt;&gt;'Tabelas auxiliares'!$C$237,T1154&lt;&gt;'Tabelas auxiliares'!$D$236),"FOLHA DE PESSOAL",IF(X1154='Tabelas auxiliares'!$A$237,"CUSTEIO",IF(X1154='Tabelas auxiliares'!$A$236,"INVESTIMENTO","ERRO - VERIFICAR"))))</f>
        <v/>
      </c>
      <c r="Z1154" s="64" t="str">
        <f t="shared" si="33"/>
        <v/>
      </c>
      <c r="AA1154" s="44"/>
      <c r="AC1154" s="44"/>
      <c r="AD1154" s="72"/>
      <c r="AE1154" s="72"/>
      <c r="AF1154" s="72"/>
      <c r="AG1154" s="72"/>
      <c r="AH1154" s="72"/>
      <c r="AI1154" s="72"/>
      <c r="AJ1154" s="72"/>
      <c r="AK1154" s="72"/>
      <c r="AL1154" s="72"/>
      <c r="AM1154" s="72"/>
      <c r="AN1154" s="72"/>
      <c r="AO1154" s="72"/>
    </row>
    <row r="1155" spans="6:41" x14ac:dyDescent="0.25">
      <c r="F1155" s="51" t="str">
        <f>IFERROR(VLOOKUP(D1155,'Tabelas auxiliares'!$A$3:$B$61,2,FALSE),"")</f>
        <v/>
      </c>
      <c r="G1155" s="51" t="str">
        <f>IFERROR(VLOOKUP($B1155,'Tabelas auxiliares'!$A$65:$C$102,2,FALSE),"")</f>
        <v/>
      </c>
      <c r="H1155" s="51" t="str">
        <f>IFERROR(VLOOKUP($B1155,'Tabelas auxiliares'!$A$65:$C$102,3,FALSE),"")</f>
        <v/>
      </c>
      <c r="X1155" s="51" t="str">
        <f t="shared" si="32"/>
        <v/>
      </c>
      <c r="Y1155" s="51" t="str">
        <f>IF(T1155="","",IF(AND(T1155&lt;&gt;'Tabelas auxiliares'!$B$236,T1155&lt;&gt;'Tabelas auxiliares'!$B$237,T1155&lt;&gt;'Tabelas auxiliares'!$C$236,T1155&lt;&gt;'Tabelas auxiliares'!$C$237,T1155&lt;&gt;'Tabelas auxiliares'!$D$236),"FOLHA DE PESSOAL",IF(X1155='Tabelas auxiliares'!$A$237,"CUSTEIO",IF(X1155='Tabelas auxiliares'!$A$236,"INVESTIMENTO","ERRO - VERIFICAR"))))</f>
        <v/>
      </c>
      <c r="Z1155" s="64" t="str">
        <f t="shared" si="33"/>
        <v/>
      </c>
      <c r="AA1155" s="44"/>
      <c r="AD1155" s="72"/>
      <c r="AE1155" s="72"/>
      <c r="AF1155" s="72"/>
      <c r="AG1155" s="72"/>
      <c r="AH1155" s="72"/>
      <c r="AI1155" s="72"/>
      <c r="AJ1155" s="72"/>
      <c r="AK1155" s="72"/>
      <c r="AL1155" s="72"/>
      <c r="AM1155" s="72"/>
      <c r="AN1155" s="72"/>
      <c r="AO1155" s="72"/>
    </row>
    <row r="1156" spans="6:41" x14ac:dyDescent="0.25">
      <c r="F1156" s="51" t="str">
        <f>IFERROR(VLOOKUP(D1156,'Tabelas auxiliares'!$A$3:$B$61,2,FALSE),"")</f>
        <v/>
      </c>
      <c r="G1156" s="51" t="str">
        <f>IFERROR(VLOOKUP($B1156,'Tabelas auxiliares'!$A$65:$C$102,2,FALSE),"")</f>
        <v/>
      </c>
      <c r="H1156" s="51" t="str">
        <f>IFERROR(VLOOKUP($B1156,'Tabelas auxiliares'!$A$65:$C$102,3,FALSE),"")</f>
        <v/>
      </c>
      <c r="X1156" s="51" t="str">
        <f t="shared" si="32"/>
        <v/>
      </c>
      <c r="Y1156" s="51" t="str">
        <f>IF(T1156="","",IF(AND(T1156&lt;&gt;'Tabelas auxiliares'!$B$236,T1156&lt;&gt;'Tabelas auxiliares'!$B$237,T1156&lt;&gt;'Tabelas auxiliares'!$C$236,T1156&lt;&gt;'Tabelas auxiliares'!$C$237,T1156&lt;&gt;'Tabelas auxiliares'!$D$236),"FOLHA DE PESSOAL",IF(X1156='Tabelas auxiliares'!$A$237,"CUSTEIO",IF(X1156='Tabelas auxiliares'!$A$236,"INVESTIMENTO","ERRO - VERIFICAR"))))</f>
        <v/>
      </c>
      <c r="Z1156" s="64" t="str">
        <f t="shared" si="33"/>
        <v/>
      </c>
      <c r="AA1156" s="44"/>
      <c r="AD1156" s="72"/>
      <c r="AE1156" s="72"/>
      <c r="AF1156" s="72"/>
      <c r="AG1156" s="72"/>
      <c r="AH1156" s="72"/>
      <c r="AI1156" s="72"/>
      <c r="AJ1156" s="72"/>
      <c r="AK1156" s="72"/>
      <c r="AL1156" s="72"/>
      <c r="AM1156" s="72"/>
      <c r="AN1156" s="72"/>
      <c r="AO1156" s="72"/>
    </row>
    <row r="1157" spans="6:41" x14ac:dyDescent="0.25">
      <c r="F1157" s="51" t="str">
        <f>IFERROR(VLOOKUP(D1157,'Tabelas auxiliares'!$A$3:$B$61,2,FALSE),"")</f>
        <v/>
      </c>
      <c r="G1157" s="51" t="str">
        <f>IFERROR(VLOOKUP($B1157,'Tabelas auxiliares'!$A$65:$C$102,2,FALSE),"")</f>
        <v/>
      </c>
      <c r="H1157" s="51" t="str">
        <f>IFERROR(VLOOKUP($B1157,'Tabelas auxiliares'!$A$65:$C$102,3,FALSE),"")</f>
        <v/>
      </c>
      <c r="X1157" s="51" t="str">
        <f t="shared" si="32"/>
        <v/>
      </c>
      <c r="Y1157" s="51" t="str">
        <f>IF(T1157="","",IF(AND(T1157&lt;&gt;'Tabelas auxiliares'!$B$236,T1157&lt;&gt;'Tabelas auxiliares'!$B$237,T1157&lt;&gt;'Tabelas auxiliares'!$C$236,T1157&lt;&gt;'Tabelas auxiliares'!$C$237,T1157&lt;&gt;'Tabelas auxiliares'!$D$236),"FOLHA DE PESSOAL",IF(X1157='Tabelas auxiliares'!$A$237,"CUSTEIO",IF(X1157='Tabelas auxiliares'!$A$236,"INVESTIMENTO","ERRO - VERIFICAR"))))</f>
        <v/>
      </c>
      <c r="Z1157" s="64" t="str">
        <f t="shared" si="33"/>
        <v/>
      </c>
      <c r="AC1157" s="44"/>
      <c r="AD1157" s="72"/>
      <c r="AE1157" s="72"/>
      <c r="AF1157" s="72"/>
      <c r="AG1157" s="72"/>
      <c r="AH1157" s="72"/>
      <c r="AI1157" s="72"/>
      <c r="AJ1157" s="72"/>
      <c r="AK1157" s="72"/>
      <c r="AL1157" s="72"/>
      <c r="AM1157" s="72"/>
      <c r="AN1157" s="72"/>
      <c r="AO1157" s="72"/>
    </row>
    <row r="1158" spans="6:41" x14ac:dyDescent="0.25">
      <c r="F1158" s="51" t="str">
        <f>IFERROR(VLOOKUP(D1158,'Tabelas auxiliares'!$A$3:$B$61,2,FALSE),"")</f>
        <v/>
      </c>
      <c r="G1158" s="51" t="str">
        <f>IFERROR(VLOOKUP($B1158,'Tabelas auxiliares'!$A$65:$C$102,2,FALSE),"")</f>
        <v/>
      </c>
      <c r="H1158" s="51" t="str">
        <f>IFERROR(VLOOKUP($B1158,'Tabelas auxiliares'!$A$65:$C$102,3,FALSE),"")</f>
        <v/>
      </c>
      <c r="X1158" s="51" t="str">
        <f t="shared" si="32"/>
        <v/>
      </c>
      <c r="Y1158" s="51" t="str">
        <f>IF(T1158="","",IF(AND(T1158&lt;&gt;'Tabelas auxiliares'!$B$236,T1158&lt;&gt;'Tabelas auxiliares'!$B$237,T1158&lt;&gt;'Tabelas auxiliares'!$C$236,T1158&lt;&gt;'Tabelas auxiliares'!$C$237,T1158&lt;&gt;'Tabelas auxiliares'!$D$236),"FOLHA DE PESSOAL",IF(X1158='Tabelas auxiliares'!$A$237,"CUSTEIO",IF(X1158='Tabelas auxiliares'!$A$236,"INVESTIMENTO","ERRO - VERIFICAR"))))</f>
        <v/>
      </c>
      <c r="Z1158" s="64" t="str">
        <f t="shared" si="33"/>
        <v/>
      </c>
      <c r="AA1158" s="44"/>
      <c r="AC1158" s="44"/>
      <c r="AD1158" s="72"/>
      <c r="AE1158" s="72"/>
      <c r="AF1158" s="72"/>
      <c r="AG1158" s="72"/>
      <c r="AH1158" s="72"/>
      <c r="AI1158" s="72"/>
      <c r="AJ1158" s="72"/>
      <c r="AK1158" s="72"/>
      <c r="AL1158" s="72"/>
      <c r="AM1158" s="72"/>
      <c r="AN1158" s="72"/>
      <c r="AO1158" s="72"/>
    </row>
    <row r="1159" spans="6:41" x14ac:dyDescent="0.25">
      <c r="F1159" s="51" t="str">
        <f>IFERROR(VLOOKUP(D1159,'Tabelas auxiliares'!$A$3:$B$61,2,FALSE),"")</f>
        <v/>
      </c>
      <c r="G1159" s="51" t="str">
        <f>IFERROR(VLOOKUP($B1159,'Tabelas auxiliares'!$A$65:$C$102,2,FALSE),"")</f>
        <v/>
      </c>
      <c r="H1159" s="51" t="str">
        <f>IFERROR(VLOOKUP($B1159,'Tabelas auxiliares'!$A$65:$C$102,3,FALSE),"")</f>
        <v/>
      </c>
      <c r="X1159" s="51" t="str">
        <f t="shared" si="32"/>
        <v/>
      </c>
      <c r="Y1159" s="51" t="str">
        <f>IF(T1159="","",IF(AND(T1159&lt;&gt;'Tabelas auxiliares'!$B$236,T1159&lt;&gt;'Tabelas auxiliares'!$B$237,T1159&lt;&gt;'Tabelas auxiliares'!$C$236,T1159&lt;&gt;'Tabelas auxiliares'!$C$237,T1159&lt;&gt;'Tabelas auxiliares'!$D$236),"FOLHA DE PESSOAL",IF(X1159='Tabelas auxiliares'!$A$237,"CUSTEIO",IF(X1159='Tabelas auxiliares'!$A$236,"INVESTIMENTO","ERRO - VERIFICAR"))))</f>
        <v/>
      </c>
      <c r="Z1159" s="64" t="str">
        <f t="shared" si="33"/>
        <v/>
      </c>
      <c r="AA1159" s="44"/>
      <c r="AD1159" s="72"/>
      <c r="AE1159" s="72"/>
      <c r="AF1159" s="72"/>
      <c r="AG1159" s="72"/>
      <c r="AH1159" s="72"/>
      <c r="AI1159" s="72"/>
      <c r="AJ1159" s="72"/>
      <c r="AK1159" s="72"/>
      <c r="AL1159" s="72"/>
      <c r="AM1159" s="72"/>
      <c r="AN1159" s="72"/>
      <c r="AO1159" s="72"/>
    </row>
    <row r="1160" spans="6:41" x14ac:dyDescent="0.25">
      <c r="F1160" s="51" t="str">
        <f>IFERROR(VLOOKUP(D1160,'Tabelas auxiliares'!$A$3:$B$61,2,FALSE),"")</f>
        <v/>
      </c>
      <c r="G1160" s="51" t="str">
        <f>IFERROR(VLOOKUP($B1160,'Tabelas auxiliares'!$A$65:$C$102,2,FALSE),"")</f>
        <v/>
      </c>
      <c r="H1160" s="51" t="str">
        <f>IFERROR(VLOOKUP($B1160,'Tabelas auxiliares'!$A$65:$C$102,3,FALSE),"")</f>
        <v/>
      </c>
      <c r="X1160" s="51" t="str">
        <f t="shared" si="32"/>
        <v/>
      </c>
      <c r="Y1160" s="51" t="str">
        <f>IF(T1160="","",IF(AND(T1160&lt;&gt;'Tabelas auxiliares'!$B$236,T1160&lt;&gt;'Tabelas auxiliares'!$B$237,T1160&lt;&gt;'Tabelas auxiliares'!$C$236,T1160&lt;&gt;'Tabelas auxiliares'!$C$237,T1160&lt;&gt;'Tabelas auxiliares'!$D$236),"FOLHA DE PESSOAL",IF(X1160='Tabelas auxiliares'!$A$237,"CUSTEIO",IF(X1160='Tabelas auxiliares'!$A$236,"INVESTIMENTO","ERRO - VERIFICAR"))))</f>
        <v/>
      </c>
      <c r="Z1160" s="64" t="str">
        <f t="shared" si="33"/>
        <v/>
      </c>
      <c r="AC1160" s="44"/>
      <c r="AD1160" s="72"/>
      <c r="AE1160" s="72"/>
      <c r="AF1160" s="72"/>
      <c r="AG1160" s="72"/>
      <c r="AH1160" s="72"/>
      <c r="AI1160" s="72"/>
      <c r="AJ1160" s="72"/>
      <c r="AK1160" s="72"/>
      <c r="AL1160" s="72"/>
      <c r="AM1160" s="72"/>
      <c r="AN1160" s="72"/>
      <c r="AO1160" s="72"/>
    </row>
    <row r="1161" spans="6:41" x14ac:dyDescent="0.25">
      <c r="F1161" s="51" t="str">
        <f>IFERROR(VLOOKUP(D1161,'Tabelas auxiliares'!$A$3:$B$61,2,FALSE),"")</f>
        <v/>
      </c>
      <c r="G1161" s="51" t="str">
        <f>IFERROR(VLOOKUP($B1161,'Tabelas auxiliares'!$A$65:$C$102,2,FALSE),"")</f>
        <v/>
      </c>
      <c r="H1161" s="51" t="str">
        <f>IFERROR(VLOOKUP($B1161,'Tabelas auxiliares'!$A$65:$C$102,3,FALSE),"")</f>
        <v/>
      </c>
      <c r="X1161" s="51" t="str">
        <f t="shared" si="32"/>
        <v/>
      </c>
      <c r="Y1161" s="51" t="str">
        <f>IF(T1161="","",IF(AND(T1161&lt;&gt;'Tabelas auxiliares'!$B$236,T1161&lt;&gt;'Tabelas auxiliares'!$B$237,T1161&lt;&gt;'Tabelas auxiliares'!$C$236,T1161&lt;&gt;'Tabelas auxiliares'!$C$237,T1161&lt;&gt;'Tabelas auxiliares'!$D$236),"FOLHA DE PESSOAL",IF(X1161='Tabelas auxiliares'!$A$237,"CUSTEIO",IF(X1161='Tabelas auxiliares'!$A$236,"INVESTIMENTO","ERRO - VERIFICAR"))))</f>
        <v/>
      </c>
      <c r="Z1161" s="64" t="str">
        <f t="shared" si="33"/>
        <v/>
      </c>
      <c r="AC1161" s="44"/>
      <c r="AD1161" s="72"/>
      <c r="AE1161" s="72"/>
      <c r="AF1161" s="72"/>
      <c r="AG1161" s="72"/>
      <c r="AH1161" s="72"/>
      <c r="AI1161" s="72"/>
      <c r="AJ1161" s="72"/>
      <c r="AK1161" s="72"/>
      <c r="AL1161" s="72"/>
      <c r="AM1161" s="72"/>
      <c r="AN1161" s="72"/>
      <c r="AO1161" s="72"/>
    </row>
    <row r="1162" spans="6:41" x14ac:dyDescent="0.25">
      <c r="F1162" s="51" t="str">
        <f>IFERROR(VLOOKUP(D1162,'Tabelas auxiliares'!$A$3:$B$61,2,FALSE),"")</f>
        <v/>
      </c>
      <c r="G1162" s="51" t="str">
        <f>IFERROR(VLOOKUP($B1162,'Tabelas auxiliares'!$A$65:$C$102,2,FALSE),"")</f>
        <v/>
      </c>
      <c r="H1162" s="51" t="str">
        <f>IFERROR(VLOOKUP($B1162,'Tabelas auxiliares'!$A$65:$C$102,3,FALSE),"")</f>
        <v/>
      </c>
      <c r="X1162" s="51" t="str">
        <f t="shared" si="32"/>
        <v/>
      </c>
      <c r="Y1162" s="51" t="str">
        <f>IF(T1162="","",IF(AND(T1162&lt;&gt;'Tabelas auxiliares'!$B$236,T1162&lt;&gt;'Tabelas auxiliares'!$B$237,T1162&lt;&gt;'Tabelas auxiliares'!$C$236,T1162&lt;&gt;'Tabelas auxiliares'!$C$237,T1162&lt;&gt;'Tabelas auxiliares'!$D$236),"FOLHA DE PESSOAL",IF(X1162='Tabelas auxiliares'!$A$237,"CUSTEIO",IF(X1162='Tabelas auxiliares'!$A$236,"INVESTIMENTO","ERRO - VERIFICAR"))))</f>
        <v/>
      </c>
      <c r="Z1162" s="64" t="str">
        <f t="shared" si="33"/>
        <v/>
      </c>
      <c r="AC1162" s="44"/>
      <c r="AD1162" s="72"/>
      <c r="AE1162" s="72"/>
      <c r="AF1162" s="72"/>
      <c r="AG1162" s="72"/>
      <c r="AH1162" s="72"/>
      <c r="AI1162" s="72"/>
      <c r="AJ1162" s="72"/>
      <c r="AK1162" s="72"/>
      <c r="AL1162" s="72"/>
      <c r="AM1162" s="72"/>
      <c r="AN1162" s="72"/>
      <c r="AO1162" s="72"/>
    </row>
    <row r="1163" spans="6:41" x14ac:dyDescent="0.25">
      <c r="F1163" s="51" t="str">
        <f>IFERROR(VLOOKUP(D1163,'Tabelas auxiliares'!$A$3:$B$61,2,FALSE),"")</f>
        <v/>
      </c>
      <c r="G1163" s="51" t="str">
        <f>IFERROR(VLOOKUP($B1163,'Tabelas auxiliares'!$A$65:$C$102,2,FALSE),"")</f>
        <v/>
      </c>
      <c r="H1163" s="51" t="str">
        <f>IFERROR(VLOOKUP($B1163,'Tabelas auxiliares'!$A$65:$C$102,3,FALSE),"")</f>
        <v/>
      </c>
      <c r="X1163" s="51" t="str">
        <f t="shared" si="32"/>
        <v/>
      </c>
      <c r="Y1163" s="51" t="str">
        <f>IF(T1163="","",IF(AND(T1163&lt;&gt;'Tabelas auxiliares'!$B$236,T1163&lt;&gt;'Tabelas auxiliares'!$B$237,T1163&lt;&gt;'Tabelas auxiliares'!$C$236,T1163&lt;&gt;'Tabelas auxiliares'!$C$237,T1163&lt;&gt;'Tabelas auxiliares'!$D$236),"FOLHA DE PESSOAL",IF(X1163='Tabelas auxiliares'!$A$237,"CUSTEIO",IF(X1163='Tabelas auxiliares'!$A$236,"INVESTIMENTO","ERRO - VERIFICAR"))))</f>
        <v/>
      </c>
      <c r="Z1163" s="64" t="str">
        <f t="shared" si="33"/>
        <v/>
      </c>
      <c r="AC1163" s="44"/>
      <c r="AD1163" s="72"/>
      <c r="AE1163" s="72"/>
      <c r="AF1163" s="72"/>
      <c r="AG1163" s="72"/>
      <c r="AH1163" s="72"/>
      <c r="AI1163" s="72"/>
      <c r="AJ1163" s="72"/>
      <c r="AK1163" s="72"/>
      <c r="AL1163" s="72"/>
      <c r="AM1163" s="72"/>
      <c r="AN1163" s="72"/>
      <c r="AO1163" s="72"/>
    </row>
    <row r="1164" spans="6:41" x14ac:dyDescent="0.25">
      <c r="F1164" s="51" t="str">
        <f>IFERROR(VLOOKUP(D1164,'Tabelas auxiliares'!$A$3:$B$61,2,FALSE),"")</f>
        <v/>
      </c>
      <c r="G1164" s="51" t="str">
        <f>IFERROR(VLOOKUP($B1164,'Tabelas auxiliares'!$A$65:$C$102,2,FALSE),"")</f>
        <v/>
      </c>
      <c r="H1164" s="51" t="str">
        <f>IFERROR(VLOOKUP($B1164,'Tabelas auxiliares'!$A$65:$C$102,3,FALSE),"")</f>
        <v/>
      </c>
      <c r="X1164" s="51" t="str">
        <f t="shared" si="32"/>
        <v/>
      </c>
      <c r="Y1164" s="51" t="str">
        <f>IF(T1164="","",IF(AND(T1164&lt;&gt;'Tabelas auxiliares'!$B$236,T1164&lt;&gt;'Tabelas auxiliares'!$B$237,T1164&lt;&gt;'Tabelas auxiliares'!$C$236,T1164&lt;&gt;'Tabelas auxiliares'!$C$237,T1164&lt;&gt;'Tabelas auxiliares'!$D$236),"FOLHA DE PESSOAL",IF(X1164='Tabelas auxiliares'!$A$237,"CUSTEIO",IF(X1164='Tabelas auxiliares'!$A$236,"INVESTIMENTO","ERRO - VERIFICAR"))))</f>
        <v/>
      </c>
      <c r="Z1164" s="64" t="str">
        <f t="shared" si="33"/>
        <v/>
      </c>
      <c r="AC1164" s="44"/>
      <c r="AD1164" s="72"/>
      <c r="AE1164" s="72"/>
      <c r="AF1164" s="72"/>
      <c r="AG1164" s="72"/>
      <c r="AH1164" s="72"/>
      <c r="AI1164" s="72"/>
      <c r="AJ1164" s="72"/>
      <c r="AK1164" s="72"/>
      <c r="AL1164" s="72"/>
      <c r="AM1164" s="72"/>
      <c r="AN1164" s="72"/>
      <c r="AO1164" s="72"/>
    </row>
    <row r="1165" spans="6:41" x14ac:dyDescent="0.25">
      <c r="F1165" s="51" t="str">
        <f>IFERROR(VLOOKUP(D1165,'Tabelas auxiliares'!$A$3:$B$61,2,FALSE),"")</f>
        <v/>
      </c>
      <c r="G1165" s="51" t="str">
        <f>IFERROR(VLOOKUP($B1165,'Tabelas auxiliares'!$A$65:$C$102,2,FALSE),"")</f>
        <v/>
      </c>
      <c r="H1165" s="51" t="str">
        <f>IFERROR(VLOOKUP($B1165,'Tabelas auxiliares'!$A$65:$C$102,3,FALSE),"")</f>
        <v/>
      </c>
      <c r="X1165" s="51" t="str">
        <f t="shared" si="32"/>
        <v/>
      </c>
      <c r="Y1165" s="51" t="str">
        <f>IF(T1165="","",IF(AND(T1165&lt;&gt;'Tabelas auxiliares'!$B$236,T1165&lt;&gt;'Tabelas auxiliares'!$B$237,T1165&lt;&gt;'Tabelas auxiliares'!$C$236,T1165&lt;&gt;'Tabelas auxiliares'!$C$237,T1165&lt;&gt;'Tabelas auxiliares'!$D$236),"FOLHA DE PESSOAL",IF(X1165='Tabelas auxiliares'!$A$237,"CUSTEIO",IF(X1165='Tabelas auxiliares'!$A$236,"INVESTIMENTO","ERRO - VERIFICAR"))))</f>
        <v/>
      </c>
      <c r="Z1165" s="64" t="str">
        <f t="shared" si="33"/>
        <v/>
      </c>
      <c r="AC1165" s="44"/>
      <c r="AD1165" s="72"/>
      <c r="AE1165" s="72"/>
      <c r="AF1165" s="72"/>
      <c r="AG1165" s="72"/>
      <c r="AH1165" s="72"/>
      <c r="AI1165" s="72"/>
      <c r="AJ1165" s="72"/>
      <c r="AK1165" s="72"/>
      <c r="AL1165" s="72"/>
      <c r="AM1165" s="72"/>
      <c r="AN1165" s="72"/>
      <c r="AO1165" s="72"/>
    </row>
    <row r="1166" spans="6:41" x14ac:dyDescent="0.25">
      <c r="F1166" s="51" t="str">
        <f>IFERROR(VLOOKUP(D1166,'Tabelas auxiliares'!$A$3:$B$61,2,FALSE),"")</f>
        <v/>
      </c>
      <c r="G1166" s="51" t="str">
        <f>IFERROR(VLOOKUP($B1166,'Tabelas auxiliares'!$A$65:$C$102,2,FALSE),"")</f>
        <v/>
      </c>
      <c r="H1166" s="51" t="str">
        <f>IFERROR(VLOOKUP($B1166,'Tabelas auxiliares'!$A$65:$C$102,3,FALSE),"")</f>
        <v/>
      </c>
      <c r="X1166" s="51" t="str">
        <f t="shared" si="32"/>
        <v/>
      </c>
      <c r="Y1166" s="51" t="str">
        <f>IF(T1166="","",IF(AND(T1166&lt;&gt;'Tabelas auxiliares'!$B$236,T1166&lt;&gt;'Tabelas auxiliares'!$B$237,T1166&lt;&gt;'Tabelas auxiliares'!$C$236,T1166&lt;&gt;'Tabelas auxiliares'!$C$237,T1166&lt;&gt;'Tabelas auxiliares'!$D$236),"FOLHA DE PESSOAL",IF(X1166='Tabelas auxiliares'!$A$237,"CUSTEIO",IF(X1166='Tabelas auxiliares'!$A$236,"INVESTIMENTO","ERRO - VERIFICAR"))))</f>
        <v/>
      </c>
      <c r="Z1166" s="64" t="str">
        <f t="shared" si="33"/>
        <v/>
      </c>
      <c r="AC1166" s="44"/>
      <c r="AD1166" s="72"/>
      <c r="AE1166" s="72"/>
      <c r="AF1166" s="72"/>
      <c r="AG1166" s="72"/>
      <c r="AH1166" s="72"/>
      <c r="AI1166" s="72"/>
      <c r="AJ1166" s="72"/>
      <c r="AK1166" s="72"/>
      <c r="AL1166" s="72"/>
      <c r="AM1166" s="72"/>
      <c r="AN1166" s="72"/>
      <c r="AO1166" s="72"/>
    </row>
    <row r="1167" spans="6:41" x14ac:dyDescent="0.25">
      <c r="F1167" s="51" t="str">
        <f>IFERROR(VLOOKUP(D1167,'Tabelas auxiliares'!$A$3:$B$61,2,FALSE),"")</f>
        <v/>
      </c>
      <c r="G1167" s="51" t="str">
        <f>IFERROR(VLOOKUP($B1167,'Tabelas auxiliares'!$A$65:$C$102,2,FALSE),"")</f>
        <v/>
      </c>
      <c r="H1167" s="51" t="str">
        <f>IFERROR(VLOOKUP($B1167,'Tabelas auxiliares'!$A$65:$C$102,3,FALSE),"")</f>
        <v/>
      </c>
      <c r="X1167" s="51" t="str">
        <f t="shared" si="32"/>
        <v/>
      </c>
      <c r="Y1167" s="51" t="str">
        <f>IF(T1167="","",IF(AND(T1167&lt;&gt;'Tabelas auxiliares'!$B$236,T1167&lt;&gt;'Tabelas auxiliares'!$B$237,T1167&lt;&gt;'Tabelas auxiliares'!$C$236,T1167&lt;&gt;'Tabelas auxiliares'!$C$237,T1167&lt;&gt;'Tabelas auxiliares'!$D$236),"FOLHA DE PESSOAL",IF(X1167='Tabelas auxiliares'!$A$237,"CUSTEIO",IF(X1167='Tabelas auxiliares'!$A$236,"INVESTIMENTO","ERRO - VERIFICAR"))))</f>
        <v/>
      </c>
      <c r="Z1167" s="64" t="str">
        <f t="shared" si="33"/>
        <v/>
      </c>
      <c r="AC1167" s="44"/>
      <c r="AD1167" s="72"/>
      <c r="AE1167" s="72"/>
      <c r="AF1167" s="72"/>
      <c r="AG1167" s="72"/>
      <c r="AH1167" s="72"/>
      <c r="AI1167" s="72"/>
      <c r="AJ1167" s="72"/>
      <c r="AK1167" s="72"/>
      <c r="AL1167" s="72"/>
      <c r="AM1167" s="72"/>
      <c r="AN1167" s="72"/>
      <c r="AO1167" s="72"/>
    </row>
    <row r="1168" spans="6:41" x14ac:dyDescent="0.25">
      <c r="F1168" s="51" t="str">
        <f>IFERROR(VLOOKUP(D1168,'Tabelas auxiliares'!$A$3:$B$61,2,FALSE),"")</f>
        <v/>
      </c>
      <c r="G1168" s="51" t="str">
        <f>IFERROR(VLOOKUP($B1168,'Tabelas auxiliares'!$A$65:$C$102,2,FALSE),"")</f>
        <v/>
      </c>
      <c r="H1168" s="51" t="str">
        <f>IFERROR(VLOOKUP($B1168,'Tabelas auxiliares'!$A$65:$C$102,3,FALSE),"")</f>
        <v/>
      </c>
      <c r="X1168" s="51" t="str">
        <f t="shared" si="32"/>
        <v/>
      </c>
      <c r="Y1168" s="51" t="str">
        <f>IF(T1168="","",IF(AND(T1168&lt;&gt;'Tabelas auxiliares'!$B$236,T1168&lt;&gt;'Tabelas auxiliares'!$B$237,T1168&lt;&gt;'Tabelas auxiliares'!$C$236,T1168&lt;&gt;'Tabelas auxiliares'!$C$237,T1168&lt;&gt;'Tabelas auxiliares'!$D$236),"FOLHA DE PESSOAL",IF(X1168='Tabelas auxiliares'!$A$237,"CUSTEIO",IF(X1168='Tabelas auxiliares'!$A$236,"INVESTIMENTO","ERRO - VERIFICAR"))))</f>
        <v/>
      </c>
      <c r="Z1168" s="64" t="str">
        <f t="shared" si="33"/>
        <v/>
      </c>
      <c r="AC1168" s="44"/>
      <c r="AD1168" s="72"/>
      <c r="AE1168" s="72"/>
      <c r="AF1168" s="72"/>
      <c r="AG1168" s="72"/>
      <c r="AH1168" s="72"/>
      <c r="AI1168" s="72"/>
      <c r="AJ1168" s="72"/>
      <c r="AK1168" s="72"/>
      <c r="AL1168" s="72"/>
      <c r="AM1168" s="72"/>
      <c r="AN1168" s="72"/>
      <c r="AO1168" s="72"/>
    </row>
    <row r="1169" spans="6:41" x14ac:dyDescent="0.25">
      <c r="F1169" s="51" t="str">
        <f>IFERROR(VLOOKUP(D1169,'Tabelas auxiliares'!$A$3:$B$61,2,FALSE),"")</f>
        <v/>
      </c>
      <c r="G1169" s="51" t="str">
        <f>IFERROR(VLOOKUP($B1169,'Tabelas auxiliares'!$A$65:$C$102,2,FALSE),"")</f>
        <v/>
      </c>
      <c r="H1169" s="51" t="str">
        <f>IFERROR(VLOOKUP($B1169,'Tabelas auxiliares'!$A$65:$C$102,3,FALSE),"")</f>
        <v/>
      </c>
      <c r="X1169" s="51" t="str">
        <f t="shared" si="32"/>
        <v/>
      </c>
      <c r="Y1169" s="51" t="str">
        <f>IF(T1169="","",IF(AND(T1169&lt;&gt;'Tabelas auxiliares'!$B$236,T1169&lt;&gt;'Tabelas auxiliares'!$B$237,T1169&lt;&gt;'Tabelas auxiliares'!$C$236,T1169&lt;&gt;'Tabelas auxiliares'!$C$237,T1169&lt;&gt;'Tabelas auxiliares'!$D$236),"FOLHA DE PESSOAL",IF(X1169='Tabelas auxiliares'!$A$237,"CUSTEIO",IF(X1169='Tabelas auxiliares'!$A$236,"INVESTIMENTO","ERRO - VERIFICAR"))))</f>
        <v/>
      </c>
      <c r="Z1169" s="64" t="str">
        <f t="shared" si="33"/>
        <v/>
      </c>
      <c r="AC1169" s="44"/>
      <c r="AD1169" s="72"/>
      <c r="AE1169" s="72"/>
      <c r="AF1169" s="72"/>
      <c r="AG1169" s="72"/>
      <c r="AH1169" s="72"/>
      <c r="AI1169" s="72"/>
      <c r="AJ1169" s="72"/>
      <c r="AK1169" s="72"/>
      <c r="AL1169" s="72"/>
      <c r="AM1169" s="72"/>
      <c r="AN1169" s="72"/>
      <c r="AO1169" s="72"/>
    </row>
    <row r="1170" spans="6:41" x14ac:dyDescent="0.25">
      <c r="F1170" s="51" t="str">
        <f>IFERROR(VLOOKUP(D1170,'Tabelas auxiliares'!$A$3:$B$61,2,FALSE),"")</f>
        <v/>
      </c>
      <c r="G1170" s="51" t="str">
        <f>IFERROR(VLOOKUP($B1170,'Tabelas auxiliares'!$A$65:$C$102,2,FALSE),"")</f>
        <v/>
      </c>
      <c r="H1170" s="51" t="str">
        <f>IFERROR(VLOOKUP($B1170,'Tabelas auxiliares'!$A$65:$C$102,3,FALSE),"")</f>
        <v/>
      </c>
      <c r="X1170" s="51" t="str">
        <f t="shared" si="32"/>
        <v/>
      </c>
      <c r="Y1170" s="51" t="str">
        <f>IF(T1170="","",IF(AND(T1170&lt;&gt;'Tabelas auxiliares'!$B$236,T1170&lt;&gt;'Tabelas auxiliares'!$B$237,T1170&lt;&gt;'Tabelas auxiliares'!$C$236,T1170&lt;&gt;'Tabelas auxiliares'!$C$237,T1170&lt;&gt;'Tabelas auxiliares'!$D$236),"FOLHA DE PESSOAL",IF(X1170='Tabelas auxiliares'!$A$237,"CUSTEIO",IF(X1170='Tabelas auxiliares'!$A$236,"INVESTIMENTO","ERRO - VERIFICAR"))))</f>
        <v/>
      </c>
      <c r="Z1170" s="64" t="str">
        <f t="shared" si="33"/>
        <v/>
      </c>
      <c r="AC1170" s="44"/>
      <c r="AD1170" s="72"/>
      <c r="AE1170" s="72"/>
      <c r="AF1170" s="72"/>
      <c r="AG1170" s="72"/>
      <c r="AH1170" s="72"/>
      <c r="AI1170" s="72"/>
      <c r="AJ1170" s="72"/>
      <c r="AK1170" s="72"/>
      <c r="AL1170" s="72"/>
      <c r="AM1170" s="72"/>
      <c r="AN1170" s="72"/>
      <c r="AO1170" s="72"/>
    </row>
    <row r="1171" spans="6:41" x14ac:dyDescent="0.25">
      <c r="F1171" s="51" t="str">
        <f>IFERROR(VLOOKUP(D1171,'Tabelas auxiliares'!$A$3:$B$61,2,FALSE),"")</f>
        <v/>
      </c>
      <c r="G1171" s="51" t="str">
        <f>IFERROR(VLOOKUP($B1171,'Tabelas auxiliares'!$A$65:$C$102,2,FALSE),"")</f>
        <v/>
      </c>
      <c r="H1171" s="51" t="str">
        <f>IFERROR(VLOOKUP($B1171,'Tabelas auxiliares'!$A$65:$C$102,3,FALSE),"")</f>
        <v/>
      </c>
      <c r="X1171" s="51" t="str">
        <f t="shared" si="32"/>
        <v/>
      </c>
      <c r="Y1171" s="51" t="str">
        <f>IF(T1171="","",IF(AND(T1171&lt;&gt;'Tabelas auxiliares'!$B$236,T1171&lt;&gt;'Tabelas auxiliares'!$B$237,T1171&lt;&gt;'Tabelas auxiliares'!$C$236,T1171&lt;&gt;'Tabelas auxiliares'!$C$237,T1171&lt;&gt;'Tabelas auxiliares'!$D$236),"FOLHA DE PESSOAL",IF(X1171='Tabelas auxiliares'!$A$237,"CUSTEIO",IF(X1171='Tabelas auxiliares'!$A$236,"INVESTIMENTO","ERRO - VERIFICAR"))))</f>
        <v/>
      </c>
      <c r="Z1171" s="64" t="str">
        <f t="shared" si="33"/>
        <v/>
      </c>
      <c r="AA1171" s="44"/>
      <c r="AC1171" s="44"/>
      <c r="AD1171" s="72"/>
      <c r="AE1171" s="72"/>
      <c r="AF1171" s="72"/>
      <c r="AG1171" s="72"/>
      <c r="AH1171" s="72"/>
      <c r="AI1171" s="72"/>
      <c r="AJ1171" s="72"/>
      <c r="AK1171" s="72"/>
      <c r="AL1171" s="72"/>
      <c r="AM1171" s="72"/>
      <c r="AN1171" s="72"/>
      <c r="AO1171" s="72"/>
    </row>
    <row r="1172" spans="6:41" x14ac:dyDescent="0.25">
      <c r="F1172" s="51" t="str">
        <f>IFERROR(VLOOKUP(D1172,'Tabelas auxiliares'!$A$3:$B$61,2,FALSE),"")</f>
        <v/>
      </c>
      <c r="G1172" s="51" t="str">
        <f>IFERROR(VLOOKUP($B1172,'Tabelas auxiliares'!$A$65:$C$102,2,FALSE),"")</f>
        <v/>
      </c>
      <c r="H1172" s="51" t="str">
        <f>IFERROR(VLOOKUP($B1172,'Tabelas auxiliares'!$A$65:$C$102,3,FALSE),"")</f>
        <v/>
      </c>
      <c r="X1172" s="51" t="str">
        <f t="shared" si="32"/>
        <v/>
      </c>
      <c r="Y1172" s="51" t="str">
        <f>IF(T1172="","",IF(AND(T1172&lt;&gt;'Tabelas auxiliares'!$B$236,T1172&lt;&gt;'Tabelas auxiliares'!$B$237,T1172&lt;&gt;'Tabelas auxiliares'!$C$236,T1172&lt;&gt;'Tabelas auxiliares'!$C$237,T1172&lt;&gt;'Tabelas auxiliares'!$D$236),"FOLHA DE PESSOAL",IF(X1172='Tabelas auxiliares'!$A$237,"CUSTEIO",IF(X1172='Tabelas auxiliares'!$A$236,"INVESTIMENTO","ERRO - VERIFICAR"))))</f>
        <v/>
      </c>
      <c r="Z1172" s="64" t="str">
        <f t="shared" si="33"/>
        <v/>
      </c>
      <c r="AC1172" s="44"/>
      <c r="AD1172" s="72"/>
      <c r="AE1172" s="72"/>
      <c r="AF1172" s="72"/>
      <c r="AG1172" s="72"/>
      <c r="AH1172" s="72"/>
      <c r="AI1172" s="72"/>
      <c r="AJ1172" s="72"/>
      <c r="AK1172" s="72"/>
      <c r="AL1172" s="72"/>
      <c r="AM1172" s="72"/>
      <c r="AN1172" s="72"/>
      <c r="AO1172" s="72"/>
    </row>
    <row r="1173" spans="6:41" x14ac:dyDescent="0.25">
      <c r="F1173" s="51" t="str">
        <f>IFERROR(VLOOKUP(D1173,'Tabelas auxiliares'!$A$3:$B$61,2,FALSE),"")</f>
        <v/>
      </c>
      <c r="G1173" s="51" t="str">
        <f>IFERROR(VLOOKUP($B1173,'Tabelas auxiliares'!$A$65:$C$102,2,FALSE),"")</f>
        <v/>
      </c>
      <c r="H1173" s="51" t="str">
        <f>IFERROR(VLOOKUP($B1173,'Tabelas auxiliares'!$A$65:$C$102,3,FALSE),"")</f>
        <v/>
      </c>
      <c r="X1173" s="51" t="str">
        <f t="shared" si="32"/>
        <v/>
      </c>
      <c r="Y1173" s="51" t="str">
        <f>IF(T1173="","",IF(AND(T1173&lt;&gt;'Tabelas auxiliares'!$B$236,T1173&lt;&gt;'Tabelas auxiliares'!$B$237,T1173&lt;&gt;'Tabelas auxiliares'!$C$236,T1173&lt;&gt;'Tabelas auxiliares'!$C$237,T1173&lt;&gt;'Tabelas auxiliares'!$D$236),"FOLHA DE PESSOAL",IF(X1173='Tabelas auxiliares'!$A$237,"CUSTEIO",IF(X1173='Tabelas auxiliares'!$A$236,"INVESTIMENTO","ERRO - VERIFICAR"))))</f>
        <v/>
      </c>
      <c r="Z1173" s="64" t="str">
        <f t="shared" si="33"/>
        <v/>
      </c>
      <c r="AC1173" s="44"/>
      <c r="AD1173" s="72"/>
      <c r="AE1173" s="72"/>
      <c r="AF1173" s="72"/>
      <c r="AG1173" s="72"/>
      <c r="AH1173" s="72"/>
      <c r="AI1173" s="72"/>
      <c r="AJ1173" s="72"/>
      <c r="AK1173" s="72"/>
      <c r="AL1173" s="72"/>
      <c r="AM1173" s="72"/>
      <c r="AN1173" s="72"/>
      <c r="AO1173" s="72"/>
    </row>
    <row r="1174" spans="6:41" x14ac:dyDescent="0.25">
      <c r="F1174" s="51" t="str">
        <f>IFERROR(VLOOKUP(D1174,'Tabelas auxiliares'!$A$3:$B$61,2,FALSE),"")</f>
        <v/>
      </c>
      <c r="G1174" s="51" t="str">
        <f>IFERROR(VLOOKUP($B1174,'Tabelas auxiliares'!$A$65:$C$102,2,FALSE),"")</f>
        <v/>
      </c>
      <c r="H1174" s="51" t="str">
        <f>IFERROR(VLOOKUP($B1174,'Tabelas auxiliares'!$A$65:$C$102,3,FALSE),"")</f>
        <v/>
      </c>
      <c r="X1174" s="51" t="str">
        <f t="shared" si="32"/>
        <v/>
      </c>
      <c r="Y1174" s="51" t="str">
        <f>IF(T1174="","",IF(AND(T1174&lt;&gt;'Tabelas auxiliares'!$B$236,T1174&lt;&gt;'Tabelas auxiliares'!$B$237,T1174&lt;&gt;'Tabelas auxiliares'!$C$236,T1174&lt;&gt;'Tabelas auxiliares'!$C$237,T1174&lt;&gt;'Tabelas auxiliares'!$D$236),"FOLHA DE PESSOAL",IF(X1174='Tabelas auxiliares'!$A$237,"CUSTEIO",IF(X1174='Tabelas auxiliares'!$A$236,"INVESTIMENTO","ERRO - VERIFICAR"))))</f>
        <v/>
      </c>
      <c r="Z1174" s="64" t="str">
        <f t="shared" si="33"/>
        <v/>
      </c>
      <c r="AC1174" s="44"/>
      <c r="AD1174" s="72"/>
      <c r="AE1174" s="72"/>
      <c r="AF1174" s="72"/>
      <c r="AG1174" s="72"/>
      <c r="AH1174" s="72"/>
      <c r="AI1174" s="72"/>
      <c r="AJ1174" s="72"/>
      <c r="AK1174" s="72"/>
      <c r="AL1174" s="72"/>
      <c r="AM1174" s="72"/>
      <c r="AN1174" s="72"/>
      <c r="AO1174" s="72"/>
    </row>
    <row r="1175" spans="6:41" x14ac:dyDescent="0.25">
      <c r="F1175" s="51" t="str">
        <f>IFERROR(VLOOKUP(D1175,'Tabelas auxiliares'!$A$3:$B$61,2,FALSE),"")</f>
        <v/>
      </c>
      <c r="G1175" s="51" t="str">
        <f>IFERROR(VLOOKUP($B1175,'Tabelas auxiliares'!$A$65:$C$102,2,FALSE),"")</f>
        <v/>
      </c>
      <c r="H1175" s="51" t="str">
        <f>IFERROR(VLOOKUP($B1175,'Tabelas auxiliares'!$A$65:$C$102,3,FALSE),"")</f>
        <v/>
      </c>
      <c r="X1175" s="51" t="str">
        <f t="shared" si="32"/>
        <v/>
      </c>
      <c r="Y1175" s="51" t="str">
        <f>IF(T1175="","",IF(AND(T1175&lt;&gt;'Tabelas auxiliares'!$B$236,T1175&lt;&gt;'Tabelas auxiliares'!$B$237,T1175&lt;&gt;'Tabelas auxiliares'!$C$236,T1175&lt;&gt;'Tabelas auxiliares'!$C$237,T1175&lt;&gt;'Tabelas auxiliares'!$D$236),"FOLHA DE PESSOAL",IF(X1175='Tabelas auxiliares'!$A$237,"CUSTEIO",IF(X1175='Tabelas auxiliares'!$A$236,"INVESTIMENTO","ERRO - VERIFICAR"))))</f>
        <v/>
      </c>
      <c r="Z1175" s="64" t="str">
        <f t="shared" si="33"/>
        <v/>
      </c>
      <c r="AA1175" s="44"/>
      <c r="AC1175" s="44"/>
      <c r="AD1175" s="72"/>
      <c r="AE1175" s="72"/>
      <c r="AF1175" s="72"/>
      <c r="AG1175" s="72"/>
      <c r="AH1175" s="72"/>
      <c r="AI1175" s="72"/>
      <c r="AJ1175" s="72"/>
      <c r="AK1175" s="72"/>
      <c r="AL1175" s="72"/>
      <c r="AM1175" s="72"/>
      <c r="AN1175" s="72"/>
      <c r="AO1175" s="72"/>
    </row>
    <row r="1176" spans="6:41" x14ac:dyDescent="0.25">
      <c r="F1176" s="51" t="str">
        <f>IFERROR(VLOOKUP(D1176,'Tabelas auxiliares'!$A$3:$B$61,2,FALSE),"")</f>
        <v/>
      </c>
      <c r="G1176" s="51" t="str">
        <f>IFERROR(VLOOKUP($B1176,'Tabelas auxiliares'!$A$65:$C$102,2,FALSE),"")</f>
        <v/>
      </c>
      <c r="H1176" s="51" t="str">
        <f>IFERROR(VLOOKUP($B1176,'Tabelas auxiliares'!$A$65:$C$102,3,FALSE),"")</f>
        <v/>
      </c>
      <c r="X1176" s="51" t="str">
        <f t="shared" si="32"/>
        <v/>
      </c>
      <c r="Y1176" s="51" t="str">
        <f>IF(T1176="","",IF(AND(T1176&lt;&gt;'Tabelas auxiliares'!$B$236,T1176&lt;&gt;'Tabelas auxiliares'!$B$237,T1176&lt;&gt;'Tabelas auxiliares'!$C$236,T1176&lt;&gt;'Tabelas auxiliares'!$C$237,T1176&lt;&gt;'Tabelas auxiliares'!$D$236),"FOLHA DE PESSOAL",IF(X1176='Tabelas auxiliares'!$A$237,"CUSTEIO",IF(X1176='Tabelas auxiliares'!$A$236,"INVESTIMENTO","ERRO - VERIFICAR"))))</f>
        <v/>
      </c>
      <c r="Z1176" s="64" t="str">
        <f t="shared" si="33"/>
        <v/>
      </c>
      <c r="AC1176" s="44"/>
      <c r="AD1176" s="72"/>
      <c r="AE1176" s="72"/>
      <c r="AF1176" s="72"/>
      <c r="AG1176" s="72"/>
      <c r="AH1176" s="72"/>
      <c r="AI1176" s="72"/>
      <c r="AJ1176" s="72"/>
      <c r="AK1176" s="72"/>
      <c r="AL1176" s="72"/>
      <c r="AM1176" s="72"/>
      <c r="AN1176" s="72"/>
      <c r="AO1176" s="72"/>
    </row>
    <row r="1177" spans="6:41" x14ac:dyDescent="0.25">
      <c r="F1177" s="51" t="str">
        <f>IFERROR(VLOOKUP(D1177,'Tabelas auxiliares'!$A$3:$B$61,2,FALSE),"")</f>
        <v/>
      </c>
      <c r="G1177" s="51" t="str">
        <f>IFERROR(VLOOKUP($B1177,'Tabelas auxiliares'!$A$65:$C$102,2,FALSE),"")</f>
        <v/>
      </c>
      <c r="H1177" s="51" t="str">
        <f>IFERROR(VLOOKUP($B1177,'Tabelas auxiliares'!$A$65:$C$102,3,FALSE),"")</f>
        <v/>
      </c>
      <c r="X1177" s="51" t="str">
        <f t="shared" si="32"/>
        <v/>
      </c>
      <c r="Y1177" s="51" t="str">
        <f>IF(T1177="","",IF(AND(T1177&lt;&gt;'Tabelas auxiliares'!$B$236,T1177&lt;&gt;'Tabelas auxiliares'!$B$237,T1177&lt;&gt;'Tabelas auxiliares'!$C$236,T1177&lt;&gt;'Tabelas auxiliares'!$C$237,T1177&lt;&gt;'Tabelas auxiliares'!$D$236),"FOLHA DE PESSOAL",IF(X1177='Tabelas auxiliares'!$A$237,"CUSTEIO",IF(X1177='Tabelas auxiliares'!$A$236,"INVESTIMENTO","ERRO - VERIFICAR"))))</f>
        <v/>
      </c>
      <c r="Z1177" s="64" t="str">
        <f t="shared" si="33"/>
        <v/>
      </c>
      <c r="AC1177" s="44"/>
      <c r="AD1177" s="72"/>
      <c r="AE1177" s="72"/>
      <c r="AF1177" s="72"/>
      <c r="AG1177" s="72"/>
      <c r="AH1177" s="72"/>
      <c r="AI1177" s="72"/>
      <c r="AJ1177" s="72"/>
      <c r="AK1177" s="72"/>
      <c r="AL1177" s="72"/>
      <c r="AM1177" s="72"/>
      <c r="AN1177" s="72"/>
      <c r="AO1177" s="72"/>
    </row>
    <row r="1178" spans="6:41" x14ac:dyDescent="0.25">
      <c r="F1178" s="51" t="str">
        <f>IFERROR(VLOOKUP(D1178,'Tabelas auxiliares'!$A$3:$B$61,2,FALSE),"")</f>
        <v/>
      </c>
      <c r="G1178" s="51" t="str">
        <f>IFERROR(VLOOKUP($B1178,'Tabelas auxiliares'!$A$65:$C$102,2,FALSE),"")</f>
        <v/>
      </c>
      <c r="H1178" s="51" t="str">
        <f>IFERROR(VLOOKUP($B1178,'Tabelas auxiliares'!$A$65:$C$102,3,FALSE),"")</f>
        <v/>
      </c>
      <c r="X1178" s="51" t="str">
        <f t="shared" si="32"/>
        <v/>
      </c>
      <c r="Y1178" s="51" t="str">
        <f>IF(T1178="","",IF(AND(T1178&lt;&gt;'Tabelas auxiliares'!$B$236,T1178&lt;&gt;'Tabelas auxiliares'!$B$237,T1178&lt;&gt;'Tabelas auxiliares'!$C$236,T1178&lt;&gt;'Tabelas auxiliares'!$C$237,T1178&lt;&gt;'Tabelas auxiliares'!$D$236),"FOLHA DE PESSOAL",IF(X1178='Tabelas auxiliares'!$A$237,"CUSTEIO",IF(X1178='Tabelas auxiliares'!$A$236,"INVESTIMENTO","ERRO - VERIFICAR"))))</f>
        <v/>
      </c>
      <c r="Z1178" s="64" t="str">
        <f t="shared" si="33"/>
        <v/>
      </c>
      <c r="AC1178" s="44"/>
      <c r="AD1178" s="72"/>
      <c r="AE1178" s="72"/>
      <c r="AF1178" s="72"/>
      <c r="AG1178" s="72"/>
      <c r="AH1178" s="72"/>
      <c r="AI1178" s="72"/>
      <c r="AJ1178" s="72"/>
      <c r="AK1178" s="72"/>
      <c r="AL1178" s="72"/>
      <c r="AM1178" s="72"/>
      <c r="AN1178" s="72"/>
      <c r="AO1178" s="72"/>
    </row>
    <row r="1179" spans="6:41" x14ac:dyDescent="0.25">
      <c r="F1179" s="51" t="str">
        <f>IFERROR(VLOOKUP(D1179,'Tabelas auxiliares'!$A$3:$B$61,2,FALSE),"")</f>
        <v/>
      </c>
      <c r="G1179" s="51" t="str">
        <f>IFERROR(VLOOKUP($B1179,'Tabelas auxiliares'!$A$65:$C$102,2,FALSE),"")</f>
        <v/>
      </c>
      <c r="H1179" s="51" t="str">
        <f>IFERROR(VLOOKUP($B1179,'Tabelas auxiliares'!$A$65:$C$102,3,FALSE),"")</f>
        <v/>
      </c>
      <c r="X1179" s="51" t="str">
        <f t="shared" si="32"/>
        <v/>
      </c>
      <c r="Y1179" s="51" t="str">
        <f>IF(T1179="","",IF(AND(T1179&lt;&gt;'Tabelas auxiliares'!$B$236,T1179&lt;&gt;'Tabelas auxiliares'!$B$237,T1179&lt;&gt;'Tabelas auxiliares'!$C$236,T1179&lt;&gt;'Tabelas auxiliares'!$C$237,T1179&lt;&gt;'Tabelas auxiliares'!$D$236),"FOLHA DE PESSOAL",IF(X1179='Tabelas auxiliares'!$A$237,"CUSTEIO",IF(X1179='Tabelas auxiliares'!$A$236,"INVESTIMENTO","ERRO - VERIFICAR"))))</f>
        <v/>
      </c>
      <c r="Z1179" s="64" t="str">
        <f t="shared" si="33"/>
        <v/>
      </c>
      <c r="AC1179" s="44"/>
      <c r="AD1179" s="72"/>
      <c r="AE1179" s="72"/>
      <c r="AF1179" s="72"/>
      <c r="AG1179" s="72"/>
      <c r="AH1179" s="72"/>
      <c r="AI1179" s="72"/>
      <c r="AJ1179" s="72"/>
      <c r="AK1179" s="72"/>
      <c r="AL1179" s="72"/>
      <c r="AM1179" s="72"/>
      <c r="AN1179" s="72"/>
      <c r="AO1179" s="72"/>
    </row>
    <row r="1180" spans="6:41" x14ac:dyDescent="0.25">
      <c r="F1180" s="51" t="str">
        <f>IFERROR(VLOOKUP(D1180,'Tabelas auxiliares'!$A$3:$B$61,2,FALSE),"")</f>
        <v/>
      </c>
      <c r="G1180" s="51" t="str">
        <f>IFERROR(VLOOKUP($B1180,'Tabelas auxiliares'!$A$65:$C$102,2,FALSE),"")</f>
        <v/>
      </c>
      <c r="H1180" s="51" t="str">
        <f>IFERROR(VLOOKUP($B1180,'Tabelas auxiliares'!$A$65:$C$102,3,FALSE),"")</f>
        <v/>
      </c>
      <c r="X1180" s="51" t="str">
        <f t="shared" si="32"/>
        <v/>
      </c>
      <c r="Y1180" s="51" t="str">
        <f>IF(T1180="","",IF(AND(T1180&lt;&gt;'Tabelas auxiliares'!$B$236,T1180&lt;&gt;'Tabelas auxiliares'!$B$237,T1180&lt;&gt;'Tabelas auxiliares'!$C$236,T1180&lt;&gt;'Tabelas auxiliares'!$C$237,T1180&lt;&gt;'Tabelas auxiliares'!$D$236),"FOLHA DE PESSOAL",IF(X1180='Tabelas auxiliares'!$A$237,"CUSTEIO",IF(X1180='Tabelas auxiliares'!$A$236,"INVESTIMENTO","ERRO - VERIFICAR"))))</f>
        <v/>
      </c>
      <c r="Z1180" s="64" t="str">
        <f t="shared" si="33"/>
        <v/>
      </c>
      <c r="AA1180" s="44"/>
      <c r="AC1180" s="44"/>
      <c r="AD1180" s="72"/>
      <c r="AE1180" s="72"/>
      <c r="AF1180" s="72"/>
      <c r="AG1180" s="72"/>
      <c r="AH1180" s="72"/>
      <c r="AI1180" s="72"/>
      <c r="AJ1180" s="72"/>
      <c r="AK1180" s="72"/>
      <c r="AL1180" s="72"/>
      <c r="AM1180" s="72"/>
      <c r="AN1180" s="72"/>
      <c r="AO1180" s="72"/>
    </row>
    <row r="1181" spans="6:41" x14ac:dyDescent="0.25">
      <c r="F1181" s="51" t="str">
        <f>IFERROR(VLOOKUP(D1181,'Tabelas auxiliares'!$A$3:$B$61,2,FALSE),"")</f>
        <v/>
      </c>
      <c r="G1181" s="51" t="str">
        <f>IFERROR(VLOOKUP($B1181,'Tabelas auxiliares'!$A$65:$C$102,2,FALSE),"")</f>
        <v/>
      </c>
      <c r="H1181" s="51" t="str">
        <f>IFERROR(VLOOKUP($B1181,'Tabelas auxiliares'!$A$65:$C$102,3,FALSE),"")</f>
        <v/>
      </c>
      <c r="X1181" s="51" t="str">
        <f t="shared" si="32"/>
        <v/>
      </c>
      <c r="Y1181" s="51" t="str">
        <f>IF(T1181="","",IF(AND(T1181&lt;&gt;'Tabelas auxiliares'!$B$236,T1181&lt;&gt;'Tabelas auxiliares'!$B$237,T1181&lt;&gt;'Tabelas auxiliares'!$C$236,T1181&lt;&gt;'Tabelas auxiliares'!$C$237,T1181&lt;&gt;'Tabelas auxiliares'!$D$236),"FOLHA DE PESSOAL",IF(X1181='Tabelas auxiliares'!$A$237,"CUSTEIO",IF(X1181='Tabelas auxiliares'!$A$236,"INVESTIMENTO","ERRO - VERIFICAR"))))</f>
        <v/>
      </c>
      <c r="Z1181" s="64" t="str">
        <f t="shared" si="33"/>
        <v/>
      </c>
      <c r="AA1181" s="44"/>
      <c r="AC1181" s="44"/>
      <c r="AD1181" s="72"/>
      <c r="AE1181" s="72"/>
      <c r="AF1181" s="72"/>
      <c r="AG1181" s="72"/>
      <c r="AH1181" s="72"/>
      <c r="AI1181" s="72"/>
      <c r="AJ1181" s="72"/>
      <c r="AK1181" s="72"/>
      <c r="AL1181" s="72"/>
      <c r="AM1181" s="72"/>
      <c r="AN1181" s="72"/>
      <c r="AO1181" s="72"/>
    </row>
    <row r="1182" spans="6:41" x14ac:dyDescent="0.25">
      <c r="F1182" s="51" t="str">
        <f>IFERROR(VLOOKUP(D1182,'Tabelas auxiliares'!$A$3:$B$61,2,FALSE),"")</f>
        <v/>
      </c>
      <c r="G1182" s="51" t="str">
        <f>IFERROR(VLOOKUP($B1182,'Tabelas auxiliares'!$A$65:$C$102,2,FALSE),"")</f>
        <v/>
      </c>
      <c r="H1182" s="51" t="str">
        <f>IFERROR(VLOOKUP($B1182,'Tabelas auxiliares'!$A$65:$C$102,3,FALSE),"")</f>
        <v/>
      </c>
      <c r="X1182" s="51" t="str">
        <f t="shared" si="32"/>
        <v/>
      </c>
      <c r="Y1182" s="51" t="str">
        <f>IF(T1182="","",IF(AND(T1182&lt;&gt;'Tabelas auxiliares'!$B$236,T1182&lt;&gt;'Tabelas auxiliares'!$B$237,T1182&lt;&gt;'Tabelas auxiliares'!$C$236,T1182&lt;&gt;'Tabelas auxiliares'!$C$237,T1182&lt;&gt;'Tabelas auxiliares'!$D$236),"FOLHA DE PESSOAL",IF(X1182='Tabelas auxiliares'!$A$237,"CUSTEIO",IF(X1182='Tabelas auxiliares'!$A$236,"INVESTIMENTO","ERRO - VERIFICAR"))))</f>
        <v/>
      </c>
      <c r="Z1182" s="64" t="str">
        <f t="shared" si="33"/>
        <v/>
      </c>
      <c r="AA1182" s="44"/>
      <c r="AC1182" s="44"/>
      <c r="AD1182" s="72"/>
      <c r="AE1182" s="72"/>
      <c r="AF1182" s="72"/>
      <c r="AG1182" s="72"/>
      <c r="AH1182" s="72"/>
      <c r="AI1182" s="72"/>
      <c r="AJ1182" s="72"/>
      <c r="AK1182" s="72"/>
      <c r="AL1182" s="72"/>
      <c r="AM1182" s="72"/>
      <c r="AN1182" s="72"/>
      <c r="AO1182" s="72"/>
    </row>
    <row r="1183" spans="6:41" x14ac:dyDescent="0.25">
      <c r="F1183" s="51" t="str">
        <f>IFERROR(VLOOKUP(D1183,'Tabelas auxiliares'!$A$3:$B$61,2,FALSE),"")</f>
        <v/>
      </c>
      <c r="G1183" s="51" t="str">
        <f>IFERROR(VLOOKUP($B1183,'Tabelas auxiliares'!$A$65:$C$102,2,FALSE),"")</f>
        <v/>
      </c>
      <c r="H1183" s="51" t="str">
        <f>IFERROR(VLOOKUP($B1183,'Tabelas auxiliares'!$A$65:$C$102,3,FALSE),"")</f>
        <v/>
      </c>
      <c r="X1183" s="51" t="str">
        <f t="shared" si="32"/>
        <v/>
      </c>
      <c r="Y1183" s="51" t="str">
        <f>IF(T1183="","",IF(AND(T1183&lt;&gt;'Tabelas auxiliares'!$B$236,T1183&lt;&gt;'Tabelas auxiliares'!$B$237,T1183&lt;&gt;'Tabelas auxiliares'!$C$236,T1183&lt;&gt;'Tabelas auxiliares'!$C$237,T1183&lt;&gt;'Tabelas auxiliares'!$D$236),"FOLHA DE PESSOAL",IF(X1183='Tabelas auxiliares'!$A$237,"CUSTEIO",IF(X1183='Tabelas auxiliares'!$A$236,"INVESTIMENTO","ERRO - VERIFICAR"))))</f>
        <v/>
      </c>
      <c r="Z1183" s="64" t="str">
        <f t="shared" si="33"/>
        <v/>
      </c>
      <c r="AA1183" s="44"/>
      <c r="AC1183" s="44"/>
      <c r="AD1183" s="72"/>
      <c r="AE1183" s="72"/>
      <c r="AF1183" s="72"/>
      <c r="AG1183" s="72"/>
      <c r="AH1183" s="72"/>
      <c r="AI1183" s="72"/>
      <c r="AJ1183" s="72"/>
      <c r="AK1183" s="72"/>
      <c r="AL1183" s="72"/>
      <c r="AM1183" s="72"/>
      <c r="AN1183" s="72"/>
      <c r="AO1183" s="72"/>
    </row>
    <row r="1184" spans="6:41" x14ac:dyDescent="0.25">
      <c r="F1184" s="51" t="str">
        <f>IFERROR(VLOOKUP(D1184,'Tabelas auxiliares'!$A$3:$B$61,2,FALSE),"")</f>
        <v/>
      </c>
      <c r="G1184" s="51" t="str">
        <f>IFERROR(VLOOKUP($B1184,'Tabelas auxiliares'!$A$65:$C$102,2,FALSE),"")</f>
        <v/>
      </c>
      <c r="H1184" s="51" t="str">
        <f>IFERROR(VLOOKUP($B1184,'Tabelas auxiliares'!$A$65:$C$102,3,FALSE),"")</f>
        <v/>
      </c>
      <c r="X1184" s="51" t="str">
        <f t="shared" si="32"/>
        <v/>
      </c>
      <c r="Y1184" s="51" t="str">
        <f>IF(T1184="","",IF(AND(T1184&lt;&gt;'Tabelas auxiliares'!$B$236,T1184&lt;&gt;'Tabelas auxiliares'!$B$237,T1184&lt;&gt;'Tabelas auxiliares'!$C$236,T1184&lt;&gt;'Tabelas auxiliares'!$C$237,T1184&lt;&gt;'Tabelas auxiliares'!$D$236),"FOLHA DE PESSOAL",IF(X1184='Tabelas auxiliares'!$A$237,"CUSTEIO",IF(X1184='Tabelas auxiliares'!$A$236,"INVESTIMENTO","ERRO - VERIFICAR"))))</f>
        <v/>
      </c>
      <c r="Z1184" s="64" t="str">
        <f t="shared" si="33"/>
        <v/>
      </c>
      <c r="AC1184" s="44"/>
      <c r="AD1184" s="72"/>
      <c r="AE1184" s="72"/>
      <c r="AF1184" s="72"/>
      <c r="AG1184" s="72"/>
      <c r="AH1184" s="72"/>
      <c r="AI1184" s="72"/>
      <c r="AJ1184" s="72"/>
      <c r="AK1184" s="72"/>
      <c r="AL1184" s="72"/>
      <c r="AM1184" s="72"/>
      <c r="AN1184" s="72"/>
      <c r="AO1184" s="72"/>
    </row>
    <row r="1185" spans="6:41" x14ac:dyDescent="0.25">
      <c r="F1185" s="51" t="str">
        <f>IFERROR(VLOOKUP(D1185,'Tabelas auxiliares'!$A$3:$B$61,2,FALSE),"")</f>
        <v/>
      </c>
      <c r="G1185" s="51" t="str">
        <f>IFERROR(VLOOKUP($B1185,'Tabelas auxiliares'!$A$65:$C$102,2,FALSE),"")</f>
        <v/>
      </c>
      <c r="H1185" s="51" t="str">
        <f>IFERROR(VLOOKUP($B1185,'Tabelas auxiliares'!$A$65:$C$102,3,FALSE),"")</f>
        <v/>
      </c>
      <c r="X1185" s="51" t="str">
        <f t="shared" si="32"/>
        <v/>
      </c>
      <c r="Y1185" s="51" t="str">
        <f>IF(T1185="","",IF(AND(T1185&lt;&gt;'Tabelas auxiliares'!$B$236,T1185&lt;&gt;'Tabelas auxiliares'!$B$237,T1185&lt;&gt;'Tabelas auxiliares'!$C$236,T1185&lt;&gt;'Tabelas auxiliares'!$C$237,T1185&lt;&gt;'Tabelas auxiliares'!$D$236),"FOLHA DE PESSOAL",IF(X1185='Tabelas auxiliares'!$A$237,"CUSTEIO",IF(X1185='Tabelas auxiliares'!$A$236,"INVESTIMENTO","ERRO - VERIFICAR"))))</f>
        <v/>
      </c>
      <c r="Z1185" s="64" t="str">
        <f t="shared" si="33"/>
        <v/>
      </c>
      <c r="AA1185" s="44"/>
      <c r="AC1185" s="44"/>
      <c r="AD1185" s="72"/>
      <c r="AE1185" s="72"/>
      <c r="AF1185" s="72"/>
      <c r="AG1185" s="72"/>
      <c r="AH1185" s="72"/>
      <c r="AI1185" s="72"/>
      <c r="AJ1185" s="72"/>
      <c r="AK1185" s="72"/>
      <c r="AL1185" s="72"/>
      <c r="AM1185" s="72"/>
      <c r="AN1185" s="72"/>
      <c r="AO1185" s="72"/>
    </row>
    <row r="1186" spans="6:41" x14ac:dyDescent="0.25">
      <c r="F1186" s="51" t="str">
        <f>IFERROR(VLOOKUP(D1186,'Tabelas auxiliares'!$A$3:$B$61,2,FALSE),"")</f>
        <v/>
      </c>
      <c r="G1186" s="51" t="str">
        <f>IFERROR(VLOOKUP($B1186,'Tabelas auxiliares'!$A$65:$C$102,2,FALSE),"")</f>
        <v/>
      </c>
      <c r="H1186" s="51" t="str">
        <f>IFERROR(VLOOKUP($B1186,'Tabelas auxiliares'!$A$65:$C$102,3,FALSE),"")</f>
        <v/>
      </c>
      <c r="X1186" s="51" t="str">
        <f t="shared" si="32"/>
        <v/>
      </c>
      <c r="Y1186" s="51" t="str">
        <f>IF(T1186="","",IF(AND(T1186&lt;&gt;'Tabelas auxiliares'!$B$236,T1186&lt;&gt;'Tabelas auxiliares'!$B$237,T1186&lt;&gt;'Tabelas auxiliares'!$C$236,T1186&lt;&gt;'Tabelas auxiliares'!$C$237,T1186&lt;&gt;'Tabelas auxiliares'!$D$236),"FOLHA DE PESSOAL",IF(X1186='Tabelas auxiliares'!$A$237,"CUSTEIO",IF(X1186='Tabelas auxiliares'!$A$236,"INVESTIMENTO","ERRO - VERIFICAR"))))</f>
        <v/>
      </c>
      <c r="Z1186" s="64" t="str">
        <f t="shared" si="33"/>
        <v/>
      </c>
      <c r="AA1186" s="44"/>
      <c r="AC1186" s="44"/>
      <c r="AD1186" s="72"/>
      <c r="AE1186" s="72"/>
      <c r="AF1186" s="72"/>
      <c r="AG1186" s="72"/>
      <c r="AH1186" s="72"/>
      <c r="AI1186" s="72"/>
      <c r="AJ1186" s="72"/>
      <c r="AK1186" s="72"/>
      <c r="AL1186" s="72"/>
      <c r="AM1186" s="72"/>
      <c r="AN1186" s="72"/>
      <c r="AO1186" s="72"/>
    </row>
    <row r="1187" spans="6:41" x14ac:dyDescent="0.25">
      <c r="F1187" s="51" t="str">
        <f>IFERROR(VLOOKUP(D1187,'Tabelas auxiliares'!$A$3:$B$61,2,FALSE),"")</f>
        <v/>
      </c>
      <c r="G1187" s="51" t="str">
        <f>IFERROR(VLOOKUP($B1187,'Tabelas auxiliares'!$A$65:$C$102,2,FALSE),"")</f>
        <v/>
      </c>
      <c r="H1187" s="51" t="str">
        <f>IFERROR(VLOOKUP($B1187,'Tabelas auxiliares'!$A$65:$C$102,3,FALSE),"")</f>
        <v/>
      </c>
      <c r="X1187" s="51" t="str">
        <f t="shared" si="32"/>
        <v/>
      </c>
      <c r="Y1187" s="51" t="str">
        <f>IF(T1187="","",IF(AND(T1187&lt;&gt;'Tabelas auxiliares'!$B$236,T1187&lt;&gt;'Tabelas auxiliares'!$B$237,T1187&lt;&gt;'Tabelas auxiliares'!$C$236,T1187&lt;&gt;'Tabelas auxiliares'!$C$237,T1187&lt;&gt;'Tabelas auxiliares'!$D$236),"FOLHA DE PESSOAL",IF(X1187='Tabelas auxiliares'!$A$237,"CUSTEIO",IF(X1187='Tabelas auxiliares'!$A$236,"INVESTIMENTO","ERRO - VERIFICAR"))))</f>
        <v/>
      </c>
      <c r="Z1187" s="64" t="str">
        <f t="shared" si="33"/>
        <v/>
      </c>
      <c r="AA1187" s="44"/>
      <c r="AC1187" s="44"/>
      <c r="AD1187" s="72"/>
      <c r="AE1187" s="72"/>
      <c r="AF1187" s="72"/>
      <c r="AG1187" s="72"/>
      <c r="AH1187" s="72"/>
      <c r="AI1187" s="72"/>
      <c r="AJ1187" s="72"/>
      <c r="AK1187" s="72"/>
      <c r="AL1187" s="72"/>
      <c r="AM1187" s="72"/>
      <c r="AN1187" s="72"/>
      <c r="AO1187" s="72"/>
    </row>
    <row r="1188" spans="6:41" x14ac:dyDescent="0.25">
      <c r="F1188" s="51" t="str">
        <f>IFERROR(VLOOKUP(D1188,'Tabelas auxiliares'!$A$3:$B$61,2,FALSE),"")</f>
        <v/>
      </c>
      <c r="G1188" s="51" t="str">
        <f>IFERROR(VLOOKUP($B1188,'Tabelas auxiliares'!$A$65:$C$102,2,FALSE),"")</f>
        <v/>
      </c>
      <c r="H1188" s="51" t="str">
        <f>IFERROR(VLOOKUP($B1188,'Tabelas auxiliares'!$A$65:$C$102,3,FALSE),"")</f>
        <v/>
      </c>
      <c r="X1188" s="51" t="str">
        <f t="shared" si="32"/>
        <v/>
      </c>
      <c r="Y1188" s="51" t="str">
        <f>IF(T1188="","",IF(AND(T1188&lt;&gt;'Tabelas auxiliares'!$B$236,T1188&lt;&gt;'Tabelas auxiliares'!$B$237,T1188&lt;&gt;'Tabelas auxiliares'!$C$236,T1188&lt;&gt;'Tabelas auxiliares'!$C$237,T1188&lt;&gt;'Tabelas auxiliares'!$D$236),"FOLHA DE PESSOAL",IF(X1188='Tabelas auxiliares'!$A$237,"CUSTEIO",IF(X1188='Tabelas auxiliares'!$A$236,"INVESTIMENTO","ERRO - VERIFICAR"))))</f>
        <v/>
      </c>
      <c r="Z1188" s="64" t="str">
        <f t="shared" si="33"/>
        <v/>
      </c>
      <c r="AA1188" s="44"/>
      <c r="AC1188" s="44"/>
      <c r="AD1188" s="72"/>
      <c r="AE1188" s="72"/>
      <c r="AF1188" s="72"/>
      <c r="AG1188" s="72"/>
      <c r="AH1188" s="72"/>
      <c r="AI1188" s="72"/>
      <c r="AJ1188" s="72"/>
      <c r="AK1188" s="72"/>
      <c r="AL1188" s="72"/>
      <c r="AM1188" s="72"/>
      <c r="AN1188" s="72"/>
      <c r="AO1188" s="72"/>
    </row>
    <row r="1189" spans="6:41" x14ac:dyDescent="0.25">
      <c r="F1189" s="51" t="str">
        <f>IFERROR(VLOOKUP(D1189,'Tabelas auxiliares'!$A$3:$B$61,2,FALSE),"")</f>
        <v/>
      </c>
      <c r="G1189" s="51" t="str">
        <f>IFERROR(VLOOKUP($B1189,'Tabelas auxiliares'!$A$65:$C$102,2,FALSE),"")</f>
        <v/>
      </c>
      <c r="H1189" s="51" t="str">
        <f>IFERROR(VLOOKUP($B1189,'Tabelas auxiliares'!$A$65:$C$102,3,FALSE),"")</f>
        <v/>
      </c>
      <c r="X1189" s="51" t="str">
        <f t="shared" si="32"/>
        <v/>
      </c>
      <c r="Y1189" s="51" t="str">
        <f>IF(T1189="","",IF(AND(T1189&lt;&gt;'Tabelas auxiliares'!$B$236,T1189&lt;&gt;'Tabelas auxiliares'!$B$237,T1189&lt;&gt;'Tabelas auxiliares'!$C$236,T1189&lt;&gt;'Tabelas auxiliares'!$C$237,T1189&lt;&gt;'Tabelas auxiliares'!$D$236),"FOLHA DE PESSOAL",IF(X1189='Tabelas auxiliares'!$A$237,"CUSTEIO",IF(X1189='Tabelas auxiliares'!$A$236,"INVESTIMENTO","ERRO - VERIFICAR"))))</f>
        <v/>
      </c>
      <c r="Z1189" s="64" t="str">
        <f t="shared" si="33"/>
        <v/>
      </c>
      <c r="AC1189" s="44"/>
      <c r="AD1189" s="72"/>
      <c r="AE1189" s="72"/>
      <c r="AF1189" s="72"/>
      <c r="AG1189" s="72"/>
      <c r="AH1189" s="72"/>
      <c r="AI1189" s="72"/>
      <c r="AJ1189" s="72"/>
      <c r="AK1189" s="72"/>
      <c r="AL1189" s="72"/>
      <c r="AM1189" s="72"/>
      <c r="AN1189" s="72"/>
      <c r="AO1189" s="72"/>
    </row>
    <row r="1190" spans="6:41" x14ac:dyDescent="0.25">
      <c r="F1190" s="51" t="str">
        <f>IFERROR(VLOOKUP(D1190,'Tabelas auxiliares'!$A$3:$B$61,2,FALSE),"")</f>
        <v/>
      </c>
      <c r="G1190" s="51" t="str">
        <f>IFERROR(VLOOKUP($B1190,'Tabelas auxiliares'!$A$65:$C$102,2,FALSE),"")</f>
        <v/>
      </c>
      <c r="H1190" s="51" t="str">
        <f>IFERROR(VLOOKUP($B1190,'Tabelas auxiliares'!$A$65:$C$102,3,FALSE),"")</f>
        <v/>
      </c>
      <c r="X1190" s="51" t="str">
        <f t="shared" si="32"/>
        <v/>
      </c>
      <c r="Y1190" s="51" t="str">
        <f>IF(T1190="","",IF(AND(T1190&lt;&gt;'Tabelas auxiliares'!$B$236,T1190&lt;&gt;'Tabelas auxiliares'!$B$237,T1190&lt;&gt;'Tabelas auxiliares'!$C$236,T1190&lt;&gt;'Tabelas auxiliares'!$C$237,T1190&lt;&gt;'Tabelas auxiliares'!$D$236),"FOLHA DE PESSOAL",IF(X1190='Tabelas auxiliares'!$A$237,"CUSTEIO",IF(X1190='Tabelas auxiliares'!$A$236,"INVESTIMENTO","ERRO - VERIFICAR"))))</f>
        <v/>
      </c>
      <c r="Z1190" s="64" t="str">
        <f t="shared" si="33"/>
        <v/>
      </c>
      <c r="AA1190" s="44"/>
      <c r="AC1190" s="44"/>
      <c r="AD1190" s="72"/>
      <c r="AE1190" s="72"/>
      <c r="AF1190" s="72"/>
      <c r="AG1190" s="72"/>
      <c r="AH1190" s="72"/>
      <c r="AI1190" s="72"/>
      <c r="AJ1190" s="72"/>
      <c r="AK1190" s="72"/>
      <c r="AL1190" s="72"/>
      <c r="AM1190" s="72"/>
      <c r="AN1190" s="72"/>
      <c r="AO1190" s="72"/>
    </row>
    <row r="1191" spans="6:41" x14ac:dyDescent="0.25">
      <c r="F1191" s="51" t="str">
        <f>IFERROR(VLOOKUP(D1191,'Tabelas auxiliares'!$A$3:$B$61,2,FALSE),"")</f>
        <v/>
      </c>
      <c r="G1191" s="51" t="str">
        <f>IFERROR(VLOOKUP($B1191,'Tabelas auxiliares'!$A$65:$C$102,2,FALSE),"")</f>
        <v/>
      </c>
      <c r="H1191" s="51" t="str">
        <f>IFERROR(VLOOKUP($B1191,'Tabelas auxiliares'!$A$65:$C$102,3,FALSE),"")</f>
        <v/>
      </c>
      <c r="X1191" s="51" t="str">
        <f t="shared" si="32"/>
        <v/>
      </c>
      <c r="Y1191" s="51" t="str">
        <f>IF(T1191="","",IF(AND(T1191&lt;&gt;'Tabelas auxiliares'!$B$236,T1191&lt;&gt;'Tabelas auxiliares'!$B$237,T1191&lt;&gt;'Tabelas auxiliares'!$C$236,T1191&lt;&gt;'Tabelas auxiliares'!$C$237,T1191&lt;&gt;'Tabelas auxiliares'!$D$236),"FOLHA DE PESSOAL",IF(X1191='Tabelas auxiliares'!$A$237,"CUSTEIO",IF(X1191='Tabelas auxiliares'!$A$236,"INVESTIMENTO","ERRO - VERIFICAR"))))</f>
        <v/>
      </c>
      <c r="Z1191" s="64" t="str">
        <f t="shared" si="33"/>
        <v/>
      </c>
      <c r="AC1191" s="44"/>
      <c r="AD1191" s="72"/>
      <c r="AE1191" s="72"/>
      <c r="AF1191" s="72"/>
      <c r="AG1191" s="72"/>
      <c r="AH1191" s="72"/>
      <c r="AI1191" s="72"/>
      <c r="AJ1191" s="72"/>
      <c r="AK1191" s="72"/>
      <c r="AL1191" s="72"/>
      <c r="AM1191" s="72"/>
      <c r="AN1191" s="72"/>
      <c r="AO1191" s="72"/>
    </row>
    <row r="1192" spans="6:41" x14ac:dyDescent="0.25">
      <c r="F1192" s="51" t="str">
        <f>IFERROR(VLOOKUP(D1192,'Tabelas auxiliares'!$A$3:$B$61,2,FALSE),"")</f>
        <v/>
      </c>
      <c r="G1192" s="51" t="str">
        <f>IFERROR(VLOOKUP($B1192,'Tabelas auxiliares'!$A$65:$C$102,2,FALSE),"")</f>
        <v/>
      </c>
      <c r="H1192" s="51" t="str">
        <f>IFERROR(VLOOKUP($B1192,'Tabelas auxiliares'!$A$65:$C$102,3,FALSE),"")</f>
        <v/>
      </c>
      <c r="X1192" s="51" t="str">
        <f t="shared" si="32"/>
        <v/>
      </c>
      <c r="Y1192" s="51" t="str">
        <f>IF(T1192="","",IF(AND(T1192&lt;&gt;'Tabelas auxiliares'!$B$236,T1192&lt;&gt;'Tabelas auxiliares'!$B$237,T1192&lt;&gt;'Tabelas auxiliares'!$C$236,T1192&lt;&gt;'Tabelas auxiliares'!$C$237,T1192&lt;&gt;'Tabelas auxiliares'!$D$236),"FOLHA DE PESSOAL",IF(X1192='Tabelas auxiliares'!$A$237,"CUSTEIO",IF(X1192='Tabelas auxiliares'!$A$236,"INVESTIMENTO","ERRO - VERIFICAR"))))</f>
        <v/>
      </c>
      <c r="Z1192" s="64" t="str">
        <f t="shared" si="33"/>
        <v/>
      </c>
      <c r="AC1192" s="44"/>
      <c r="AD1192" s="72"/>
      <c r="AE1192" s="72"/>
      <c r="AF1192" s="72"/>
      <c r="AG1192" s="72"/>
      <c r="AH1192" s="72"/>
      <c r="AI1192" s="72"/>
      <c r="AJ1192" s="72"/>
      <c r="AK1192" s="72"/>
      <c r="AL1192" s="72"/>
      <c r="AM1192" s="72"/>
      <c r="AN1192" s="72"/>
      <c r="AO1192" s="72"/>
    </row>
    <row r="1193" spans="6:41" x14ac:dyDescent="0.25">
      <c r="F1193" s="51" t="str">
        <f>IFERROR(VLOOKUP(D1193,'Tabelas auxiliares'!$A$3:$B$61,2,FALSE),"")</f>
        <v/>
      </c>
      <c r="G1193" s="51" t="str">
        <f>IFERROR(VLOOKUP($B1193,'Tabelas auxiliares'!$A$65:$C$102,2,FALSE),"")</f>
        <v/>
      </c>
      <c r="H1193" s="51" t="str">
        <f>IFERROR(VLOOKUP($B1193,'Tabelas auxiliares'!$A$65:$C$102,3,FALSE),"")</f>
        <v/>
      </c>
      <c r="X1193" s="51" t="str">
        <f t="shared" si="32"/>
        <v/>
      </c>
      <c r="Y1193" s="51" t="str">
        <f>IF(T1193="","",IF(AND(T1193&lt;&gt;'Tabelas auxiliares'!$B$236,T1193&lt;&gt;'Tabelas auxiliares'!$B$237,T1193&lt;&gt;'Tabelas auxiliares'!$C$236,T1193&lt;&gt;'Tabelas auxiliares'!$C$237,T1193&lt;&gt;'Tabelas auxiliares'!$D$236),"FOLHA DE PESSOAL",IF(X1193='Tabelas auxiliares'!$A$237,"CUSTEIO",IF(X1193='Tabelas auxiliares'!$A$236,"INVESTIMENTO","ERRO - VERIFICAR"))))</f>
        <v/>
      </c>
      <c r="Z1193" s="64" t="str">
        <f t="shared" si="33"/>
        <v/>
      </c>
      <c r="AC1193" s="44"/>
      <c r="AD1193" s="72"/>
      <c r="AE1193" s="72"/>
      <c r="AF1193" s="72"/>
      <c r="AG1193" s="72"/>
      <c r="AH1193" s="72"/>
      <c r="AI1193" s="72"/>
      <c r="AJ1193" s="72"/>
      <c r="AK1193" s="72"/>
      <c r="AL1193" s="72"/>
      <c r="AM1193" s="72"/>
      <c r="AN1193" s="72"/>
      <c r="AO1193" s="72"/>
    </row>
    <row r="1194" spans="6:41" x14ac:dyDescent="0.25">
      <c r="F1194" s="51" t="str">
        <f>IFERROR(VLOOKUP(D1194,'Tabelas auxiliares'!$A$3:$B$61,2,FALSE),"")</f>
        <v/>
      </c>
      <c r="G1194" s="51" t="str">
        <f>IFERROR(VLOOKUP($B1194,'Tabelas auxiliares'!$A$65:$C$102,2,FALSE),"")</f>
        <v/>
      </c>
      <c r="H1194" s="51" t="str">
        <f>IFERROR(VLOOKUP($B1194,'Tabelas auxiliares'!$A$65:$C$102,3,FALSE),"")</f>
        <v/>
      </c>
      <c r="X1194" s="51" t="str">
        <f t="shared" si="32"/>
        <v/>
      </c>
      <c r="Y1194" s="51" t="str">
        <f>IF(T1194="","",IF(AND(T1194&lt;&gt;'Tabelas auxiliares'!$B$236,T1194&lt;&gt;'Tabelas auxiliares'!$B$237,T1194&lt;&gt;'Tabelas auxiliares'!$C$236,T1194&lt;&gt;'Tabelas auxiliares'!$C$237,T1194&lt;&gt;'Tabelas auxiliares'!$D$236),"FOLHA DE PESSOAL",IF(X1194='Tabelas auxiliares'!$A$237,"CUSTEIO",IF(X1194='Tabelas auxiliares'!$A$236,"INVESTIMENTO","ERRO - VERIFICAR"))))</f>
        <v/>
      </c>
      <c r="Z1194" s="64" t="str">
        <f t="shared" si="33"/>
        <v/>
      </c>
      <c r="AC1194" s="44"/>
      <c r="AD1194" s="72"/>
      <c r="AE1194" s="72"/>
      <c r="AF1194" s="72"/>
      <c r="AG1194" s="72"/>
      <c r="AH1194" s="72"/>
      <c r="AI1194" s="72"/>
      <c r="AJ1194" s="72"/>
      <c r="AK1194" s="72"/>
      <c r="AL1194" s="72"/>
      <c r="AM1194" s="72"/>
      <c r="AN1194" s="72"/>
      <c r="AO1194" s="72"/>
    </row>
    <row r="1195" spans="6:41" x14ac:dyDescent="0.25">
      <c r="F1195" s="51" t="str">
        <f>IFERROR(VLOOKUP(D1195,'Tabelas auxiliares'!$A$3:$B$61,2,FALSE),"")</f>
        <v/>
      </c>
      <c r="G1195" s="51" t="str">
        <f>IFERROR(VLOOKUP($B1195,'Tabelas auxiliares'!$A$65:$C$102,2,FALSE),"")</f>
        <v/>
      </c>
      <c r="H1195" s="51" t="str">
        <f>IFERROR(VLOOKUP($B1195,'Tabelas auxiliares'!$A$65:$C$102,3,FALSE),"")</f>
        <v/>
      </c>
      <c r="X1195" s="51" t="str">
        <f t="shared" si="32"/>
        <v/>
      </c>
      <c r="Y1195" s="51" t="str">
        <f>IF(T1195="","",IF(AND(T1195&lt;&gt;'Tabelas auxiliares'!$B$236,T1195&lt;&gt;'Tabelas auxiliares'!$B$237,T1195&lt;&gt;'Tabelas auxiliares'!$C$236,T1195&lt;&gt;'Tabelas auxiliares'!$C$237,T1195&lt;&gt;'Tabelas auxiliares'!$D$236),"FOLHA DE PESSOAL",IF(X1195='Tabelas auxiliares'!$A$237,"CUSTEIO",IF(X1195='Tabelas auxiliares'!$A$236,"INVESTIMENTO","ERRO - VERIFICAR"))))</f>
        <v/>
      </c>
      <c r="Z1195" s="64" t="str">
        <f t="shared" si="33"/>
        <v/>
      </c>
      <c r="AC1195" s="44"/>
      <c r="AD1195" s="72"/>
      <c r="AE1195" s="72"/>
      <c r="AF1195" s="72"/>
      <c r="AG1195" s="72"/>
      <c r="AH1195" s="72"/>
      <c r="AI1195" s="72"/>
      <c r="AJ1195" s="72"/>
      <c r="AK1195" s="72"/>
      <c r="AL1195" s="72"/>
      <c r="AM1195" s="72"/>
      <c r="AN1195" s="72"/>
      <c r="AO1195" s="72"/>
    </row>
    <row r="1196" spans="6:41" x14ac:dyDescent="0.25">
      <c r="F1196" s="51" t="str">
        <f>IFERROR(VLOOKUP(D1196,'Tabelas auxiliares'!$A$3:$B$61,2,FALSE),"")</f>
        <v/>
      </c>
      <c r="G1196" s="51" t="str">
        <f>IFERROR(VLOOKUP($B1196,'Tabelas auxiliares'!$A$65:$C$102,2,FALSE),"")</f>
        <v/>
      </c>
      <c r="H1196" s="51" t="str">
        <f>IFERROR(VLOOKUP($B1196,'Tabelas auxiliares'!$A$65:$C$102,3,FALSE),"")</f>
        <v/>
      </c>
      <c r="X1196" s="51" t="str">
        <f t="shared" si="32"/>
        <v/>
      </c>
      <c r="Y1196" s="51" t="str">
        <f>IF(T1196="","",IF(AND(T1196&lt;&gt;'Tabelas auxiliares'!$B$236,T1196&lt;&gt;'Tabelas auxiliares'!$B$237,T1196&lt;&gt;'Tabelas auxiliares'!$C$236,T1196&lt;&gt;'Tabelas auxiliares'!$C$237,T1196&lt;&gt;'Tabelas auxiliares'!$D$236),"FOLHA DE PESSOAL",IF(X1196='Tabelas auxiliares'!$A$237,"CUSTEIO",IF(X1196='Tabelas auxiliares'!$A$236,"INVESTIMENTO","ERRO - VERIFICAR"))))</f>
        <v/>
      </c>
      <c r="Z1196" s="64" t="str">
        <f t="shared" si="33"/>
        <v/>
      </c>
      <c r="AC1196" s="44"/>
      <c r="AD1196" s="72"/>
      <c r="AE1196" s="72"/>
      <c r="AF1196" s="72"/>
      <c r="AG1196" s="72"/>
      <c r="AH1196" s="72"/>
      <c r="AI1196" s="72"/>
      <c r="AJ1196" s="72"/>
      <c r="AK1196" s="72"/>
      <c r="AL1196" s="72"/>
      <c r="AM1196" s="72"/>
      <c r="AN1196" s="72"/>
      <c r="AO1196" s="72"/>
    </row>
    <row r="1197" spans="6:41" x14ac:dyDescent="0.25">
      <c r="F1197" s="51" t="str">
        <f>IFERROR(VLOOKUP(D1197,'Tabelas auxiliares'!$A$3:$B$61,2,FALSE),"")</f>
        <v/>
      </c>
      <c r="G1197" s="51" t="str">
        <f>IFERROR(VLOOKUP($B1197,'Tabelas auxiliares'!$A$65:$C$102,2,FALSE),"")</f>
        <v/>
      </c>
      <c r="H1197" s="51" t="str">
        <f>IFERROR(VLOOKUP($B1197,'Tabelas auxiliares'!$A$65:$C$102,3,FALSE),"")</f>
        <v/>
      </c>
      <c r="X1197" s="51" t="str">
        <f t="shared" si="32"/>
        <v/>
      </c>
      <c r="Y1197" s="51" t="str">
        <f>IF(T1197="","",IF(AND(T1197&lt;&gt;'Tabelas auxiliares'!$B$236,T1197&lt;&gt;'Tabelas auxiliares'!$B$237,T1197&lt;&gt;'Tabelas auxiliares'!$C$236,T1197&lt;&gt;'Tabelas auxiliares'!$C$237,T1197&lt;&gt;'Tabelas auxiliares'!$D$236),"FOLHA DE PESSOAL",IF(X1197='Tabelas auxiliares'!$A$237,"CUSTEIO",IF(X1197='Tabelas auxiliares'!$A$236,"INVESTIMENTO","ERRO - VERIFICAR"))))</f>
        <v/>
      </c>
      <c r="Z1197" s="64" t="str">
        <f t="shared" si="33"/>
        <v/>
      </c>
      <c r="AC1197" s="44"/>
      <c r="AD1197" s="72"/>
      <c r="AE1197" s="72"/>
      <c r="AF1197" s="72"/>
      <c r="AG1197" s="72"/>
      <c r="AH1197" s="72"/>
      <c r="AI1197" s="72"/>
      <c r="AJ1197" s="72"/>
      <c r="AK1197" s="72"/>
      <c r="AL1197" s="72"/>
      <c r="AM1197" s="72"/>
      <c r="AN1197" s="72"/>
      <c r="AO1197" s="72"/>
    </row>
    <row r="1198" spans="6:41" x14ac:dyDescent="0.25">
      <c r="F1198" s="51" t="str">
        <f>IFERROR(VLOOKUP(D1198,'Tabelas auxiliares'!$A$3:$B$61,2,FALSE),"")</f>
        <v/>
      </c>
      <c r="G1198" s="51" t="str">
        <f>IFERROR(VLOOKUP($B1198,'Tabelas auxiliares'!$A$65:$C$102,2,FALSE),"")</f>
        <v/>
      </c>
      <c r="H1198" s="51" t="str">
        <f>IFERROR(VLOOKUP($B1198,'Tabelas auxiliares'!$A$65:$C$102,3,FALSE),"")</f>
        <v/>
      </c>
      <c r="X1198" s="51" t="str">
        <f t="shared" si="32"/>
        <v/>
      </c>
      <c r="Y1198" s="51" t="str">
        <f>IF(T1198="","",IF(AND(T1198&lt;&gt;'Tabelas auxiliares'!$B$236,T1198&lt;&gt;'Tabelas auxiliares'!$B$237,T1198&lt;&gt;'Tabelas auxiliares'!$C$236,T1198&lt;&gt;'Tabelas auxiliares'!$C$237,T1198&lt;&gt;'Tabelas auxiliares'!$D$236),"FOLHA DE PESSOAL",IF(X1198='Tabelas auxiliares'!$A$237,"CUSTEIO",IF(X1198='Tabelas auxiliares'!$A$236,"INVESTIMENTO","ERRO - VERIFICAR"))))</f>
        <v/>
      </c>
      <c r="Z1198" s="64" t="str">
        <f t="shared" si="33"/>
        <v/>
      </c>
      <c r="AC1198" s="44"/>
      <c r="AD1198" s="72"/>
      <c r="AE1198" s="72"/>
      <c r="AF1198" s="72"/>
      <c r="AG1198" s="72"/>
      <c r="AH1198" s="72"/>
      <c r="AI1198" s="72"/>
      <c r="AJ1198" s="72"/>
      <c r="AK1198" s="72"/>
      <c r="AL1198" s="72"/>
      <c r="AM1198" s="72"/>
      <c r="AN1198" s="72"/>
      <c r="AO1198" s="72"/>
    </row>
    <row r="1199" spans="6:41" x14ac:dyDescent="0.25">
      <c r="F1199" s="51" t="str">
        <f>IFERROR(VLOOKUP(D1199,'Tabelas auxiliares'!$A$3:$B$61,2,FALSE),"")</f>
        <v/>
      </c>
      <c r="G1199" s="51" t="str">
        <f>IFERROR(VLOOKUP($B1199,'Tabelas auxiliares'!$A$65:$C$102,2,FALSE),"")</f>
        <v/>
      </c>
      <c r="H1199" s="51" t="str">
        <f>IFERROR(VLOOKUP($B1199,'Tabelas auxiliares'!$A$65:$C$102,3,FALSE),"")</f>
        <v/>
      </c>
      <c r="X1199" s="51" t="str">
        <f t="shared" si="32"/>
        <v/>
      </c>
      <c r="Y1199" s="51" t="str">
        <f>IF(T1199="","",IF(AND(T1199&lt;&gt;'Tabelas auxiliares'!$B$236,T1199&lt;&gt;'Tabelas auxiliares'!$B$237,T1199&lt;&gt;'Tabelas auxiliares'!$C$236,T1199&lt;&gt;'Tabelas auxiliares'!$C$237,T1199&lt;&gt;'Tabelas auxiliares'!$D$236),"FOLHA DE PESSOAL",IF(X1199='Tabelas auxiliares'!$A$237,"CUSTEIO",IF(X1199='Tabelas auxiliares'!$A$236,"INVESTIMENTO","ERRO - VERIFICAR"))))</f>
        <v/>
      </c>
      <c r="Z1199" s="64" t="str">
        <f t="shared" si="33"/>
        <v/>
      </c>
      <c r="AC1199" s="44"/>
      <c r="AD1199" s="72"/>
      <c r="AE1199" s="72"/>
      <c r="AF1199" s="72"/>
      <c r="AG1199" s="72"/>
      <c r="AH1199" s="72"/>
      <c r="AI1199" s="72"/>
      <c r="AJ1199" s="72"/>
      <c r="AK1199" s="72"/>
      <c r="AL1199" s="72"/>
      <c r="AM1199" s="72"/>
      <c r="AN1199" s="72"/>
      <c r="AO1199" s="72"/>
    </row>
    <row r="1200" spans="6:41" x14ac:dyDescent="0.25">
      <c r="F1200" s="51" t="str">
        <f>IFERROR(VLOOKUP(D1200,'Tabelas auxiliares'!$A$3:$B$61,2,FALSE),"")</f>
        <v/>
      </c>
      <c r="G1200" s="51" t="str">
        <f>IFERROR(VLOOKUP($B1200,'Tabelas auxiliares'!$A$65:$C$102,2,FALSE),"")</f>
        <v/>
      </c>
      <c r="H1200" s="51" t="str">
        <f>IFERROR(VLOOKUP($B1200,'Tabelas auxiliares'!$A$65:$C$102,3,FALSE),"")</f>
        <v/>
      </c>
      <c r="X1200" s="51" t="str">
        <f t="shared" si="32"/>
        <v/>
      </c>
      <c r="Y1200" s="51" t="str">
        <f>IF(T1200="","",IF(AND(T1200&lt;&gt;'Tabelas auxiliares'!$B$236,T1200&lt;&gt;'Tabelas auxiliares'!$B$237,T1200&lt;&gt;'Tabelas auxiliares'!$C$236,T1200&lt;&gt;'Tabelas auxiliares'!$C$237,T1200&lt;&gt;'Tabelas auxiliares'!$D$236),"FOLHA DE PESSOAL",IF(X1200='Tabelas auxiliares'!$A$237,"CUSTEIO",IF(X1200='Tabelas auxiliares'!$A$236,"INVESTIMENTO","ERRO - VERIFICAR"))))</f>
        <v/>
      </c>
      <c r="Z1200" s="64" t="str">
        <f t="shared" si="33"/>
        <v/>
      </c>
      <c r="AC1200" s="44"/>
      <c r="AD1200" s="72"/>
      <c r="AE1200" s="72"/>
      <c r="AF1200" s="72"/>
      <c r="AG1200" s="72"/>
      <c r="AH1200" s="72"/>
      <c r="AI1200" s="72"/>
      <c r="AJ1200" s="72"/>
      <c r="AK1200" s="72"/>
      <c r="AL1200" s="72"/>
      <c r="AM1200" s="72"/>
      <c r="AN1200" s="72"/>
      <c r="AO1200" s="72"/>
    </row>
    <row r="1201" spans="6:41" x14ac:dyDescent="0.25">
      <c r="F1201" s="51" t="str">
        <f>IFERROR(VLOOKUP(D1201,'Tabelas auxiliares'!$A$3:$B$61,2,FALSE),"")</f>
        <v/>
      </c>
      <c r="G1201" s="51" t="str">
        <f>IFERROR(VLOOKUP($B1201,'Tabelas auxiliares'!$A$65:$C$102,2,FALSE),"")</f>
        <v/>
      </c>
      <c r="H1201" s="51" t="str">
        <f>IFERROR(VLOOKUP($B1201,'Tabelas auxiliares'!$A$65:$C$102,3,FALSE),"")</f>
        <v/>
      </c>
      <c r="X1201" s="51" t="str">
        <f t="shared" si="32"/>
        <v/>
      </c>
      <c r="Y1201" s="51" t="str">
        <f>IF(T1201="","",IF(AND(T1201&lt;&gt;'Tabelas auxiliares'!$B$236,T1201&lt;&gt;'Tabelas auxiliares'!$B$237,T1201&lt;&gt;'Tabelas auxiliares'!$C$236,T1201&lt;&gt;'Tabelas auxiliares'!$C$237,T1201&lt;&gt;'Tabelas auxiliares'!$D$236),"FOLHA DE PESSOAL",IF(X1201='Tabelas auxiliares'!$A$237,"CUSTEIO",IF(X1201='Tabelas auxiliares'!$A$236,"INVESTIMENTO","ERRO - VERIFICAR"))))</f>
        <v/>
      </c>
      <c r="Z1201" s="64" t="str">
        <f t="shared" si="33"/>
        <v/>
      </c>
      <c r="AC1201" s="44"/>
      <c r="AD1201" s="72"/>
      <c r="AE1201" s="72"/>
      <c r="AF1201" s="72"/>
      <c r="AG1201" s="72"/>
      <c r="AH1201" s="72"/>
      <c r="AI1201" s="72"/>
      <c r="AJ1201" s="72"/>
      <c r="AK1201" s="72"/>
      <c r="AL1201" s="72"/>
      <c r="AM1201" s="72"/>
      <c r="AN1201" s="72"/>
      <c r="AO1201" s="72"/>
    </row>
    <row r="1202" spans="6:41" x14ac:dyDescent="0.25">
      <c r="F1202" s="51" t="str">
        <f>IFERROR(VLOOKUP(D1202,'Tabelas auxiliares'!$A$3:$B$61,2,FALSE),"")</f>
        <v/>
      </c>
      <c r="G1202" s="51" t="str">
        <f>IFERROR(VLOOKUP($B1202,'Tabelas auxiliares'!$A$65:$C$102,2,FALSE),"")</f>
        <v/>
      </c>
      <c r="H1202" s="51" t="str">
        <f>IFERROR(VLOOKUP($B1202,'Tabelas auxiliares'!$A$65:$C$102,3,FALSE),"")</f>
        <v/>
      </c>
      <c r="X1202" s="51" t="str">
        <f t="shared" si="32"/>
        <v/>
      </c>
      <c r="Y1202" s="51" t="str">
        <f>IF(T1202="","",IF(AND(T1202&lt;&gt;'Tabelas auxiliares'!$B$236,T1202&lt;&gt;'Tabelas auxiliares'!$B$237,T1202&lt;&gt;'Tabelas auxiliares'!$C$236,T1202&lt;&gt;'Tabelas auxiliares'!$C$237,T1202&lt;&gt;'Tabelas auxiliares'!$D$236),"FOLHA DE PESSOAL",IF(X1202='Tabelas auxiliares'!$A$237,"CUSTEIO",IF(X1202='Tabelas auxiliares'!$A$236,"INVESTIMENTO","ERRO - VERIFICAR"))))</f>
        <v/>
      </c>
      <c r="Z1202" s="64" t="str">
        <f t="shared" si="33"/>
        <v/>
      </c>
      <c r="AC1202" s="44"/>
      <c r="AD1202" s="72"/>
      <c r="AE1202" s="72"/>
      <c r="AF1202" s="72"/>
      <c r="AG1202" s="72"/>
      <c r="AH1202" s="72"/>
      <c r="AI1202" s="72"/>
      <c r="AJ1202" s="72"/>
      <c r="AK1202" s="72"/>
      <c r="AL1202" s="72"/>
      <c r="AM1202" s="72"/>
      <c r="AN1202" s="72"/>
      <c r="AO1202" s="72"/>
    </row>
    <row r="1203" spans="6:41" x14ac:dyDescent="0.25">
      <c r="F1203" s="51" t="str">
        <f>IFERROR(VLOOKUP(D1203,'Tabelas auxiliares'!$A$3:$B$61,2,FALSE),"")</f>
        <v/>
      </c>
      <c r="G1203" s="51" t="str">
        <f>IFERROR(VLOOKUP($B1203,'Tabelas auxiliares'!$A$65:$C$102,2,FALSE),"")</f>
        <v/>
      </c>
      <c r="H1203" s="51" t="str">
        <f>IFERROR(VLOOKUP($B1203,'Tabelas auxiliares'!$A$65:$C$102,3,FALSE),"")</f>
        <v/>
      </c>
      <c r="X1203" s="51" t="str">
        <f t="shared" si="32"/>
        <v/>
      </c>
      <c r="Y1203" s="51" t="str">
        <f>IF(T1203="","",IF(AND(T1203&lt;&gt;'Tabelas auxiliares'!$B$236,T1203&lt;&gt;'Tabelas auxiliares'!$B$237,T1203&lt;&gt;'Tabelas auxiliares'!$C$236,T1203&lt;&gt;'Tabelas auxiliares'!$C$237,T1203&lt;&gt;'Tabelas auxiliares'!$D$236),"FOLHA DE PESSOAL",IF(X1203='Tabelas auxiliares'!$A$237,"CUSTEIO",IF(X1203='Tabelas auxiliares'!$A$236,"INVESTIMENTO","ERRO - VERIFICAR"))))</f>
        <v/>
      </c>
      <c r="Z1203" s="64" t="str">
        <f t="shared" si="33"/>
        <v/>
      </c>
      <c r="AC1203" s="44"/>
      <c r="AD1203" s="72"/>
      <c r="AE1203" s="72"/>
      <c r="AF1203" s="72"/>
      <c r="AG1203" s="72"/>
      <c r="AH1203" s="72"/>
      <c r="AI1203" s="72"/>
      <c r="AJ1203" s="72"/>
      <c r="AK1203" s="72"/>
      <c r="AL1203" s="72"/>
      <c r="AM1203" s="72"/>
      <c r="AN1203" s="72"/>
      <c r="AO1203" s="72"/>
    </row>
    <row r="1204" spans="6:41" x14ac:dyDescent="0.25">
      <c r="F1204" s="51" t="str">
        <f>IFERROR(VLOOKUP(D1204,'Tabelas auxiliares'!$A$3:$B$61,2,FALSE),"")</f>
        <v/>
      </c>
      <c r="G1204" s="51" t="str">
        <f>IFERROR(VLOOKUP($B1204,'Tabelas auxiliares'!$A$65:$C$102,2,FALSE),"")</f>
        <v/>
      </c>
      <c r="H1204" s="51" t="str">
        <f>IFERROR(VLOOKUP($B1204,'Tabelas auxiliares'!$A$65:$C$102,3,FALSE),"")</f>
        <v/>
      </c>
      <c r="X1204" s="51" t="str">
        <f t="shared" si="32"/>
        <v/>
      </c>
      <c r="Y1204" s="51" t="str">
        <f>IF(T1204="","",IF(AND(T1204&lt;&gt;'Tabelas auxiliares'!$B$236,T1204&lt;&gt;'Tabelas auxiliares'!$B$237,T1204&lt;&gt;'Tabelas auxiliares'!$C$236,T1204&lt;&gt;'Tabelas auxiliares'!$C$237,T1204&lt;&gt;'Tabelas auxiliares'!$D$236),"FOLHA DE PESSOAL",IF(X1204='Tabelas auxiliares'!$A$237,"CUSTEIO",IF(X1204='Tabelas auxiliares'!$A$236,"INVESTIMENTO","ERRO - VERIFICAR"))))</f>
        <v/>
      </c>
      <c r="Z1204" s="64" t="str">
        <f t="shared" si="33"/>
        <v/>
      </c>
      <c r="AC1204" s="44"/>
      <c r="AD1204" s="72"/>
      <c r="AE1204" s="72"/>
      <c r="AF1204" s="72"/>
      <c r="AG1204" s="72"/>
      <c r="AH1204" s="72"/>
      <c r="AI1204" s="72"/>
      <c r="AJ1204" s="72"/>
      <c r="AK1204" s="72"/>
      <c r="AL1204" s="72"/>
      <c r="AM1204" s="72"/>
      <c r="AN1204" s="72"/>
      <c r="AO1204" s="72"/>
    </row>
    <row r="1205" spans="6:41" x14ac:dyDescent="0.25">
      <c r="F1205" s="51" t="str">
        <f>IFERROR(VLOOKUP(D1205,'Tabelas auxiliares'!$A$3:$B$61,2,FALSE),"")</f>
        <v/>
      </c>
      <c r="G1205" s="51" t="str">
        <f>IFERROR(VLOOKUP($B1205,'Tabelas auxiliares'!$A$65:$C$102,2,FALSE),"")</f>
        <v/>
      </c>
      <c r="H1205" s="51" t="str">
        <f>IFERROR(VLOOKUP($B1205,'Tabelas auxiliares'!$A$65:$C$102,3,FALSE),"")</f>
        <v/>
      </c>
      <c r="X1205" s="51" t="str">
        <f t="shared" si="32"/>
        <v/>
      </c>
      <c r="Y1205" s="51" t="str">
        <f>IF(T1205="","",IF(AND(T1205&lt;&gt;'Tabelas auxiliares'!$B$236,T1205&lt;&gt;'Tabelas auxiliares'!$B$237,T1205&lt;&gt;'Tabelas auxiliares'!$C$236,T1205&lt;&gt;'Tabelas auxiliares'!$C$237,T1205&lt;&gt;'Tabelas auxiliares'!$D$236),"FOLHA DE PESSOAL",IF(X1205='Tabelas auxiliares'!$A$237,"CUSTEIO",IF(X1205='Tabelas auxiliares'!$A$236,"INVESTIMENTO","ERRO - VERIFICAR"))))</f>
        <v/>
      </c>
      <c r="Z1205" s="64" t="str">
        <f t="shared" si="33"/>
        <v/>
      </c>
      <c r="AC1205" s="44"/>
      <c r="AD1205" s="72"/>
      <c r="AE1205" s="72"/>
      <c r="AF1205" s="72"/>
      <c r="AG1205" s="72"/>
      <c r="AH1205" s="72"/>
      <c r="AI1205" s="72"/>
      <c r="AJ1205" s="72"/>
      <c r="AK1205" s="72"/>
      <c r="AL1205" s="72"/>
      <c r="AM1205" s="72"/>
      <c r="AN1205" s="72"/>
      <c r="AO1205" s="72"/>
    </row>
    <row r="1206" spans="6:41" x14ac:dyDescent="0.25">
      <c r="F1206" s="51" t="str">
        <f>IFERROR(VLOOKUP(D1206,'Tabelas auxiliares'!$A$3:$B$61,2,FALSE),"")</f>
        <v/>
      </c>
      <c r="G1206" s="51" t="str">
        <f>IFERROR(VLOOKUP($B1206,'Tabelas auxiliares'!$A$65:$C$102,2,FALSE),"")</f>
        <v/>
      </c>
      <c r="H1206" s="51" t="str">
        <f>IFERROR(VLOOKUP($B1206,'Tabelas auxiliares'!$A$65:$C$102,3,FALSE),"")</f>
        <v/>
      </c>
      <c r="X1206" s="51" t="str">
        <f t="shared" si="32"/>
        <v/>
      </c>
      <c r="Y1206" s="51" t="str">
        <f>IF(T1206="","",IF(AND(T1206&lt;&gt;'Tabelas auxiliares'!$B$236,T1206&lt;&gt;'Tabelas auxiliares'!$B$237,T1206&lt;&gt;'Tabelas auxiliares'!$C$236,T1206&lt;&gt;'Tabelas auxiliares'!$C$237,T1206&lt;&gt;'Tabelas auxiliares'!$D$236),"FOLHA DE PESSOAL",IF(X1206='Tabelas auxiliares'!$A$237,"CUSTEIO",IF(X1206='Tabelas auxiliares'!$A$236,"INVESTIMENTO","ERRO - VERIFICAR"))))</f>
        <v/>
      </c>
      <c r="Z1206" s="64" t="str">
        <f t="shared" si="33"/>
        <v/>
      </c>
      <c r="AC1206" s="44"/>
      <c r="AD1206" s="72"/>
      <c r="AE1206" s="72"/>
      <c r="AF1206" s="72"/>
      <c r="AG1206" s="72"/>
      <c r="AH1206" s="72"/>
      <c r="AI1206" s="72"/>
      <c r="AJ1206" s="72"/>
      <c r="AK1206" s="72"/>
      <c r="AL1206" s="72"/>
      <c r="AM1206" s="72"/>
      <c r="AN1206" s="72"/>
      <c r="AO1206" s="72"/>
    </row>
    <row r="1207" spans="6:41" x14ac:dyDescent="0.25">
      <c r="F1207" s="51" t="str">
        <f>IFERROR(VLOOKUP(D1207,'Tabelas auxiliares'!$A$3:$B$61,2,FALSE),"")</f>
        <v/>
      </c>
      <c r="G1207" s="51" t="str">
        <f>IFERROR(VLOOKUP($B1207,'Tabelas auxiliares'!$A$65:$C$102,2,FALSE),"")</f>
        <v/>
      </c>
      <c r="H1207" s="51" t="str">
        <f>IFERROR(VLOOKUP($B1207,'Tabelas auxiliares'!$A$65:$C$102,3,FALSE),"")</f>
        <v/>
      </c>
      <c r="X1207" s="51" t="str">
        <f t="shared" si="32"/>
        <v/>
      </c>
      <c r="Y1207" s="51" t="str">
        <f>IF(T1207="","",IF(AND(T1207&lt;&gt;'Tabelas auxiliares'!$B$236,T1207&lt;&gt;'Tabelas auxiliares'!$B$237,T1207&lt;&gt;'Tabelas auxiliares'!$C$236,T1207&lt;&gt;'Tabelas auxiliares'!$C$237,T1207&lt;&gt;'Tabelas auxiliares'!$D$236),"FOLHA DE PESSOAL",IF(X1207='Tabelas auxiliares'!$A$237,"CUSTEIO",IF(X1207='Tabelas auxiliares'!$A$236,"INVESTIMENTO","ERRO - VERIFICAR"))))</f>
        <v/>
      </c>
      <c r="Z1207" s="64" t="str">
        <f t="shared" si="33"/>
        <v/>
      </c>
      <c r="AC1207" s="44"/>
      <c r="AD1207" s="72"/>
      <c r="AE1207" s="72"/>
      <c r="AF1207" s="72"/>
      <c r="AG1207" s="72"/>
      <c r="AH1207" s="72"/>
      <c r="AI1207" s="72"/>
      <c r="AJ1207" s="72"/>
      <c r="AK1207" s="72"/>
      <c r="AL1207" s="72"/>
      <c r="AM1207" s="72"/>
      <c r="AN1207" s="72"/>
      <c r="AO1207" s="72"/>
    </row>
    <row r="1208" spans="6:41" x14ac:dyDescent="0.25">
      <c r="F1208" s="51" t="str">
        <f>IFERROR(VLOOKUP(D1208,'Tabelas auxiliares'!$A$3:$B$61,2,FALSE),"")</f>
        <v/>
      </c>
      <c r="G1208" s="51" t="str">
        <f>IFERROR(VLOOKUP($B1208,'Tabelas auxiliares'!$A$65:$C$102,2,FALSE),"")</f>
        <v/>
      </c>
      <c r="H1208" s="51" t="str">
        <f>IFERROR(VLOOKUP($B1208,'Tabelas auxiliares'!$A$65:$C$102,3,FALSE),"")</f>
        <v/>
      </c>
      <c r="X1208" s="51" t="str">
        <f t="shared" si="32"/>
        <v/>
      </c>
      <c r="Y1208" s="51" t="str">
        <f>IF(T1208="","",IF(AND(T1208&lt;&gt;'Tabelas auxiliares'!$B$236,T1208&lt;&gt;'Tabelas auxiliares'!$B$237,T1208&lt;&gt;'Tabelas auxiliares'!$C$236,T1208&lt;&gt;'Tabelas auxiliares'!$C$237,T1208&lt;&gt;'Tabelas auxiliares'!$D$236),"FOLHA DE PESSOAL",IF(X1208='Tabelas auxiliares'!$A$237,"CUSTEIO",IF(X1208='Tabelas auxiliares'!$A$236,"INVESTIMENTO","ERRO - VERIFICAR"))))</f>
        <v/>
      </c>
      <c r="Z1208" s="64" t="str">
        <f t="shared" si="33"/>
        <v/>
      </c>
      <c r="AC1208" s="44"/>
      <c r="AD1208" s="72"/>
      <c r="AE1208" s="72"/>
      <c r="AF1208" s="72"/>
      <c r="AG1208" s="72"/>
      <c r="AH1208" s="72"/>
      <c r="AI1208" s="72"/>
      <c r="AJ1208" s="72"/>
      <c r="AK1208" s="72"/>
      <c r="AL1208" s="72"/>
      <c r="AM1208" s="72"/>
      <c r="AN1208" s="72"/>
      <c r="AO1208" s="72"/>
    </row>
    <row r="1209" spans="6:41" x14ac:dyDescent="0.25">
      <c r="F1209" s="51" t="str">
        <f>IFERROR(VLOOKUP(D1209,'Tabelas auxiliares'!$A$3:$B$61,2,FALSE),"")</f>
        <v/>
      </c>
      <c r="G1209" s="51" t="str">
        <f>IFERROR(VLOOKUP($B1209,'Tabelas auxiliares'!$A$65:$C$102,2,FALSE),"")</f>
        <v/>
      </c>
      <c r="H1209" s="51" t="str">
        <f>IFERROR(VLOOKUP($B1209,'Tabelas auxiliares'!$A$65:$C$102,3,FALSE),"")</f>
        <v/>
      </c>
      <c r="X1209" s="51" t="str">
        <f t="shared" si="32"/>
        <v/>
      </c>
      <c r="Y1209" s="51" t="str">
        <f>IF(T1209="","",IF(AND(T1209&lt;&gt;'Tabelas auxiliares'!$B$236,T1209&lt;&gt;'Tabelas auxiliares'!$B$237,T1209&lt;&gt;'Tabelas auxiliares'!$C$236,T1209&lt;&gt;'Tabelas auxiliares'!$C$237,T1209&lt;&gt;'Tabelas auxiliares'!$D$236),"FOLHA DE PESSOAL",IF(X1209='Tabelas auxiliares'!$A$237,"CUSTEIO",IF(X1209='Tabelas auxiliares'!$A$236,"INVESTIMENTO","ERRO - VERIFICAR"))))</f>
        <v/>
      </c>
      <c r="Z1209" s="64" t="str">
        <f t="shared" si="33"/>
        <v/>
      </c>
      <c r="AC1209" s="44"/>
      <c r="AD1209" s="72"/>
      <c r="AE1209" s="72"/>
      <c r="AF1209" s="72"/>
      <c r="AG1209" s="72"/>
      <c r="AH1209" s="72"/>
      <c r="AI1209" s="72"/>
      <c r="AJ1209" s="72"/>
      <c r="AK1209" s="72"/>
      <c r="AL1209" s="72"/>
      <c r="AM1209" s="72"/>
      <c r="AN1209" s="72"/>
      <c r="AO1209" s="72"/>
    </row>
    <row r="1210" spans="6:41" x14ac:dyDescent="0.25">
      <c r="F1210" s="51" t="str">
        <f>IFERROR(VLOOKUP(D1210,'Tabelas auxiliares'!$A$3:$B$61,2,FALSE),"")</f>
        <v/>
      </c>
      <c r="G1210" s="51" t="str">
        <f>IFERROR(VLOOKUP($B1210,'Tabelas auxiliares'!$A$65:$C$102,2,FALSE),"")</f>
        <v/>
      </c>
      <c r="H1210" s="51" t="str">
        <f>IFERROR(VLOOKUP($B1210,'Tabelas auxiliares'!$A$65:$C$102,3,FALSE),"")</f>
        <v/>
      </c>
      <c r="X1210" s="51" t="str">
        <f t="shared" si="32"/>
        <v/>
      </c>
      <c r="Y1210" s="51" t="str">
        <f>IF(T1210="","",IF(AND(T1210&lt;&gt;'Tabelas auxiliares'!$B$236,T1210&lt;&gt;'Tabelas auxiliares'!$B$237,T1210&lt;&gt;'Tabelas auxiliares'!$C$236,T1210&lt;&gt;'Tabelas auxiliares'!$C$237,T1210&lt;&gt;'Tabelas auxiliares'!$D$236),"FOLHA DE PESSOAL",IF(X1210='Tabelas auxiliares'!$A$237,"CUSTEIO",IF(X1210='Tabelas auxiliares'!$A$236,"INVESTIMENTO","ERRO - VERIFICAR"))))</f>
        <v/>
      </c>
      <c r="Z1210" s="64" t="str">
        <f t="shared" si="33"/>
        <v/>
      </c>
      <c r="AC1210" s="44"/>
      <c r="AD1210" s="72"/>
      <c r="AE1210" s="72"/>
      <c r="AF1210" s="72"/>
      <c r="AG1210" s="72"/>
      <c r="AH1210" s="72"/>
      <c r="AI1210" s="72"/>
      <c r="AJ1210" s="72"/>
      <c r="AK1210" s="72"/>
      <c r="AL1210" s="72"/>
      <c r="AM1210" s="72"/>
      <c r="AN1210" s="72"/>
      <c r="AO1210" s="72"/>
    </row>
    <row r="1211" spans="6:41" x14ac:dyDescent="0.25">
      <c r="F1211" s="51" t="str">
        <f>IFERROR(VLOOKUP(D1211,'Tabelas auxiliares'!$A$3:$B$61,2,FALSE),"")</f>
        <v/>
      </c>
      <c r="G1211" s="51" t="str">
        <f>IFERROR(VLOOKUP($B1211,'Tabelas auxiliares'!$A$65:$C$102,2,FALSE),"")</f>
        <v/>
      </c>
      <c r="H1211" s="51" t="str">
        <f>IFERROR(VLOOKUP($B1211,'Tabelas auxiliares'!$A$65:$C$102,3,FALSE),"")</f>
        <v/>
      </c>
      <c r="X1211" s="51" t="str">
        <f t="shared" si="32"/>
        <v/>
      </c>
      <c r="Y1211" s="51" t="str">
        <f>IF(T1211="","",IF(AND(T1211&lt;&gt;'Tabelas auxiliares'!$B$236,T1211&lt;&gt;'Tabelas auxiliares'!$B$237,T1211&lt;&gt;'Tabelas auxiliares'!$C$236,T1211&lt;&gt;'Tabelas auxiliares'!$C$237,T1211&lt;&gt;'Tabelas auxiliares'!$D$236),"FOLHA DE PESSOAL",IF(X1211='Tabelas auxiliares'!$A$237,"CUSTEIO",IF(X1211='Tabelas auxiliares'!$A$236,"INVESTIMENTO","ERRO - VERIFICAR"))))</f>
        <v/>
      </c>
      <c r="Z1211" s="64" t="str">
        <f t="shared" si="33"/>
        <v/>
      </c>
      <c r="AC1211" s="44"/>
      <c r="AD1211" s="72"/>
      <c r="AE1211" s="72"/>
      <c r="AF1211" s="72"/>
      <c r="AG1211" s="72"/>
      <c r="AH1211" s="72"/>
      <c r="AI1211" s="72"/>
      <c r="AJ1211" s="72"/>
      <c r="AK1211" s="72"/>
      <c r="AL1211" s="72"/>
      <c r="AM1211" s="72"/>
      <c r="AN1211" s="72"/>
      <c r="AO1211" s="72"/>
    </row>
    <row r="1212" spans="6:41" x14ac:dyDescent="0.25">
      <c r="F1212" s="51" t="str">
        <f>IFERROR(VLOOKUP(D1212,'Tabelas auxiliares'!$A$3:$B$61,2,FALSE),"")</f>
        <v/>
      </c>
      <c r="G1212" s="51" t="str">
        <f>IFERROR(VLOOKUP($B1212,'Tabelas auxiliares'!$A$65:$C$102,2,FALSE),"")</f>
        <v/>
      </c>
      <c r="H1212" s="51" t="str">
        <f>IFERROR(VLOOKUP($B1212,'Tabelas auxiliares'!$A$65:$C$102,3,FALSE),"")</f>
        <v/>
      </c>
      <c r="X1212" s="51" t="str">
        <f t="shared" si="32"/>
        <v/>
      </c>
      <c r="Y1212" s="51" t="str">
        <f>IF(T1212="","",IF(AND(T1212&lt;&gt;'Tabelas auxiliares'!$B$236,T1212&lt;&gt;'Tabelas auxiliares'!$B$237,T1212&lt;&gt;'Tabelas auxiliares'!$C$236,T1212&lt;&gt;'Tabelas auxiliares'!$C$237,T1212&lt;&gt;'Tabelas auxiliares'!$D$236),"FOLHA DE PESSOAL",IF(X1212='Tabelas auxiliares'!$A$237,"CUSTEIO",IF(X1212='Tabelas auxiliares'!$A$236,"INVESTIMENTO","ERRO - VERIFICAR"))))</f>
        <v/>
      </c>
      <c r="Z1212" s="64" t="str">
        <f t="shared" si="33"/>
        <v/>
      </c>
      <c r="AC1212" s="44"/>
      <c r="AD1212" s="72"/>
      <c r="AE1212" s="72"/>
      <c r="AF1212" s="72"/>
      <c r="AG1212" s="72"/>
      <c r="AH1212" s="72"/>
      <c r="AI1212" s="72"/>
      <c r="AJ1212" s="72"/>
      <c r="AK1212" s="72"/>
      <c r="AL1212" s="72"/>
      <c r="AM1212" s="72"/>
      <c r="AN1212" s="72"/>
      <c r="AO1212" s="72"/>
    </row>
    <row r="1213" spans="6:41" x14ac:dyDescent="0.25">
      <c r="F1213" s="51" t="str">
        <f>IFERROR(VLOOKUP(D1213,'Tabelas auxiliares'!$A$3:$B$61,2,FALSE),"")</f>
        <v/>
      </c>
      <c r="G1213" s="51" t="str">
        <f>IFERROR(VLOOKUP($B1213,'Tabelas auxiliares'!$A$65:$C$102,2,FALSE),"")</f>
        <v/>
      </c>
      <c r="H1213" s="51" t="str">
        <f>IFERROR(VLOOKUP($B1213,'Tabelas auxiliares'!$A$65:$C$102,3,FALSE),"")</f>
        <v/>
      </c>
      <c r="X1213" s="51" t="str">
        <f t="shared" si="32"/>
        <v/>
      </c>
      <c r="Y1213" s="51" t="str">
        <f>IF(T1213="","",IF(AND(T1213&lt;&gt;'Tabelas auxiliares'!$B$236,T1213&lt;&gt;'Tabelas auxiliares'!$B$237,T1213&lt;&gt;'Tabelas auxiliares'!$C$236,T1213&lt;&gt;'Tabelas auxiliares'!$C$237,T1213&lt;&gt;'Tabelas auxiliares'!$D$236),"FOLHA DE PESSOAL",IF(X1213='Tabelas auxiliares'!$A$237,"CUSTEIO",IF(X1213='Tabelas auxiliares'!$A$236,"INVESTIMENTO","ERRO - VERIFICAR"))))</f>
        <v/>
      </c>
      <c r="Z1213" s="64" t="str">
        <f t="shared" si="33"/>
        <v/>
      </c>
      <c r="AC1213" s="44"/>
      <c r="AD1213" s="72"/>
      <c r="AE1213" s="72"/>
      <c r="AF1213" s="72"/>
      <c r="AG1213" s="72"/>
      <c r="AH1213" s="72"/>
      <c r="AI1213" s="72"/>
      <c r="AJ1213" s="72"/>
      <c r="AK1213" s="72"/>
      <c r="AL1213" s="72"/>
      <c r="AM1213" s="72"/>
      <c r="AN1213" s="72"/>
      <c r="AO1213" s="72"/>
    </row>
    <row r="1214" spans="6:41" x14ac:dyDescent="0.25">
      <c r="F1214" s="51" t="str">
        <f>IFERROR(VLOOKUP(D1214,'Tabelas auxiliares'!$A$3:$B$61,2,FALSE),"")</f>
        <v/>
      </c>
      <c r="G1214" s="51" t="str">
        <f>IFERROR(VLOOKUP($B1214,'Tabelas auxiliares'!$A$65:$C$102,2,FALSE),"")</f>
        <v/>
      </c>
      <c r="H1214" s="51" t="str">
        <f>IFERROR(VLOOKUP($B1214,'Tabelas auxiliares'!$A$65:$C$102,3,FALSE),"")</f>
        <v/>
      </c>
      <c r="X1214" s="51" t="str">
        <f t="shared" si="32"/>
        <v/>
      </c>
      <c r="Y1214" s="51" t="str">
        <f>IF(T1214="","",IF(AND(T1214&lt;&gt;'Tabelas auxiliares'!$B$236,T1214&lt;&gt;'Tabelas auxiliares'!$B$237,T1214&lt;&gt;'Tabelas auxiliares'!$C$236,T1214&lt;&gt;'Tabelas auxiliares'!$C$237,T1214&lt;&gt;'Tabelas auxiliares'!$D$236),"FOLHA DE PESSOAL",IF(X1214='Tabelas auxiliares'!$A$237,"CUSTEIO",IF(X1214='Tabelas auxiliares'!$A$236,"INVESTIMENTO","ERRO - VERIFICAR"))))</f>
        <v/>
      </c>
      <c r="Z1214" s="64" t="str">
        <f t="shared" si="33"/>
        <v/>
      </c>
      <c r="AC1214" s="44"/>
      <c r="AD1214" s="72"/>
      <c r="AE1214" s="72"/>
      <c r="AF1214" s="72"/>
      <c r="AG1214" s="72"/>
      <c r="AH1214" s="72"/>
      <c r="AI1214" s="72"/>
      <c r="AJ1214" s="72"/>
      <c r="AK1214" s="72"/>
      <c r="AL1214" s="72"/>
      <c r="AM1214" s="72"/>
      <c r="AN1214" s="72"/>
      <c r="AO1214" s="72"/>
    </row>
    <row r="1215" spans="6:41" x14ac:dyDescent="0.25">
      <c r="F1215" s="51" t="str">
        <f>IFERROR(VLOOKUP(D1215,'Tabelas auxiliares'!$A$3:$B$61,2,FALSE),"")</f>
        <v/>
      </c>
      <c r="G1215" s="51" t="str">
        <f>IFERROR(VLOOKUP($B1215,'Tabelas auxiliares'!$A$65:$C$102,2,FALSE),"")</f>
        <v/>
      </c>
      <c r="H1215" s="51" t="str">
        <f>IFERROR(VLOOKUP($B1215,'Tabelas auxiliares'!$A$65:$C$102,3,FALSE),"")</f>
        <v/>
      </c>
      <c r="X1215" s="51" t="str">
        <f t="shared" si="32"/>
        <v/>
      </c>
      <c r="Y1215" s="51" t="str">
        <f>IF(T1215="","",IF(AND(T1215&lt;&gt;'Tabelas auxiliares'!$B$236,T1215&lt;&gt;'Tabelas auxiliares'!$B$237,T1215&lt;&gt;'Tabelas auxiliares'!$C$236,T1215&lt;&gt;'Tabelas auxiliares'!$C$237,T1215&lt;&gt;'Tabelas auxiliares'!$D$236),"FOLHA DE PESSOAL",IF(X1215='Tabelas auxiliares'!$A$237,"CUSTEIO",IF(X1215='Tabelas auxiliares'!$A$236,"INVESTIMENTO","ERRO - VERIFICAR"))))</f>
        <v/>
      </c>
      <c r="Z1215" s="64" t="str">
        <f t="shared" si="33"/>
        <v/>
      </c>
      <c r="AC1215" s="44"/>
      <c r="AD1215" s="72"/>
      <c r="AE1215" s="72"/>
      <c r="AF1215" s="72"/>
      <c r="AG1215" s="72"/>
      <c r="AH1215" s="72"/>
      <c r="AI1215" s="72"/>
      <c r="AJ1215" s="72"/>
      <c r="AK1215" s="72"/>
      <c r="AL1215" s="72"/>
      <c r="AM1215" s="72"/>
      <c r="AN1215" s="72"/>
      <c r="AO1215" s="72"/>
    </row>
    <row r="1216" spans="6:41" x14ac:dyDescent="0.25">
      <c r="F1216" s="51" t="str">
        <f>IFERROR(VLOOKUP(D1216,'Tabelas auxiliares'!$A$3:$B$61,2,FALSE),"")</f>
        <v/>
      </c>
      <c r="G1216" s="51" t="str">
        <f>IFERROR(VLOOKUP($B1216,'Tabelas auxiliares'!$A$65:$C$102,2,FALSE),"")</f>
        <v/>
      </c>
      <c r="H1216" s="51" t="str">
        <f>IFERROR(VLOOKUP($B1216,'Tabelas auxiliares'!$A$65:$C$102,3,FALSE),"")</f>
        <v/>
      </c>
      <c r="X1216" s="51" t="str">
        <f t="shared" si="32"/>
        <v/>
      </c>
      <c r="Y1216" s="51" t="str">
        <f>IF(T1216="","",IF(AND(T1216&lt;&gt;'Tabelas auxiliares'!$B$236,T1216&lt;&gt;'Tabelas auxiliares'!$B$237,T1216&lt;&gt;'Tabelas auxiliares'!$C$236,T1216&lt;&gt;'Tabelas auxiliares'!$C$237,T1216&lt;&gt;'Tabelas auxiliares'!$D$236),"FOLHA DE PESSOAL",IF(X1216='Tabelas auxiliares'!$A$237,"CUSTEIO",IF(X1216='Tabelas auxiliares'!$A$236,"INVESTIMENTO","ERRO - VERIFICAR"))))</f>
        <v/>
      </c>
      <c r="Z1216" s="64" t="str">
        <f t="shared" si="33"/>
        <v/>
      </c>
      <c r="AC1216" s="44"/>
      <c r="AD1216" s="72"/>
      <c r="AE1216" s="72"/>
      <c r="AF1216" s="72"/>
      <c r="AG1216" s="72"/>
      <c r="AH1216" s="72"/>
      <c r="AI1216" s="72"/>
      <c r="AJ1216" s="72"/>
      <c r="AK1216" s="72"/>
      <c r="AL1216" s="72"/>
      <c r="AM1216" s="72"/>
      <c r="AN1216" s="72"/>
      <c r="AO1216" s="72"/>
    </row>
    <row r="1217" spans="6:41" x14ac:dyDescent="0.25">
      <c r="F1217" s="51" t="str">
        <f>IFERROR(VLOOKUP(D1217,'Tabelas auxiliares'!$A$3:$B$61,2,FALSE),"")</f>
        <v/>
      </c>
      <c r="G1217" s="51" t="str">
        <f>IFERROR(VLOOKUP($B1217,'Tabelas auxiliares'!$A$65:$C$102,2,FALSE),"")</f>
        <v/>
      </c>
      <c r="H1217" s="51" t="str">
        <f>IFERROR(VLOOKUP($B1217,'Tabelas auxiliares'!$A$65:$C$102,3,FALSE),"")</f>
        <v/>
      </c>
      <c r="X1217" s="51" t="str">
        <f t="shared" si="32"/>
        <v/>
      </c>
      <c r="Y1217" s="51" t="str">
        <f>IF(T1217="","",IF(AND(T1217&lt;&gt;'Tabelas auxiliares'!$B$236,T1217&lt;&gt;'Tabelas auxiliares'!$B$237,T1217&lt;&gt;'Tabelas auxiliares'!$C$236,T1217&lt;&gt;'Tabelas auxiliares'!$C$237,T1217&lt;&gt;'Tabelas auxiliares'!$D$236),"FOLHA DE PESSOAL",IF(X1217='Tabelas auxiliares'!$A$237,"CUSTEIO",IF(X1217='Tabelas auxiliares'!$A$236,"INVESTIMENTO","ERRO - VERIFICAR"))))</f>
        <v/>
      </c>
      <c r="Z1217" s="64" t="str">
        <f t="shared" si="33"/>
        <v/>
      </c>
      <c r="AC1217" s="44"/>
      <c r="AD1217" s="72"/>
      <c r="AE1217" s="72"/>
      <c r="AF1217" s="72"/>
      <c r="AG1217" s="72"/>
      <c r="AH1217" s="72"/>
      <c r="AI1217" s="72"/>
      <c r="AJ1217" s="72"/>
      <c r="AK1217" s="72"/>
      <c r="AL1217" s="72"/>
      <c r="AM1217" s="72"/>
      <c r="AN1217" s="72"/>
      <c r="AO1217" s="72"/>
    </row>
    <row r="1218" spans="6:41" x14ac:dyDescent="0.25">
      <c r="F1218" s="51" t="str">
        <f>IFERROR(VLOOKUP(D1218,'Tabelas auxiliares'!$A$3:$B$61,2,FALSE),"")</f>
        <v/>
      </c>
      <c r="G1218" s="51" t="str">
        <f>IFERROR(VLOOKUP($B1218,'Tabelas auxiliares'!$A$65:$C$102,2,FALSE),"")</f>
        <v/>
      </c>
      <c r="H1218" s="51" t="str">
        <f>IFERROR(VLOOKUP($B1218,'Tabelas auxiliares'!$A$65:$C$102,3,FALSE),"")</f>
        <v/>
      </c>
      <c r="X1218" s="51" t="str">
        <f t="shared" si="32"/>
        <v/>
      </c>
      <c r="Y1218" s="51" t="str">
        <f>IF(T1218="","",IF(AND(T1218&lt;&gt;'Tabelas auxiliares'!$B$236,T1218&lt;&gt;'Tabelas auxiliares'!$B$237,T1218&lt;&gt;'Tabelas auxiliares'!$C$236,T1218&lt;&gt;'Tabelas auxiliares'!$C$237,T1218&lt;&gt;'Tabelas auxiliares'!$D$236),"FOLHA DE PESSOAL",IF(X1218='Tabelas auxiliares'!$A$237,"CUSTEIO",IF(X1218='Tabelas auxiliares'!$A$236,"INVESTIMENTO","ERRO - VERIFICAR"))))</f>
        <v/>
      </c>
      <c r="Z1218" s="64" t="str">
        <f t="shared" si="33"/>
        <v/>
      </c>
      <c r="AC1218" s="44"/>
      <c r="AD1218" s="72"/>
      <c r="AE1218" s="72"/>
      <c r="AF1218" s="72"/>
      <c r="AG1218" s="72"/>
      <c r="AH1218" s="72"/>
      <c r="AI1218" s="72"/>
      <c r="AJ1218" s="72"/>
      <c r="AK1218" s="72"/>
      <c r="AL1218" s="72"/>
      <c r="AM1218" s="72"/>
      <c r="AN1218" s="72"/>
      <c r="AO1218" s="72"/>
    </row>
    <row r="1219" spans="6:41" x14ac:dyDescent="0.25">
      <c r="F1219" s="51" t="str">
        <f>IFERROR(VLOOKUP(D1219,'Tabelas auxiliares'!$A$3:$B$61,2,FALSE),"")</f>
        <v/>
      </c>
      <c r="G1219" s="51" t="str">
        <f>IFERROR(VLOOKUP($B1219,'Tabelas auxiliares'!$A$65:$C$102,2,FALSE),"")</f>
        <v/>
      </c>
      <c r="H1219" s="51" t="str">
        <f>IFERROR(VLOOKUP($B1219,'Tabelas auxiliares'!$A$65:$C$102,3,FALSE),"")</f>
        <v/>
      </c>
      <c r="X1219" s="51" t="str">
        <f t="shared" si="32"/>
        <v/>
      </c>
      <c r="Y1219" s="51" t="str">
        <f>IF(T1219="","",IF(AND(T1219&lt;&gt;'Tabelas auxiliares'!$B$236,T1219&lt;&gt;'Tabelas auxiliares'!$B$237,T1219&lt;&gt;'Tabelas auxiliares'!$C$236,T1219&lt;&gt;'Tabelas auxiliares'!$C$237,T1219&lt;&gt;'Tabelas auxiliares'!$D$236),"FOLHA DE PESSOAL",IF(X1219='Tabelas auxiliares'!$A$237,"CUSTEIO",IF(X1219='Tabelas auxiliares'!$A$236,"INVESTIMENTO","ERRO - VERIFICAR"))))</f>
        <v/>
      </c>
      <c r="Z1219" s="64" t="str">
        <f t="shared" si="33"/>
        <v/>
      </c>
      <c r="AC1219" s="44"/>
      <c r="AD1219" s="72"/>
      <c r="AE1219" s="72"/>
      <c r="AF1219" s="72"/>
      <c r="AG1219" s="72"/>
      <c r="AH1219" s="72"/>
      <c r="AI1219" s="72"/>
      <c r="AJ1219" s="72"/>
      <c r="AK1219" s="72"/>
      <c r="AL1219" s="72"/>
      <c r="AM1219" s="72"/>
      <c r="AN1219" s="72"/>
      <c r="AO1219" s="72"/>
    </row>
    <row r="1220" spans="6:41" x14ac:dyDescent="0.25">
      <c r="F1220" s="51" t="str">
        <f>IFERROR(VLOOKUP(D1220,'Tabelas auxiliares'!$A$3:$B$61,2,FALSE),"")</f>
        <v/>
      </c>
      <c r="G1220" s="51" t="str">
        <f>IFERROR(VLOOKUP($B1220,'Tabelas auxiliares'!$A$65:$C$102,2,FALSE),"")</f>
        <v/>
      </c>
      <c r="H1220" s="51" t="str">
        <f>IFERROR(VLOOKUP($B1220,'Tabelas auxiliares'!$A$65:$C$102,3,FALSE),"")</f>
        <v/>
      </c>
      <c r="X1220" s="51" t="str">
        <f t="shared" si="32"/>
        <v/>
      </c>
      <c r="Y1220" s="51" t="str">
        <f>IF(T1220="","",IF(AND(T1220&lt;&gt;'Tabelas auxiliares'!$B$236,T1220&lt;&gt;'Tabelas auxiliares'!$B$237,T1220&lt;&gt;'Tabelas auxiliares'!$C$236,T1220&lt;&gt;'Tabelas auxiliares'!$C$237,T1220&lt;&gt;'Tabelas auxiliares'!$D$236),"FOLHA DE PESSOAL",IF(X1220='Tabelas auxiliares'!$A$237,"CUSTEIO",IF(X1220='Tabelas auxiliares'!$A$236,"INVESTIMENTO","ERRO - VERIFICAR"))))</f>
        <v/>
      </c>
      <c r="Z1220" s="64" t="str">
        <f t="shared" si="33"/>
        <v/>
      </c>
      <c r="AC1220" s="44"/>
      <c r="AD1220" s="72"/>
      <c r="AE1220" s="72"/>
      <c r="AF1220" s="72"/>
      <c r="AG1220" s="72"/>
      <c r="AH1220" s="72"/>
      <c r="AI1220" s="72"/>
      <c r="AJ1220" s="72"/>
      <c r="AK1220" s="72"/>
      <c r="AL1220" s="72"/>
      <c r="AM1220" s="72"/>
      <c r="AN1220" s="72"/>
      <c r="AO1220" s="72"/>
    </row>
    <row r="1221" spans="6:41" x14ac:dyDescent="0.25">
      <c r="F1221" s="51" t="str">
        <f>IFERROR(VLOOKUP(D1221,'Tabelas auxiliares'!$A$3:$B$61,2,FALSE),"")</f>
        <v/>
      </c>
      <c r="G1221" s="51" t="str">
        <f>IFERROR(VLOOKUP($B1221,'Tabelas auxiliares'!$A$65:$C$102,2,FALSE),"")</f>
        <v/>
      </c>
      <c r="H1221" s="51" t="str">
        <f>IFERROR(VLOOKUP($B1221,'Tabelas auxiliares'!$A$65:$C$102,3,FALSE),"")</f>
        <v/>
      </c>
      <c r="X1221" s="51" t="str">
        <f t="shared" si="32"/>
        <v/>
      </c>
      <c r="Y1221" s="51" t="str">
        <f>IF(T1221="","",IF(AND(T1221&lt;&gt;'Tabelas auxiliares'!$B$236,T1221&lt;&gt;'Tabelas auxiliares'!$B$237,T1221&lt;&gt;'Tabelas auxiliares'!$C$236,T1221&lt;&gt;'Tabelas auxiliares'!$C$237,T1221&lt;&gt;'Tabelas auxiliares'!$D$236),"FOLHA DE PESSOAL",IF(X1221='Tabelas auxiliares'!$A$237,"CUSTEIO",IF(X1221='Tabelas auxiliares'!$A$236,"INVESTIMENTO","ERRO - VERIFICAR"))))</f>
        <v/>
      </c>
      <c r="Z1221" s="64" t="str">
        <f t="shared" si="33"/>
        <v/>
      </c>
      <c r="AC1221" s="44"/>
      <c r="AD1221" s="72"/>
      <c r="AE1221" s="72"/>
      <c r="AF1221" s="72"/>
      <c r="AG1221" s="72"/>
      <c r="AH1221" s="72"/>
      <c r="AI1221" s="72"/>
      <c r="AJ1221" s="72"/>
      <c r="AK1221" s="72"/>
      <c r="AL1221" s="72"/>
      <c r="AM1221" s="72"/>
      <c r="AN1221" s="72"/>
      <c r="AO1221" s="72"/>
    </row>
    <row r="1222" spans="6:41" x14ac:dyDescent="0.25">
      <c r="F1222" s="51" t="str">
        <f>IFERROR(VLOOKUP(D1222,'Tabelas auxiliares'!$A$3:$B$61,2,FALSE),"")</f>
        <v/>
      </c>
      <c r="G1222" s="51" t="str">
        <f>IFERROR(VLOOKUP($B1222,'Tabelas auxiliares'!$A$65:$C$102,2,FALSE),"")</f>
        <v/>
      </c>
      <c r="H1222" s="51" t="str">
        <f>IFERROR(VLOOKUP($B1222,'Tabelas auxiliares'!$A$65:$C$102,3,FALSE),"")</f>
        <v/>
      </c>
      <c r="X1222" s="51" t="str">
        <f t="shared" si="32"/>
        <v/>
      </c>
      <c r="Y1222" s="51" t="str">
        <f>IF(T1222="","",IF(AND(T1222&lt;&gt;'Tabelas auxiliares'!$B$236,T1222&lt;&gt;'Tabelas auxiliares'!$B$237,T1222&lt;&gt;'Tabelas auxiliares'!$C$236,T1222&lt;&gt;'Tabelas auxiliares'!$C$237,T1222&lt;&gt;'Tabelas auxiliares'!$D$236),"FOLHA DE PESSOAL",IF(X1222='Tabelas auxiliares'!$A$237,"CUSTEIO",IF(X1222='Tabelas auxiliares'!$A$236,"INVESTIMENTO","ERRO - VERIFICAR"))))</f>
        <v/>
      </c>
      <c r="Z1222" s="64" t="str">
        <f t="shared" si="33"/>
        <v/>
      </c>
      <c r="AC1222" s="44"/>
      <c r="AD1222" s="72"/>
      <c r="AE1222" s="72"/>
      <c r="AF1222" s="72"/>
      <c r="AG1222" s="72"/>
      <c r="AH1222" s="72"/>
      <c r="AI1222" s="72"/>
      <c r="AJ1222" s="72"/>
      <c r="AK1222" s="72"/>
      <c r="AL1222" s="72"/>
      <c r="AM1222" s="72"/>
      <c r="AN1222" s="72"/>
      <c r="AO1222" s="72"/>
    </row>
    <row r="1223" spans="6:41" x14ac:dyDescent="0.25">
      <c r="F1223" s="51" t="str">
        <f>IFERROR(VLOOKUP(D1223,'Tabelas auxiliares'!$A$3:$B$61,2,FALSE),"")</f>
        <v/>
      </c>
      <c r="G1223" s="51" t="str">
        <f>IFERROR(VLOOKUP($B1223,'Tabelas auxiliares'!$A$65:$C$102,2,FALSE),"")</f>
        <v/>
      </c>
      <c r="H1223" s="51" t="str">
        <f>IFERROR(VLOOKUP($B1223,'Tabelas auxiliares'!$A$65:$C$102,3,FALSE),"")</f>
        <v/>
      </c>
      <c r="X1223" s="51" t="str">
        <f t="shared" si="32"/>
        <v/>
      </c>
      <c r="Y1223" s="51" t="str">
        <f>IF(T1223="","",IF(AND(T1223&lt;&gt;'Tabelas auxiliares'!$B$236,T1223&lt;&gt;'Tabelas auxiliares'!$B$237,T1223&lt;&gt;'Tabelas auxiliares'!$C$236,T1223&lt;&gt;'Tabelas auxiliares'!$C$237,T1223&lt;&gt;'Tabelas auxiliares'!$D$236),"FOLHA DE PESSOAL",IF(X1223='Tabelas auxiliares'!$A$237,"CUSTEIO",IF(X1223='Tabelas auxiliares'!$A$236,"INVESTIMENTO","ERRO - VERIFICAR"))))</f>
        <v/>
      </c>
      <c r="Z1223" s="64" t="str">
        <f t="shared" si="33"/>
        <v/>
      </c>
      <c r="AC1223" s="44"/>
      <c r="AD1223" s="72"/>
      <c r="AE1223" s="72"/>
      <c r="AF1223" s="72"/>
      <c r="AG1223" s="72"/>
      <c r="AH1223" s="72"/>
      <c r="AI1223" s="72"/>
      <c r="AJ1223" s="72"/>
      <c r="AK1223" s="72"/>
      <c r="AL1223" s="72"/>
      <c r="AM1223" s="72"/>
      <c r="AN1223" s="72"/>
      <c r="AO1223" s="72"/>
    </row>
    <row r="1224" spans="6:41" x14ac:dyDescent="0.25">
      <c r="F1224" s="51" t="str">
        <f>IFERROR(VLOOKUP(D1224,'Tabelas auxiliares'!$A$3:$B$61,2,FALSE),"")</f>
        <v/>
      </c>
      <c r="G1224" s="51" t="str">
        <f>IFERROR(VLOOKUP($B1224,'Tabelas auxiliares'!$A$65:$C$102,2,FALSE),"")</f>
        <v/>
      </c>
      <c r="H1224" s="51" t="str">
        <f>IFERROR(VLOOKUP($B1224,'Tabelas auxiliares'!$A$65:$C$102,3,FALSE),"")</f>
        <v/>
      </c>
      <c r="X1224" s="51" t="str">
        <f t="shared" si="32"/>
        <v/>
      </c>
      <c r="Y1224" s="51" t="str">
        <f>IF(T1224="","",IF(AND(T1224&lt;&gt;'Tabelas auxiliares'!$B$236,T1224&lt;&gt;'Tabelas auxiliares'!$B$237,T1224&lt;&gt;'Tabelas auxiliares'!$C$236,T1224&lt;&gt;'Tabelas auxiliares'!$C$237,T1224&lt;&gt;'Tabelas auxiliares'!$D$236),"FOLHA DE PESSOAL",IF(X1224='Tabelas auxiliares'!$A$237,"CUSTEIO",IF(X1224='Tabelas auxiliares'!$A$236,"INVESTIMENTO","ERRO - VERIFICAR"))))</f>
        <v/>
      </c>
      <c r="Z1224" s="64" t="str">
        <f t="shared" si="33"/>
        <v/>
      </c>
      <c r="AC1224" s="44"/>
      <c r="AD1224" s="72"/>
      <c r="AE1224" s="72"/>
      <c r="AF1224" s="72"/>
      <c r="AG1224" s="72"/>
      <c r="AH1224" s="72"/>
      <c r="AI1224" s="72"/>
      <c r="AJ1224" s="72"/>
      <c r="AK1224" s="72"/>
      <c r="AL1224" s="72"/>
      <c r="AM1224" s="72"/>
      <c r="AN1224" s="72"/>
      <c r="AO1224" s="72"/>
    </row>
    <row r="1225" spans="6:41" x14ac:dyDescent="0.25">
      <c r="F1225" s="51" t="str">
        <f>IFERROR(VLOOKUP(D1225,'Tabelas auxiliares'!$A$3:$B$61,2,FALSE),"")</f>
        <v/>
      </c>
      <c r="G1225" s="51" t="str">
        <f>IFERROR(VLOOKUP($B1225,'Tabelas auxiliares'!$A$65:$C$102,2,FALSE),"")</f>
        <v/>
      </c>
      <c r="H1225" s="51" t="str">
        <f>IFERROR(VLOOKUP($B1225,'Tabelas auxiliares'!$A$65:$C$102,3,FALSE),"")</f>
        <v/>
      </c>
      <c r="X1225" s="51" t="str">
        <f t="shared" si="32"/>
        <v/>
      </c>
      <c r="Y1225" s="51" t="str">
        <f>IF(T1225="","",IF(AND(T1225&lt;&gt;'Tabelas auxiliares'!$B$236,T1225&lt;&gt;'Tabelas auxiliares'!$B$237,T1225&lt;&gt;'Tabelas auxiliares'!$C$236,T1225&lt;&gt;'Tabelas auxiliares'!$C$237,T1225&lt;&gt;'Tabelas auxiliares'!$D$236),"FOLHA DE PESSOAL",IF(X1225='Tabelas auxiliares'!$A$237,"CUSTEIO",IF(X1225='Tabelas auxiliares'!$A$236,"INVESTIMENTO","ERRO - VERIFICAR"))))</f>
        <v/>
      </c>
      <c r="Z1225" s="64" t="str">
        <f t="shared" si="33"/>
        <v/>
      </c>
      <c r="AC1225" s="44"/>
      <c r="AD1225" s="72"/>
      <c r="AE1225" s="72"/>
      <c r="AF1225" s="72"/>
      <c r="AG1225" s="72"/>
      <c r="AH1225" s="72"/>
      <c r="AI1225" s="72"/>
      <c r="AJ1225" s="72"/>
      <c r="AK1225" s="72"/>
      <c r="AL1225" s="72"/>
      <c r="AM1225" s="72"/>
      <c r="AN1225" s="72"/>
      <c r="AO1225" s="72"/>
    </row>
    <row r="1226" spans="6:41" x14ac:dyDescent="0.25">
      <c r="F1226" s="51" t="str">
        <f>IFERROR(VLOOKUP(D1226,'Tabelas auxiliares'!$A$3:$B$61,2,FALSE),"")</f>
        <v/>
      </c>
      <c r="G1226" s="51" t="str">
        <f>IFERROR(VLOOKUP($B1226,'Tabelas auxiliares'!$A$65:$C$102,2,FALSE),"")</f>
        <v/>
      </c>
      <c r="H1226" s="51" t="str">
        <f>IFERROR(VLOOKUP($B1226,'Tabelas auxiliares'!$A$65:$C$102,3,FALSE),"")</f>
        <v/>
      </c>
      <c r="X1226" s="51" t="str">
        <f t="shared" si="32"/>
        <v/>
      </c>
      <c r="Y1226" s="51" t="str">
        <f>IF(T1226="","",IF(AND(T1226&lt;&gt;'Tabelas auxiliares'!$B$236,T1226&lt;&gt;'Tabelas auxiliares'!$B$237,T1226&lt;&gt;'Tabelas auxiliares'!$C$236,T1226&lt;&gt;'Tabelas auxiliares'!$C$237,T1226&lt;&gt;'Tabelas auxiliares'!$D$236),"FOLHA DE PESSOAL",IF(X1226='Tabelas auxiliares'!$A$237,"CUSTEIO",IF(X1226='Tabelas auxiliares'!$A$236,"INVESTIMENTO","ERRO - VERIFICAR"))))</f>
        <v/>
      </c>
      <c r="Z1226" s="64" t="str">
        <f t="shared" si="33"/>
        <v/>
      </c>
      <c r="AC1226" s="44"/>
      <c r="AD1226" s="72"/>
      <c r="AE1226" s="72"/>
      <c r="AF1226" s="72"/>
      <c r="AG1226" s="72"/>
      <c r="AH1226" s="72"/>
      <c r="AI1226" s="72"/>
      <c r="AJ1226" s="72"/>
      <c r="AK1226" s="72"/>
      <c r="AL1226" s="72"/>
      <c r="AM1226" s="72"/>
      <c r="AN1226" s="72"/>
      <c r="AO1226" s="72"/>
    </row>
    <row r="1227" spans="6:41" x14ac:dyDescent="0.25">
      <c r="F1227" s="51" t="str">
        <f>IFERROR(VLOOKUP(D1227,'Tabelas auxiliares'!$A$3:$B$61,2,FALSE),"")</f>
        <v/>
      </c>
      <c r="G1227" s="51" t="str">
        <f>IFERROR(VLOOKUP($B1227,'Tabelas auxiliares'!$A$65:$C$102,2,FALSE),"")</f>
        <v/>
      </c>
      <c r="H1227" s="51" t="str">
        <f>IFERROR(VLOOKUP($B1227,'Tabelas auxiliares'!$A$65:$C$102,3,FALSE),"")</f>
        <v/>
      </c>
      <c r="X1227" s="51" t="str">
        <f t="shared" si="32"/>
        <v/>
      </c>
      <c r="Y1227" s="51" t="str">
        <f>IF(T1227="","",IF(AND(T1227&lt;&gt;'Tabelas auxiliares'!$B$236,T1227&lt;&gt;'Tabelas auxiliares'!$B$237,T1227&lt;&gt;'Tabelas auxiliares'!$C$236,T1227&lt;&gt;'Tabelas auxiliares'!$C$237,T1227&lt;&gt;'Tabelas auxiliares'!$D$236),"FOLHA DE PESSOAL",IF(X1227='Tabelas auxiliares'!$A$237,"CUSTEIO",IF(X1227='Tabelas auxiliares'!$A$236,"INVESTIMENTO","ERRO - VERIFICAR"))))</f>
        <v/>
      </c>
      <c r="Z1227" s="64" t="str">
        <f t="shared" si="33"/>
        <v/>
      </c>
      <c r="AC1227" s="44"/>
      <c r="AD1227" s="72"/>
      <c r="AE1227" s="72"/>
      <c r="AF1227" s="72"/>
      <c r="AG1227" s="72"/>
      <c r="AH1227" s="72"/>
      <c r="AI1227" s="72"/>
      <c r="AJ1227" s="72"/>
      <c r="AK1227" s="72"/>
      <c r="AL1227" s="72"/>
      <c r="AM1227" s="72"/>
      <c r="AN1227" s="72"/>
      <c r="AO1227" s="72"/>
    </row>
    <row r="1228" spans="6:41" x14ac:dyDescent="0.25">
      <c r="F1228" s="51" t="str">
        <f>IFERROR(VLOOKUP(D1228,'Tabelas auxiliares'!$A$3:$B$61,2,FALSE),"")</f>
        <v/>
      </c>
      <c r="G1228" s="51" t="str">
        <f>IFERROR(VLOOKUP($B1228,'Tabelas auxiliares'!$A$65:$C$102,2,FALSE),"")</f>
        <v/>
      </c>
      <c r="H1228" s="51" t="str">
        <f>IFERROR(VLOOKUP($B1228,'Tabelas auxiliares'!$A$65:$C$102,3,FALSE),"")</f>
        <v/>
      </c>
      <c r="X1228" s="51" t="str">
        <f t="shared" si="32"/>
        <v/>
      </c>
      <c r="Y1228" s="51" t="str">
        <f>IF(T1228="","",IF(AND(T1228&lt;&gt;'Tabelas auxiliares'!$B$236,T1228&lt;&gt;'Tabelas auxiliares'!$B$237,T1228&lt;&gt;'Tabelas auxiliares'!$C$236,T1228&lt;&gt;'Tabelas auxiliares'!$C$237,T1228&lt;&gt;'Tabelas auxiliares'!$D$236),"FOLHA DE PESSOAL",IF(X1228='Tabelas auxiliares'!$A$237,"CUSTEIO",IF(X1228='Tabelas auxiliares'!$A$236,"INVESTIMENTO","ERRO - VERIFICAR"))))</f>
        <v/>
      </c>
      <c r="Z1228" s="64" t="str">
        <f t="shared" si="33"/>
        <v/>
      </c>
      <c r="AC1228" s="44"/>
      <c r="AD1228" s="72"/>
      <c r="AE1228" s="72"/>
      <c r="AF1228" s="72"/>
      <c r="AG1228" s="72"/>
      <c r="AH1228" s="72"/>
      <c r="AI1228" s="72"/>
      <c r="AJ1228" s="72"/>
      <c r="AK1228" s="72"/>
      <c r="AL1228" s="72"/>
      <c r="AM1228" s="72"/>
      <c r="AN1228" s="72"/>
      <c r="AO1228" s="72"/>
    </row>
    <row r="1229" spans="6:41" x14ac:dyDescent="0.25">
      <c r="F1229" s="51" t="str">
        <f>IFERROR(VLOOKUP(D1229,'Tabelas auxiliares'!$A$3:$B$61,2,FALSE),"")</f>
        <v/>
      </c>
      <c r="G1229" s="51" t="str">
        <f>IFERROR(VLOOKUP($B1229,'Tabelas auxiliares'!$A$65:$C$102,2,FALSE),"")</f>
        <v/>
      </c>
      <c r="H1229" s="51" t="str">
        <f>IFERROR(VLOOKUP($B1229,'Tabelas auxiliares'!$A$65:$C$102,3,FALSE),"")</f>
        <v/>
      </c>
      <c r="X1229" s="51" t="str">
        <f t="shared" si="32"/>
        <v/>
      </c>
      <c r="Y1229" s="51" t="str">
        <f>IF(T1229="","",IF(AND(T1229&lt;&gt;'Tabelas auxiliares'!$B$236,T1229&lt;&gt;'Tabelas auxiliares'!$B$237,T1229&lt;&gt;'Tabelas auxiliares'!$C$236,T1229&lt;&gt;'Tabelas auxiliares'!$C$237,T1229&lt;&gt;'Tabelas auxiliares'!$D$236),"FOLHA DE PESSOAL",IF(X1229='Tabelas auxiliares'!$A$237,"CUSTEIO",IF(X1229='Tabelas auxiliares'!$A$236,"INVESTIMENTO","ERRO - VERIFICAR"))))</f>
        <v/>
      </c>
      <c r="Z1229" s="64" t="str">
        <f t="shared" si="33"/>
        <v/>
      </c>
      <c r="AC1229" s="44"/>
      <c r="AD1229" s="72"/>
      <c r="AE1229" s="72"/>
      <c r="AF1229" s="72"/>
      <c r="AG1229" s="72"/>
      <c r="AH1229" s="72"/>
      <c r="AI1229" s="72"/>
      <c r="AJ1229" s="72"/>
      <c r="AK1229" s="72"/>
      <c r="AL1229" s="72"/>
      <c r="AM1229" s="72"/>
      <c r="AN1229" s="72"/>
      <c r="AO1229" s="72"/>
    </row>
    <row r="1230" spans="6:41" x14ac:dyDescent="0.25">
      <c r="F1230" s="51" t="str">
        <f>IFERROR(VLOOKUP(D1230,'Tabelas auxiliares'!$A$3:$B$61,2,FALSE),"")</f>
        <v/>
      </c>
      <c r="G1230" s="51" t="str">
        <f>IFERROR(VLOOKUP($B1230,'Tabelas auxiliares'!$A$65:$C$102,2,FALSE),"")</f>
        <v/>
      </c>
      <c r="H1230" s="51" t="str">
        <f>IFERROR(VLOOKUP($B1230,'Tabelas auxiliares'!$A$65:$C$102,3,FALSE),"")</f>
        <v/>
      </c>
      <c r="X1230" s="51" t="str">
        <f t="shared" si="32"/>
        <v/>
      </c>
      <c r="Y1230" s="51" t="str">
        <f>IF(T1230="","",IF(AND(T1230&lt;&gt;'Tabelas auxiliares'!$B$236,T1230&lt;&gt;'Tabelas auxiliares'!$B$237,T1230&lt;&gt;'Tabelas auxiliares'!$C$236,T1230&lt;&gt;'Tabelas auxiliares'!$C$237,T1230&lt;&gt;'Tabelas auxiliares'!$D$236),"FOLHA DE PESSOAL",IF(X1230='Tabelas auxiliares'!$A$237,"CUSTEIO",IF(X1230='Tabelas auxiliares'!$A$236,"INVESTIMENTO","ERRO - VERIFICAR"))))</f>
        <v/>
      </c>
      <c r="Z1230" s="64" t="str">
        <f t="shared" si="33"/>
        <v/>
      </c>
      <c r="AC1230" s="44"/>
      <c r="AD1230" s="72"/>
      <c r="AE1230" s="72"/>
      <c r="AF1230" s="72"/>
      <c r="AG1230" s="72"/>
      <c r="AH1230" s="72"/>
      <c r="AI1230" s="72"/>
      <c r="AJ1230" s="72"/>
      <c r="AK1230" s="72"/>
      <c r="AL1230" s="72"/>
      <c r="AM1230" s="72"/>
      <c r="AN1230" s="72"/>
      <c r="AO1230" s="72"/>
    </row>
    <row r="1231" spans="6:41" x14ac:dyDescent="0.25">
      <c r="F1231" s="51" t="str">
        <f>IFERROR(VLOOKUP(D1231,'Tabelas auxiliares'!$A$3:$B$61,2,FALSE),"")</f>
        <v/>
      </c>
      <c r="G1231" s="51" t="str">
        <f>IFERROR(VLOOKUP($B1231,'Tabelas auxiliares'!$A$65:$C$102,2,FALSE),"")</f>
        <v/>
      </c>
      <c r="H1231" s="51" t="str">
        <f>IFERROR(VLOOKUP($B1231,'Tabelas auxiliares'!$A$65:$C$102,3,FALSE),"")</f>
        <v/>
      </c>
      <c r="X1231" s="51" t="str">
        <f t="shared" si="32"/>
        <v/>
      </c>
      <c r="Y1231" s="51" t="str">
        <f>IF(T1231="","",IF(AND(T1231&lt;&gt;'Tabelas auxiliares'!$B$236,T1231&lt;&gt;'Tabelas auxiliares'!$B$237,T1231&lt;&gt;'Tabelas auxiliares'!$C$236,T1231&lt;&gt;'Tabelas auxiliares'!$C$237,T1231&lt;&gt;'Tabelas auxiliares'!$D$236),"FOLHA DE PESSOAL",IF(X1231='Tabelas auxiliares'!$A$237,"CUSTEIO",IF(X1231='Tabelas auxiliares'!$A$236,"INVESTIMENTO","ERRO - VERIFICAR"))))</f>
        <v/>
      </c>
      <c r="Z1231" s="64" t="str">
        <f t="shared" si="33"/>
        <v/>
      </c>
      <c r="AC1231" s="44"/>
      <c r="AD1231" s="72"/>
      <c r="AE1231" s="72"/>
      <c r="AF1231" s="72"/>
      <c r="AG1231" s="72"/>
      <c r="AH1231" s="72"/>
      <c r="AI1231" s="72"/>
      <c r="AJ1231" s="72"/>
      <c r="AK1231" s="72"/>
      <c r="AL1231" s="72"/>
      <c r="AM1231" s="72"/>
      <c r="AN1231" s="72"/>
      <c r="AO1231" s="72"/>
    </row>
    <row r="1232" spans="6:41" x14ac:dyDescent="0.25">
      <c r="F1232" s="51" t="str">
        <f>IFERROR(VLOOKUP(D1232,'Tabelas auxiliares'!$A$3:$B$61,2,FALSE),"")</f>
        <v/>
      </c>
      <c r="G1232" s="51" t="str">
        <f>IFERROR(VLOOKUP($B1232,'Tabelas auxiliares'!$A$65:$C$102,2,FALSE),"")</f>
        <v/>
      </c>
      <c r="H1232" s="51" t="str">
        <f>IFERROR(VLOOKUP($B1232,'Tabelas auxiliares'!$A$65:$C$102,3,FALSE),"")</f>
        <v/>
      </c>
      <c r="X1232" s="51" t="str">
        <f t="shared" si="32"/>
        <v/>
      </c>
      <c r="Y1232" s="51" t="str">
        <f>IF(T1232="","",IF(AND(T1232&lt;&gt;'Tabelas auxiliares'!$B$236,T1232&lt;&gt;'Tabelas auxiliares'!$B$237,T1232&lt;&gt;'Tabelas auxiliares'!$C$236,T1232&lt;&gt;'Tabelas auxiliares'!$C$237,T1232&lt;&gt;'Tabelas auxiliares'!$D$236),"FOLHA DE PESSOAL",IF(X1232='Tabelas auxiliares'!$A$237,"CUSTEIO",IF(X1232='Tabelas auxiliares'!$A$236,"INVESTIMENTO","ERRO - VERIFICAR"))))</f>
        <v/>
      </c>
      <c r="Z1232" s="64" t="str">
        <f t="shared" si="33"/>
        <v/>
      </c>
      <c r="AC1232" s="44"/>
      <c r="AD1232" s="72"/>
      <c r="AE1232" s="72"/>
      <c r="AF1232" s="72"/>
      <c r="AG1232" s="72"/>
      <c r="AH1232" s="72"/>
      <c r="AI1232" s="72"/>
      <c r="AJ1232" s="72"/>
      <c r="AK1232" s="72"/>
      <c r="AL1232" s="72"/>
      <c r="AM1232" s="72"/>
      <c r="AN1232" s="72"/>
      <c r="AO1232" s="72"/>
    </row>
    <row r="1233" spans="6:41" x14ac:dyDescent="0.25">
      <c r="F1233" s="51" t="str">
        <f>IFERROR(VLOOKUP(D1233,'Tabelas auxiliares'!$A$3:$B$61,2,FALSE),"")</f>
        <v/>
      </c>
      <c r="G1233" s="51" t="str">
        <f>IFERROR(VLOOKUP($B1233,'Tabelas auxiliares'!$A$65:$C$102,2,FALSE),"")</f>
        <v/>
      </c>
      <c r="H1233" s="51" t="str">
        <f>IFERROR(VLOOKUP($B1233,'Tabelas auxiliares'!$A$65:$C$102,3,FALSE),"")</f>
        <v/>
      </c>
      <c r="X1233" s="51" t="str">
        <f t="shared" si="32"/>
        <v/>
      </c>
      <c r="Y1233" s="51" t="str">
        <f>IF(T1233="","",IF(AND(T1233&lt;&gt;'Tabelas auxiliares'!$B$236,T1233&lt;&gt;'Tabelas auxiliares'!$B$237,T1233&lt;&gt;'Tabelas auxiliares'!$C$236,T1233&lt;&gt;'Tabelas auxiliares'!$C$237,T1233&lt;&gt;'Tabelas auxiliares'!$D$236),"FOLHA DE PESSOAL",IF(X1233='Tabelas auxiliares'!$A$237,"CUSTEIO",IF(X1233='Tabelas auxiliares'!$A$236,"INVESTIMENTO","ERRO - VERIFICAR"))))</f>
        <v/>
      </c>
      <c r="Z1233" s="64" t="str">
        <f t="shared" si="33"/>
        <v/>
      </c>
      <c r="AC1233" s="44"/>
      <c r="AD1233" s="72"/>
      <c r="AE1233" s="72"/>
      <c r="AF1233" s="72"/>
      <c r="AG1233" s="72"/>
      <c r="AH1233" s="72"/>
      <c r="AI1233" s="72"/>
      <c r="AJ1233" s="72"/>
      <c r="AK1233" s="72"/>
      <c r="AL1233" s="72"/>
      <c r="AM1233" s="72"/>
      <c r="AN1233" s="72"/>
      <c r="AO1233" s="72"/>
    </row>
    <row r="1234" spans="6:41" x14ac:dyDescent="0.25">
      <c r="F1234" s="51" t="str">
        <f>IFERROR(VLOOKUP(D1234,'Tabelas auxiliares'!$A$3:$B$61,2,FALSE),"")</f>
        <v/>
      </c>
      <c r="G1234" s="51" t="str">
        <f>IFERROR(VLOOKUP($B1234,'Tabelas auxiliares'!$A$65:$C$102,2,FALSE),"")</f>
        <v/>
      </c>
      <c r="H1234" s="51" t="str">
        <f>IFERROR(VLOOKUP($B1234,'Tabelas auxiliares'!$A$65:$C$102,3,FALSE),"")</f>
        <v/>
      </c>
      <c r="X1234" s="51" t="str">
        <f t="shared" si="32"/>
        <v/>
      </c>
      <c r="Y1234" s="51" t="str">
        <f>IF(T1234="","",IF(AND(T1234&lt;&gt;'Tabelas auxiliares'!$B$236,T1234&lt;&gt;'Tabelas auxiliares'!$B$237,T1234&lt;&gt;'Tabelas auxiliares'!$C$236,T1234&lt;&gt;'Tabelas auxiliares'!$C$237,T1234&lt;&gt;'Tabelas auxiliares'!$D$236),"FOLHA DE PESSOAL",IF(X1234='Tabelas auxiliares'!$A$237,"CUSTEIO",IF(X1234='Tabelas auxiliares'!$A$236,"INVESTIMENTO","ERRO - VERIFICAR"))))</f>
        <v/>
      </c>
      <c r="Z1234" s="64" t="str">
        <f t="shared" si="33"/>
        <v/>
      </c>
      <c r="AC1234" s="44"/>
      <c r="AD1234" s="72"/>
      <c r="AE1234" s="72"/>
      <c r="AF1234" s="72"/>
      <c r="AG1234" s="72"/>
      <c r="AH1234" s="72"/>
      <c r="AI1234" s="72"/>
      <c r="AJ1234" s="72"/>
      <c r="AK1234" s="72"/>
      <c r="AL1234" s="72"/>
      <c r="AM1234" s="72"/>
      <c r="AN1234" s="72"/>
      <c r="AO1234" s="72"/>
    </row>
    <row r="1235" spans="6:41" x14ac:dyDescent="0.25">
      <c r="F1235" s="51" t="str">
        <f>IFERROR(VLOOKUP(D1235,'Tabelas auxiliares'!$A$3:$B$61,2,FALSE),"")</f>
        <v/>
      </c>
      <c r="G1235" s="51" t="str">
        <f>IFERROR(VLOOKUP($B1235,'Tabelas auxiliares'!$A$65:$C$102,2,FALSE),"")</f>
        <v/>
      </c>
      <c r="H1235" s="51" t="str">
        <f>IFERROR(VLOOKUP($B1235,'Tabelas auxiliares'!$A$65:$C$102,3,FALSE),"")</f>
        <v/>
      </c>
      <c r="X1235" s="51" t="str">
        <f t="shared" si="32"/>
        <v/>
      </c>
      <c r="Y1235" s="51" t="str">
        <f>IF(T1235="","",IF(AND(T1235&lt;&gt;'Tabelas auxiliares'!$B$236,T1235&lt;&gt;'Tabelas auxiliares'!$B$237,T1235&lt;&gt;'Tabelas auxiliares'!$C$236,T1235&lt;&gt;'Tabelas auxiliares'!$C$237,T1235&lt;&gt;'Tabelas auxiliares'!$D$236),"FOLHA DE PESSOAL",IF(X1235='Tabelas auxiliares'!$A$237,"CUSTEIO",IF(X1235='Tabelas auxiliares'!$A$236,"INVESTIMENTO","ERRO - VERIFICAR"))))</f>
        <v/>
      </c>
      <c r="Z1235" s="64" t="str">
        <f t="shared" si="33"/>
        <v/>
      </c>
      <c r="AC1235" s="44"/>
      <c r="AD1235" s="72"/>
      <c r="AE1235" s="72"/>
      <c r="AF1235" s="72"/>
      <c r="AG1235" s="72"/>
      <c r="AH1235" s="72"/>
      <c r="AI1235" s="72"/>
      <c r="AJ1235" s="72"/>
      <c r="AK1235" s="72"/>
      <c r="AL1235" s="72"/>
      <c r="AM1235" s="72"/>
      <c r="AN1235" s="72"/>
      <c r="AO1235" s="72"/>
    </row>
    <row r="1236" spans="6:41" x14ac:dyDescent="0.25">
      <c r="F1236" s="51" t="str">
        <f>IFERROR(VLOOKUP(D1236,'Tabelas auxiliares'!$A$3:$B$61,2,FALSE),"")</f>
        <v/>
      </c>
      <c r="G1236" s="51" t="str">
        <f>IFERROR(VLOOKUP($B1236,'Tabelas auxiliares'!$A$65:$C$102,2,FALSE),"")</f>
        <v/>
      </c>
      <c r="H1236" s="51" t="str">
        <f>IFERROR(VLOOKUP($B1236,'Tabelas auxiliares'!$A$65:$C$102,3,FALSE),"")</f>
        <v/>
      </c>
      <c r="X1236" s="51" t="str">
        <f t="shared" si="32"/>
        <v/>
      </c>
      <c r="Y1236" s="51" t="str">
        <f>IF(T1236="","",IF(AND(T1236&lt;&gt;'Tabelas auxiliares'!$B$236,T1236&lt;&gt;'Tabelas auxiliares'!$B$237,T1236&lt;&gt;'Tabelas auxiliares'!$C$236,T1236&lt;&gt;'Tabelas auxiliares'!$C$237,T1236&lt;&gt;'Tabelas auxiliares'!$D$236),"FOLHA DE PESSOAL",IF(X1236='Tabelas auxiliares'!$A$237,"CUSTEIO",IF(X1236='Tabelas auxiliares'!$A$236,"INVESTIMENTO","ERRO - VERIFICAR"))))</f>
        <v/>
      </c>
      <c r="Z1236" s="64" t="str">
        <f t="shared" si="33"/>
        <v/>
      </c>
      <c r="AC1236" s="44"/>
      <c r="AD1236" s="72"/>
      <c r="AE1236" s="72"/>
      <c r="AF1236" s="72"/>
      <c r="AG1236" s="72"/>
      <c r="AH1236" s="72"/>
      <c r="AI1236" s="72"/>
      <c r="AJ1236" s="72"/>
      <c r="AK1236" s="72"/>
      <c r="AL1236" s="72"/>
      <c r="AM1236" s="72"/>
      <c r="AN1236" s="72"/>
      <c r="AO1236" s="72"/>
    </row>
    <row r="1237" spans="6:41" x14ac:dyDescent="0.25">
      <c r="F1237" s="51" t="str">
        <f>IFERROR(VLOOKUP(D1237,'Tabelas auxiliares'!$A$3:$B$61,2,FALSE),"")</f>
        <v/>
      </c>
      <c r="G1237" s="51" t="str">
        <f>IFERROR(VLOOKUP($B1237,'Tabelas auxiliares'!$A$65:$C$102,2,FALSE),"")</f>
        <v/>
      </c>
      <c r="H1237" s="51" t="str">
        <f>IFERROR(VLOOKUP($B1237,'Tabelas auxiliares'!$A$65:$C$102,3,FALSE),"")</f>
        <v/>
      </c>
      <c r="X1237" s="51" t="str">
        <f t="shared" si="32"/>
        <v/>
      </c>
      <c r="Y1237" s="51" t="str">
        <f>IF(T1237="","",IF(AND(T1237&lt;&gt;'Tabelas auxiliares'!$B$236,T1237&lt;&gt;'Tabelas auxiliares'!$B$237,T1237&lt;&gt;'Tabelas auxiliares'!$C$236,T1237&lt;&gt;'Tabelas auxiliares'!$C$237,T1237&lt;&gt;'Tabelas auxiliares'!$D$236),"FOLHA DE PESSOAL",IF(X1237='Tabelas auxiliares'!$A$237,"CUSTEIO",IF(X1237='Tabelas auxiliares'!$A$236,"INVESTIMENTO","ERRO - VERIFICAR"))))</f>
        <v/>
      </c>
      <c r="Z1237" s="64" t="str">
        <f t="shared" si="33"/>
        <v/>
      </c>
      <c r="AC1237" s="44"/>
      <c r="AD1237" s="72"/>
      <c r="AE1237" s="72"/>
      <c r="AF1237" s="72"/>
      <c r="AG1237" s="72"/>
      <c r="AH1237" s="72"/>
      <c r="AI1237" s="72"/>
      <c r="AJ1237" s="72"/>
      <c r="AK1237" s="72"/>
      <c r="AL1237" s="72"/>
      <c r="AM1237" s="72"/>
      <c r="AN1237" s="72"/>
      <c r="AO1237" s="72"/>
    </row>
    <row r="1238" spans="6:41" x14ac:dyDescent="0.25">
      <c r="F1238" s="51" t="str">
        <f>IFERROR(VLOOKUP(D1238,'Tabelas auxiliares'!$A$3:$B$61,2,FALSE),"")</f>
        <v/>
      </c>
      <c r="G1238" s="51" t="str">
        <f>IFERROR(VLOOKUP($B1238,'Tabelas auxiliares'!$A$65:$C$102,2,FALSE),"")</f>
        <v/>
      </c>
      <c r="H1238" s="51" t="str">
        <f>IFERROR(VLOOKUP($B1238,'Tabelas auxiliares'!$A$65:$C$102,3,FALSE),"")</f>
        <v/>
      </c>
      <c r="X1238" s="51" t="str">
        <f t="shared" si="32"/>
        <v/>
      </c>
      <c r="Y1238" s="51" t="str">
        <f>IF(T1238="","",IF(AND(T1238&lt;&gt;'Tabelas auxiliares'!$B$236,T1238&lt;&gt;'Tabelas auxiliares'!$B$237,T1238&lt;&gt;'Tabelas auxiliares'!$C$236,T1238&lt;&gt;'Tabelas auxiliares'!$C$237,T1238&lt;&gt;'Tabelas auxiliares'!$D$236),"FOLHA DE PESSOAL",IF(X1238='Tabelas auxiliares'!$A$237,"CUSTEIO",IF(X1238='Tabelas auxiliares'!$A$236,"INVESTIMENTO","ERRO - VERIFICAR"))))</f>
        <v/>
      </c>
      <c r="Z1238" s="64" t="str">
        <f t="shared" si="33"/>
        <v/>
      </c>
      <c r="AC1238" s="44"/>
      <c r="AD1238" s="72"/>
      <c r="AE1238" s="72"/>
      <c r="AF1238" s="72"/>
      <c r="AG1238" s="72"/>
      <c r="AH1238" s="72"/>
      <c r="AI1238" s="72"/>
      <c r="AJ1238" s="72"/>
      <c r="AK1238" s="72"/>
      <c r="AL1238" s="72"/>
      <c r="AM1238" s="72"/>
      <c r="AN1238" s="72"/>
      <c r="AO1238" s="72"/>
    </row>
    <row r="1239" spans="6:41" x14ac:dyDescent="0.25">
      <c r="F1239" s="51" t="str">
        <f>IFERROR(VLOOKUP(D1239,'Tabelas auxiliares'!$A$3:$B$61,2,FALSE),"")</f>
        <v/>
      </c>
      <c r="G1239" s="51" t="str">
        <f>IFERROR(VLOOKUP($B1239,'Tabelas auxiliares'!$A$65:$C$102,2,FALSE),"")</f>
        <v/>
      </c>
      <c r="H1239" s="51" t="str">
        <f>IFERROR(VLOOKUP($B1239,'Tabelas auxiliares'!$A$65:$C$102,3,FALSE),"")</f>
        <v/>
      </c>
      <c r="X1239" s="51" t="str">
        <f t="shared" si="32"/>
        <v/>
      </c>
      <c r="Y1239" s="51" t="str">
        <f>IF(T1239="","",IF(AND(T1239&lt;&gt;'Tabelas auxiliares'!$B$236,T1239&lt;&gt;'Tabelas auxiliares'!$B$237,T1239&lt;&gt;'Tabelas auxiliares'!$C$236,T1239&lt;&gt;'Tabelas auxiliares'!$C$237,T1239&lt;&gt;'Tabelas auxiliares'!$D$236),"FOLHA DE PESSOAL",IF(X1239='Tabelas auxiliares'!$A$237,"CUSTEIO",IF(X1239='Tabelas auxiliares'!$A$236,"INVESTIMENTO","ERRO - VERIFICAR"))))</f>
        <v/>
      </c>
      <c r="Z1239" s="64" t="str">
        <f t="shared" si="33"/>
        <v/>
      </c>
      <c r="AC1239" s="44"/>
      <c r="AD1239" s="72"/>
      <c r="AE1239" s="72"/>
      <c r="AF1239" s="72"/>
      <c r="AG1239" s="72"/>
      <c r="AH1239" s="72"/>
      <c r="AI1239" s="72"/>
      <c r="AJ1239" s="72"/>
      <c r="AK1239" s="72"/>
      <c r="AL1239" s="72"/>
      <c r="AM1239" s="72"/>
      <c r="AN1239" s="72"/>
      <c r="AO1239" s="72"/>
    </row>
    <row r="1240" spans="6:41" x14ac:dyDescent="0.25">
      <c r="F1240" s="51" t="str">
        <f>IFERROR(VLOOKUP(D1240,'Tabelas auxiliares'!$A$3:$B$61,2,FALSE),"")</f>
        <v/>
      </c>
      <c r="G1240" s="51" t="str">
        <f>IFERROR(VLOOKUP($B1240,'Tabelas auxiliares'!$A$65:$C$102,2,FALSE),"")</f>
        <v/>
      </c>
      <c r="H1240" s="51" t="str">
        <f>IFERROR(VLOOKUP($B1240,'Tabelas auxiliares'!$A$65:$C$102,3,FALSE),"")</f>
        <v/>
      </c>
      <c r="X1240" s="51" t="str">
        <f t="shared" si="32"/>
        <v/>
      </c>
      <c r="Y1240" s="51" t="str">
        <f>IF(T1240="","",IF(AND(T1240&lt;&gt;'Tabelas auxiliares'!$B$236,T1240&lt;&gt;'Tabelas auxiliares'!$B$237,T1240&lt;&gt;'Tabelas auxiliares'!$C$236,T1240&lt;&gt;'Tabelas auxiliares'!$C$237,T1240&lt;&gt;'Tabelas auxiliares'!$D$236),"FOLHA DE PESSOAL",IF(X1240='Tabelas auxiliares'!$A$237,"CUSTEIO",IF(X1240='Tabelas auxiliares'!$A$236,"INVESTIMENTO","ERRO - VERIFICAR"))))</f>
        <v/>
      </c>
      <c r="Z1240" s="64" t="str">
        <f t="shared" si="33"/>
        <v/>
      </c>
      <c r="AC1240" s="44"/>
      <c r="AD1240" s="72"/>
      <c r="AE1240" s="72"/>
      <c r="AF1240" s="72"/>
      <c r="AG1240" s="72"/>
      <c r="AH1240" s="72"/>
      <c r="AI1240" s="72"/>
      <c r="AJ1240" s="72"/>
      <c r="AK1240" s="72"/>
      <c r="AL1240" s="72"/>
      <c r="AM1240" s="72"/>
      <c r="AN1240" s="72"/>
      <c r="AO1240" s="72"/>
    </row>
    <row r="1241" spans="6:41" x14ac:dyDescent="0.25">
      <c r="F1241" s="51" t="str">
        <f>IFERROR(VLOOKUP(D1241,'Tabelas auxiliares'!$A$3:$B$61,2,FALSE),"")</f>
        <v/>
      </c>
      <c r="G1241" s="51" t="str">
        <f>IFERROR(VLOOKUP($B1241,'Tabelas auxiliares'!$A$65:$C$102,2,FALSE),"")</f>
        <v/>
      </c>
      <c r="H1241" s="51" t="str">
        <f>IFERROR(VLOOKUP($B1241,'Tabelas auxiliares'!$A$65:$C$102,3,FALSE),"")</f>
        <v/>
      </c>
      <c r="X1241" s="51" t="str">
        <f t="shared" si="32"/>
        <v/>
      </c>
      <c r="Y1241" s="51" t="str">
        <f>IF(T1241="","",IF(AND(T1241&lt;&gt;'Tabelas auxiliares'!$B$236,T1241&lt;&gt;'Tabelas auxiliares'!$B$237,T1241&lt;&gt;'Tabelas auxiliares'!$C$236,T1241&lt;&gt;'Tabelas auxiliares'!$C$237,T1241&lt;&gt;'Tabelas auxiliares'!$D$236),"FOLHA DE PESSOAL",IF(X1241='Tabelas auxiliares'!$A$237,"CUSTEIO",IF(X1241='Tabelas auxiliares'!$A$236,"INVESTIMENTO","ERRO - VERIFICAR"))))</f>
        <v/>
      </c>
      <c r="Z1241" s="64" t="str">
        <f t="shared" si="33"/>
        <v/>
      </c>
      <c r="AC1241" s="44"/>
      <c r="AD1241" s="72"/>
      <c r="AE1241" s="72"/>
      <c r="AF1241" s="72"/>
      <c r="AG1241" s="72"/>
      <c r="AH1241" s="72"/>
      <c r="AI1241" s="72"/>
      <c r="AJ1241" s="72"/>
      <c r="AK1241" s="72"/>
      <c r="AL1241" s="72"/>
      <c r="AM1241" s="72"/>
      <c r="AN1241" s="72"/>
      <c r="AO1241" s="72"/>
    </row>
    <row r="1242" spans="6:41" x14ac:dyDescent="0.25">
      <c r="F1242" s="51" t="str">
        <f>IFERROR(VLOOKUP(D1242,'Tabelas auxiliares'!$A$3:$B$61,2,FALSE),"")</f>
        <v/>
      </c>
      <c r="G1242" s="51" t="str">
        <f>IFERROR(VLOOKUP($B1242,'Tabelas auxiliares'!$A$65:$C$102,2,FALSE),"")</f>
        <v/>
      </c>
      <c r="H1242" s="51" t="str">
        <f>IFERROR(VLOOKUP($B1242,'Tabelas auxiliares'!$A$65:$C$102,3,FALSE),"")</f>
        <v/>
      </c>
      <c r="X1242" s="51" t="str">
        <f t="shared" si="32"/>
        <v/>
      </c>
      <c r="Y1242" s="51" t="str">
        <f>IF(T1242="","",IF(AND(T1242&lt;&gt;'Tabelas auxiliares'!$B$236,T1242&lt;&gt;'Tabelas auxiliares'!$B$237,T1242&lt;&gt;'Tabelas auxiliares'!$C$236,T1242&lt;&gt;'Tabelas auxiliares'!$C$237,T1242&lt;&gt;'Tabelas auxiliares'!$D$236),"FOLHA DE PESSOAL",IF(X1242='Tabelas auxiliares'!$A$237,"CUSTEIO",IF(X1242='Tabelas auxiliares'!$A$236,"INVESTIMENTO","ERRO - VERIFICAR"))))</f>
        <v/>
      </c>
      <c r="Z1242" s="64" t="str">
        <f t="shared" si="33"/>
        <v/>
      </c>
      <c r="AC1242" s="44"/>
      <c r="AD1242" s="72"/>
      <c r="AE1242" s="72"/>
      <c r="AF1242" s="72"/>
      <c r="AG1242" s="72"/>
      <c r="AH1242" s="72"/>
      <c r="AI1242" s="72"/>
      <c r="AJ1242" s="72"/>
      <c r="AK1242" s="72"/>
      <c r="AL1242" s="72"/>
      <c r="AM1242" s="72"/>
      <c r="AN1242" s="72"/>
      <c r="AO1242" s="72"/>
    </row>
    <row r="1243" spans="6:41" x14ac:dyDescent="0.25">
      <c r="F1243" s="51" t="str">
        <f>IFERROR(VLOOKUP(D1243,'Tabelas auxiliares'!$A$3:$B$61,2,FALSE),"")</f>
        <v/>
      </c>
      <c r="G1243" s="51" t="str">
        <f>IFERROR(VLOOKUP($B1243,'Tabelas auxiliares'!$A$65:$C$102,2,FALSE),"")</f>
        <v/>
      </c>
      <c r="H1243" s="51" t="str">
        <f>IFERROR(VLOOKUP($B1243,'Tabelas auxiliares'!$A$65:$C$102,3,FALSE),"")</f>
        <v/>
      </c>
      <c r="X1243" s="51" t="str">
        <f t="shared" si="32"/>
        <v/>
      </c>
      <c r="Y1243" s="51" t="str">
        <f>IF(T1243="","",IF(AND(T1243&lt;&gt;'Tabelas auxiliares'!$B$236,T1243&lt;&gt;'Tabelas auxiliares'!$B$237,T1243&lt;&gt;'Tabelas auxiliares'!$C$236,T1243&lt;&gt;'Tabelas auxiliares'!$C$237,T1243&lt;&gt;'Tabelas auxiliares'!$D$236),"FOLHA DE PESSOAL",IF(X1243='Tabelas auxiliares'!$A$237,"CUSTEIO",IF(X1243='Tabelas auxiliares'!$A$236,"INVESTIMENTO","ERRO - VERIFICAR"))))</f>
        <v/>
      </c>
      <c r="Z1243" s="64" t="str">
        <f t="shared" si="33"/>
        <v/>
      </c>
      <c r="AC1243" s="44"/>
      <c r="AD1243" s="72"/>
      <c r="AE1243" s="72"/>
      <c r="AF1243" s="72"/>
      <c r="AG1243" s="72"/>
      <c r="AH1243" s="72"/>
      <c r="AI1243" s="72"/>
      <c r="AJ1243" s="72"/>
      <c r="AK1243" s="72"/>
      <c r="AL1243" s="72"/>
      <c r="AM1243" s="72"/>
      <c r="AN1243" s="72"/>
      <c r="AO1243" s="72"/>
    </row>
    <row r="1244" spans="6:41" x14ac:dyDescent="0.25">
      <c r="F1244" s="51" t="str">
        <f>IFERROR(VLOOKUP(D1244,'Tabelas auxiliares'!$A$3:$B$61,2,FALSE),"")</f>
        <v/>
      </c>
      <c r="G1244" s="51" t="str">
        <f>IFERROR(VLOOKUP($B1244,'Tabelas auxiliares'!$A$65:$C$102,2,FALSE),"")</f>
        <v/>
      </c>
      <c r="H1244" s="51" t="str">
        <f>IFERROR(VLOOKUP($B1244,'Tabelas auxiliares'!$A$65:$C$102,3,FALSE),"")</f>
        <v/>
      </c>
      <c r="X1244" s="51" t="str">
        <f t="shared" si="32"/>
        <v/>
      </c>
      <c r="Y1244" s="51" t="str">
        <f>IF(T1244="","",IF(AND(T1244&lt;&gt;'Tabelas auxiliares'!$B$236,T1244&lt;&gt;'Tabelas auxiliares'!$B$237,T1244&lt;&gt;'Tabelas auxiliares'!$C$236,T1244&lt;&gt;'Tabelas auxiliares'!$C$237,T1244&lt;&gt;'Tabelas auxiliares'!$D$236),"FOLHA DE PESSOAL",IF(X1244='Tabelas auxiliares'!$A$237,"CUSTEIO",IF(X1244='Tabelas auxiliares'!$A$236,"INVESTIMENTO","ERRO - VERIFICAR"))))</f>
        <v/>
      </c>
      <c r="Z1244" s="64" t="str">
        <f t="shared" si="33"/>
        <v/>
      </c>
      <c r="AC1244" s="44"/>
      <c r="AD1244" s="72"/>
      <c r="AE1244" s="72"/>
      <c r="AF1244" s="72"/>
      <c r="AG1244" s="72"/>
      <c r="AH1244" s="72"/>
      <c r="AI1244" s="72"/>
      <c r="AJ1244" s="72"/>
      <c r="AK1244" s="72"/>
      <c r="AL1244" s="72"/>
      <c r="AM1244" s="72"/>
      <c r="AN1244" s="72"/>
      <c r="AO1244" s="72"/>
    </row>
    <row r="1245" spans="6:41" x14ac:dyDescent="0.25">
      <c r="F1245" s="51" t="str">
        <f>IFERROR(VLOOKUP(D1245,'Tabelas auxiliares'!$A$3:$B$61,2,FALSE),"")</f>
        <v/>
      </c>
      <c r="G1245" s="51" t="str">
        <f>IFERROR(VLOOKUP($B1245,'Tabelas auxiliares'!$A$65:$C$102,2,FALSE),"")</f>
        <v/>
      </c>
      <c r="H1245" s="51" t="str">
        <f>IFERROR(VLOOKUP($B1245,'Tabelas auxiliares'!$A$65:$C$102,3,FALSE),"")</f>
        <v/>
      </c>
      <c r="X1245" s="51" t="str">
        <f t="shared" si="32"/>
        <v/>
      </c>
      <c r="Y1245" s="51" t="str">
        <f>IF(T1245="","",IF(AND(T1245&lt;&gt;'Tabelas auxiliares'!$B$236,T1245&lt;&gt;'Tabelas auxiliares'!$B$237,T1245&lt;&gt;'Tabelas auxiliares'!$C$236,T1245&lt;&gt;'Tabelas auxiliares'!$C$237,T1245&lt;&gt;'Tabelas auxiliares'!$D$236),"FOLHA DE PESSOAL",IF(X1245='Tabelas auxiliares'!$A$237,"CUSTEIO",IF(X1245='Tabelas auxiliares'!$A$236,"INVESTIMENTO","ERRO - VERIFICAR"))))</f>
        <v/>
      </c>
      <c r="Z1245" s="64" t="str">
        <f t="shared" si="33"/>
        <v/>
      </c>
      <c r="AC1245" s="44"/>
      <c r="AD1245" s="72"/>
      <c r="AE1245" s="72"/>
      <c r="AF1245" s="72"/>
      <c r="AG1245" s="72"/>
      <c r="AH1245" s="72"/>
      <c r="AI1245" s="72"/>
      <c r="AJ1245" s="72"/>
      <c r="AK1245" s="72"/>
      <c r="AL1245" s="72"/>
      <c r="AM1245" s="72"/>
      <c r="AN1245" s="72"/>
      <c r="AO1245" s="72"/>
    </row>
    <row r="1246" spans="6:41" x14ac:dyDescent="0.25">
      <c r="F1246" s="51" t="str">
        <f>IFERROR(VLOOKUP(D1246,'Tabelas auxiliares'!$A$3:$B$61,2,FALSE),"")</f>
        <v/>
      </c>
      <c r="G1246" s="51" t="str">
        <f>IFERROR(VLOOKUP($B1246,'Tabelas auxiliares'!$A$65:$C$102,2,FALSE),"")</f>
        <v/>
      </c>
      <c r="H1246" s="51" t="str">
        <f>IFERROR(VLOOKUP($B1246,'Tabelas auxiliares'!$A$65:$C$102,3,FALSE),"")</f>
        <v/>
      </c>
      <c r="X1246" s="51" t="str">
        <f t="shared" si="32"/>
        <v/>
      </c>
      <c r="Y1246" s="51" t="str">
        <f>IF(T1246="","",IF(AND(T1246&lt;&gt;'Tabelas auxiliares'!$B$236,T1246&lt;&gt;'Tabelas auxiliares'!$B$237,T1246&lt;&gt;'Tabelas auxiliares'!$C$236,T1246&lt;&gt;'Tabelas auxiliares'!$C$237,T1246&lt;&gt;'Tabelas auxiliares'!$D$236),"FOLHA DE PESSOAL",IF(X1246='Tabelas auxiliares'!$A$237,"CUSTEIO",IF(X1246='Tabelas auxiliares'!$A$236,"INVESTIMENTO","ERRO - VERIFICAR"))))</f>
        <v/>
      </c>
      <c r="Z1246" s="64" t="str">
        <f t="shared" si="33"/>
        <v/>
      </c>
      <c r="AC1246" s="44"/>
      <c r="AD1246" s="72"/>
      <c r="AE1246" s="72"/>
      <c r="AF1246" s="72"/>
      <c r="AG1246" s="72"/>
      <c r="AH1246" s="72"/>
      <c r="AI1246" s="72"/>
      <c r="AJ1246" s="72"/>
      <c r="AK1246" s="72"/>
      <c r="AL1246" s="72"/>
      <c r="AM1246" s="72"/>
      <c r="AN1246" s="72"/>
      <c r="AO1246" s="72"/>
    </row>
    <row r="1247" spans="6:41" x14ac:dyDescent="0.25">
      <c r="F1247" s="51" t="str">
        <f>IFERROR(VLOOKUP(D1247,'Tabelas auxiliares'!$A$3:$B$61,2,FALSE),"")</f>
        <v/>
      </c>
      <c r="G1247" s="51" t="str">
        <f>IFERROR(VLOOKUP($B1247,'Tabelas auxiliares'!$A$65:$C$102,2,FALSE),"")</f>
        <v/>
      </c>
      <c r="H1247" s="51" t="str">
        <f>IFERROR(VLOOKUP($B1247,'Tabelas auxiliares'!$A$65:$C$102,3,FALSE),"")</f>
        <v/>
      </c>
      <c r="X1247" s="51" t="str">
        <f t="shared" si="32"/>
        <v/>
      </c>
      <c r="Y1247" s="51" t="str">
        <f>IF(T1247="","",IF(AND(T1247&lt;&gt;'Tabelas auxiliares'!$B$236,T1247&lt;&gt;'Tabelas auxiliares'!$B$237,T1247&lt;&gt;'Tabelas auxiliares'!$C$236,T1247&lt;&gt;'Tabelas auxiliares'!$C$237,T1247&lt;&gt;'Tabelas auxiliares'!$D$236),"FOLHA DE PESSOAL",IF(X1247='Tabelas auxiliares'!$A$237,"CUSTEIO",IF(X1247='Tabelas auxiliares'!$A$236,"INVESTIMENTO","ERRO - VERIFICAR"))))</f>
        <v/>
      </c>
      <c r="Z1247" s="64" t="str">
        <f t="shared" si="33"/>
        <v/>
      </c>
      <c r="AC1247" s="44"/>
      <c r="AD1247" s="72"/>
      <c r="AE1247" s="72"/>
      <c r="AF1247" s="72"/>
      <c r="AG1247" s="72"/>
      <c r="AH1247" s="72"/>
      <c r="AI1247" s="72"/>
      <c r="AJ1247" s="72"/>
      <c r="AK1247" s="72"/>
      <c r="AL1247" s="72"/>
      <c r="AM1247" s="72"/>
      <c r="AN1247" s="72"/>
      <c r="AO1247" s="72"/>
    </row>
    <row r="1248" spans="6:41" x14ac:dyDescent="0.25">
      <c r="F1248" s="51" t="str">
        <f>IFERROR(VLOOKUP(D1248,'Tabelas auxiliares'!$A$3:$B$61,2,FALSE),"")</f>
        <v/>
      </c>
      <c r="G1248" s="51" t="str">
        <f>IFERROR(VLOOKUP($B1248,'Tabelas auxiliares'!$A$65:$C$102,2,FALSE),"")</f>
        <v/>
      </c>
      <c r="H1248" s="51" t="str">
        <f>IFERROR(VLOOKUP($B1248,'Tabelas auxiliares'!$A$65:$C$102,3,FALSE),"")</f>
        <v/>
      </c>
      <c r="X1248" s="51" t="str">
        <f t="shared" si="32"/>
        <v/>
      </c>
      <c r="Y1248" s="51" t="str">
        <f>IF(T1248="","",IF(AND(T1248&lt;&gt;'Tabelas auxiliares'!$B$236,T1248&lt;&gt;'Tabelas auxiliares'!$B$237,T1248&lt;&gt;'Tabelas auxiliares'!$C$236,T1248&lt;&gt;'Tabelas auxiliares'!$C$237,T1248&lt;&gt;'Tabelas auxiliares'!$D$236),"FOLHA DE PESSOAL",IF(X1248='Tabelas auxiliares'!$A$237,"CUSTEIO",IF(X1248='Tabelas auxiliares'!$A$236,"INVESTIMENTO","ERRO - VERIFICAR"))))</f>
        <v/>
      </c>
      <c r="Z1248" s="64" t="str">
        <f t="shared" si="33"/>
        <v/>
      </c>
      <c r="AC1248" s="44"/>
      <c r="AD1248" s="72"/>
      <c r="AE1248" s="72"/>
      <c r="AF1248" s="72"/>
      <c r="AG1248" s="72"/>
      <c r="AH1248" s="72"/>
      <c r="AI1248" s="72"/>
      <c r="AJ1248" s="72"/>
      <c r="AK1248" s="72"/>
      <c r="AL1248" s="72"/>
      <c r="AM1248" s="72"/>
      <c r="AN1248" s="72"/>
      <c r="AO1248" s="72"/>
    </row>
    <row r="1249" spans="6:41" x14ac:dyDescent="0.25">
      <c r="F1249" s="51" t="str">
        <f>IFERROR(VLOOKUP(D1249,'Tabelas auxiliares'!$A$3:$B$61,2,FALSE),"")</f>
        <v/>
      </c>
      <c r="G1249" s="51" t="str">
        <f>IFERROR(VLOOKUP($B1249,'Tabelas auxiliares'!$A$65:$C$102,2,FALSE),"")</f>
        <v/>
      </c>
      <c r="H1249" s="51" t="str">
        <f>IFERROR(VLOOKUP($B1249,'Tabelas auxiliares'!$A$65:$C$102,3,FALSE),"")</f>
        <v/>
      </c>
      <c r="X1249" s="51" t="str">
        <f t="shared" si="32"/>
        <v/>
      </c>
      <c r="Y1249" s="51" t="str">
        <f>IF(T1249="","",IF(AND(T1249&lt;&gt;'Tabelas auxiliares'!$B$236,T1249&lt;&gt;'Tabelas auxiliares'!$B$237,T1249&lt;&gt;'Tabelas auxiliares'!$C$236,T1249&lt;&gt;'Tabelas auxiliares'!$C$237,T1249&lt;&gt;'Tabelas auxiliares'!$D$236),"FOLHA DE PESSOAL",IF(X1249='Tabelas auxiliares'!$A$237,"CUSTEIO",IF(X1249='Tabelas auxiliares'!$A$236,"INVESTIMENTO","ERRO - VERIFICAR"))))</f>
        <v/>
      </c>
      <c r="Z1249" s="64" t="str">
        <f t="shared" si="33"/>
        <v/>
      </c>
      <c r="AC1249" s="44"/>
      <c r="AD1249" s="72"/>
      <c r="AE1249" s="72"/>
      <c r="AF1249" s="72"/>
      <c r="AG1249" s="72"/>
      <c r="AH1249" s="72"/>
      <c r="AI1249" s="72"/>
      <c r="AJ1249" s="72"/>
      <c r="AK1249" s="72"/>
      <c r="AL1249" s="72"/>
      <c r="AM1249" s="72"/>
      <c r="AN1249" s="72"/>
      <c r="AO1249" s="72"/>
    </row>
    <row r="1250" spans="6:41" x14ac:dyDescent="0.25">
      <c r="F1250" s="51" t="str">
        <f>IFERROR(VLOOKUP(D1250,'Tabelas auxiliares'!$A$3:$B$61,2,FALSE),"")</f>
        <v/>
      </c>
      <c r="G1250" s="51" t="str">
        <f>IFERROR(VLOOKUP($B1250,'Tabelas auxiliares'!$A$65:$C$102,2,FALSE),"")</f>
        <v/>
      </c>
      <c r="H1250" s="51" t="str">
        <f>IFERROR(VLOOKUP($B1250,'Tabelas auxiliares'!$A$65:$C$102,3,FALSE),"")</f>
        <v/>
      </c>
      <c r="X1250" s="51" t="str">
        <f t="shared" si="32"/>
        <v/>
      </c>
      <c r="Y1250" s="51" t="str">
        <f>IF(T1250="","",IF(AND(T1250&lt;&gt;'Tabelas auxiliares'!$B$236,T1250&lt;&gt;'Tabelas auxiliares'!$B$237,T1250&lt;&gt;'Tabelas auxiliares'!$C$236,T1250&lt;&gt;'Tabelas auxiliares'!$C$237,T1250&lt;&gt;'Tabelas auxiliares'!$D$236),"FOLHA DE PESSOAL",IF(X1250='Tabelas auxiliares'!$A$237,"CUSTEIO",IF(X1250='Tabelas auxiliares'!$A$236,"INVESTIMENTO","ERRO - VERIFICAR"))))</f>
        <v/>
      </c>
      <c r="Z1250" s="64" t="str">
        <f t="shared" si="33"/>
        <v/>
      </c>
      <c r="AC1250" s="44"/>
      <c r="AD1250" s="72"/>
      <c r="AE1250" s="72"/>
      <c r="AF1250" s="72"/>
      <c r="AG1250" s="72"/>
      <c r="AH1250" s="72"/>
      <c r="AI1250" s="72"/>
      <c r="AJ1250" s="72"/>
      <c r="AK1250" s="72"/>
      <c r="AL1250" s="72"/>
      <c r="AM1250" s="72"/>
      <c r="AN1250" s="72"/>
      <c r="AO1250" s="72"/>
    </row>
    <row r="1251" spans="6:41" x14ac:dyDescent="0.25">
      <c r="F1251" s="51" t="str">
        <f>IFERROR(VLOOKUP(D1251,'Tabelas auxiliares'!$A$3:$B$61,2,FALSE),"")</f>
        <v/>
      </c>
      <c r="G1251" s="51" t="str">
        <f>IFERROR(VLOOKUP($B1251,'Tabelas auxiliares'!$A$65:$C$102,2,FALSE),"")</f>
        <v/>
      </c>
      <c r="H1251" s="51" t="str">
        <f>IFERROR(VLOOKUP($B1251,'Tabelas auxiliares'!$A$65:$C$102,3,FALSE),"")</f>
        <v/>
      </c>
      <c r="X1251" s="51" t="str">
        <f t="shared" si="32"/>
        <v/>
      </c>
      <c r="Y1251" s="51" t="str">
        <f>IF(T1251="","",IF(AND(T1251&lt;&gt;'Tabelas auxiliares'!$B$236,T1251&lt;&gt;'Tabelas auxiliares'!$B$237,T1251&lt;&gt;'Tabelas auxiliares'!$C$236,T1251&lt;&gt;'Tabelas auxiliares'!$C$237,T1251&lt;&gt;'Tabelas auxiliares'!$D$236),"FOLHA DE PESSOAL",IF(X1251='Tabelas auxiliares'!$A$237,"CUSTEIO",IF(X1251='Tabelas auxiliares'!$A$236,"INVESTIMENTO","ERRO - VERIFICAR"))))</f>
        <v/>
      </c>
      <c r="Z1251" s="64" t="str">
        <f t="shared" si="33"/>
        <v/>
      </c>
      <c r="AC1251" s="44"/>
      <c r="AD1251" s="72"/>
      <c r="AE1251" s="72"/>
      <c r="AF1251" s="72"/>
      <c r="AG1251" s="72"/>
      <c r="AH1251" s="72"/>
      <c r="AI1251" s="72"/>
      <c r="AJ1251" s="72"/>
      <c r="AK1251" s="72"/>
      <c r="AL1251" s="72"/>
      <c r="AM1251" s="72"/>
      <c r="AN1251" s="72"/>
      <c r="AO1251" s="72"/>
    </row>
    <row r="1252" spans="6:41" x14ac:dyDescent="0.25">
      <c r="F1252" s="51" t="str">
        <f>IFERROR(VLOOKUP(D1252,'Tabelas auxiliares'!$A$3:$B$61,2,FALSE),"")</f>
        <v/>
      </c>
      <c r="G1252" s="51" t="str">
        <f>IFERROR(VLOOKUP($B1252,'Tabelas auxiliares'!$A$65:$C$102,2,FALSE),"")</f>
        <v/>
      </c>
      <c r="H1252" s="51" t="str">
        <f>IFERROR(VLOOKUP($B1252,'Tabelas auxiliares'!$A$65:$C$102,3,FALSE),"")</f>
        <v/>
      </c>
      <c r="X1252" s="51" t="str">
        <f t="shared" si="32"/>
        <v/>
      </c>
      <c r="Y1252" s="51" t="str">
        <f>IF(T1252="","",IF(AND(T1252&lt;&gt;'Tabelas auxiliares'!$B$236,T1252&lt;&gt;'Tabelas auxiliares'!$B$237,T1252&lt;&gt;'Tabelas auxiliares'!$C$236,T1252&lt;&gt;'Tabelas auxiliares'!$C$237,T1252&lt;&gt;'Tabelas auxiliares'!$D$236),"FOLHA DE PESSOAL",IF(X1252='Tabelas auxiliares'!$A$237,"CUSTEIO",IF(X1252='Tabelas auxiliares'!$A$236,"INVESTIMENTO","ERRO - VERIFICAR"))))</f>
        <v/>
      </c>
      <c r="Z1252" s="64" t="str">
        <f t="shared" si="33"/>
        <v/>
      </c>
      <c r="AC1252" s="44"/>
      <c r="AD1252" s="72"/>
      <c r="AE1252" s="72"/>
      <c r="AF1252" s="72"/>
      <c r="AG1252" s="72"/>
      <c r="AH1252" s="72"/>
      <c r="AI1252" s="72"/>
      <c r="AJ1252" s="72"/>
      <c r="AK1252" s="72"/>
      <c r="AL1252" s="72"/>
      <c r="AM1252" s="72"/>
      <c r="AN1252" s="72"/>
      <c r="AO1252" s="72"/>
    </row>
    <row r="1253" spans="6:41" x14ac:dyDescent="0.25">
      <c r="F1253" s="51" t="str">
        <f>IFERROR(VLOOKUP(D1253,'Tabelas auxiliares'!$A$3:$B$61,2,FALSE),"")</f>
        <v/>
      </c>
      <c r="G1253" s="51" t="str">
        <f>IFERROR(VLOOKUP($B1253,'Tabelas auxiliares'!$A$65:$C$102,2,FALSE),"")</f>
        <v/>
      </c>
      <c r="H1253" s="51" t="str">
        <f>IFERROR(VLOOKUP($B1253,'Tabelas auxiliares'!$A$65:$C$102,3,FALSE),"")</f>
        <v/>
      </c>
      <c r="X1253" s="51" t="str">
        <f t="shared" si="32"/>
        <v/>
      </c>
      <c r="Y1253" s="51" t="str">
        <f>IF(T1253="","",IF(AND(T1253&lt;&gt;'Tabelas auxiliares'!$B$236,T1253&lt;&gt;'Tabelas auxiliares'!$B$237,T1253&lt;&gt;'Tabelas auxiliares'!$C$236,T1253&lt;&gt;'Tabelas auxiliares'!$C$237,T1253&lt;&gt;'Tabelas auxiliares'!$D$236),"FOLHA DE PESSOAL",IF(X1253='Tabelas auxiliares'!$A$237,"CUSTEIO",IF(X1253='Tabelas auxiliares'!$A$236,"INVESTIMENTO","ERRO - VERIFICAR"))))</f>
        <v/>
      </c>
      <c r="Z1253" s="64" t="str">
        <f t="shared" si="33"/>
        <v/>
      </c>
      <c r="AC1253" s="44"/>
      <c r="AD1253" s="72"/>
      <c r="AE1253" s="72"/>
      <c r="AF1253" s="72"/>
      <c r="AG1253" s="72"/>
      <c r="AH1253" s="72"/>
      <c r="AI1253" s="72"/>
      <c r="AJ1253" s="72"/>
      <c r="AK1253" s="72"/>
      <c r="AL1253" s="72"/>
      <c r="AM1253" s="72"/>
      <c r="AN1253" s="72"/>
      <c r="AO1253" s="72"/>
    </row>
    <row r="1254" spans="6:41" x14ac:dyDescent="0.25">
      <c r="F1254" s="51" t="str">
        <f>IFERROR(VLOOKUP(D1254,'Tabelas auxiliares'!$A$3:$B$61,2,FALSE),"")</f>
        <v/>
      </c>
      <c r="G1254" s="51" t="str">
        <f>IFERROR(VLOOKUP($B1254,'Tabelas auxiliares'!$A$65:$C$102,2,FALSE),"")</f>
        <v/>
      </c>
      <c r="H1254" s="51" t="str">
        <f>IFERROR(VLOOKUP($B1254,'Tabelas auxiliares'!$A$65:$C$102,3,FALSE),"")</f>
        <v/>
      </c>
      <c r="X1254" s="51" t="str">
        <f t="shared" si="32"/>
        <v/>
      </c>
      <c r="Y1254" s="51" t="str">
        <f>IF(T1254="","",IF(AND(T1254&lt;&gt;'Tabelas auxiliares'!$B$236,T1254&lt;&gt;'Tabelas auxiliares'!$B$237,T1254&lt;&gt;'Tabelas auxiliares'!$C$236,T1254&lt;&gt;'Tabelas auxiliares'!$C$237,T1254&lt;&gt;'Tabelas auxiliares'!$D$236),"FOLHA DE PESSOAL",IF(X1254='Tabelas auxiliares'!$A$237,"CUSTEIO",IF(X1254='Tabelas auxiliares'!$A$236,"INVESTIMENTO","ERRO - VERIFICAR"))))</f>
        <v/>
      </c>
      <c r="Z1254" s="64" t="str">
        <f t="shared" si="33"/>
        <v/>
      </c>
      <c r="AC1254" s="44"/>
      <c r="AD1254" s="72"/>
      <c r="AE1254" s="72"/>
      <c r="AF1254" s="72"/>
      <c r="AG1254" s="72"/>
      <c r="AH1254" s="72"/>
      <c r="AI1254" s="72"/>
      <c r="AJ1254" s="72"/>
      <c r="AK1254" s="72"/>
      <c r="AL1254" s="72"/>
      <c r="AM1254" s="72"/>
      <c r="AN1254" s="72"/>
      <c r="AO1254" s="72"/>
    </row>
    <row r="1255" spans="6:41" x14ac:dyDescent="0.25">
      <c r="F1255" s="51" t="str">
        <f>IFERROR(VLOOKUP(D1255,'Tabelas auxiliares'!$A$3:$B$61,2,FALSE),"")</f>
        <v/>
      </c>
      <c r="G1255" s="51" t="str">
        <f>IFERROR(VLOOKUP($B1255,'Tabelas auxiliares'!$A$65:$C$102,2,FALSE),"")</f>
        <v/>
      </c>
      <c r="H1255" s="51" t="str">
        <f>IFERROR(VLOOKUP($B1255,'Tabelas auxiliares'!$A$65:$C$102,3,FALSE),"")</f>
        <v/>
      </c>
      <c r="X1255" s="51" t="str">
        <f t="shared" si="32"/>
        <v/>
      </c>
      <c r="Y1255" s="51" t="str">
        <f>IF(T1255="","",IF(AND(T1255&lt;&gt;'Tabelas auxiliares'!$B$236,T1255&lt;&gt;'Tabelas auxiliares'!$B$237,T1255&lt;&gt;'Tabelas auxiliares'!$C$236,T1255&lt;&gt;'Tabelas auxiliares'!$C$237,T1255&lt;&gt;'Tabelas auxiliares'!$D$236),"FOLHA DE PESSOAL",IF(X1255='Tabelas auxiliares'!$A$237,"CUSTEIO",IF(X1255='Tabelas auxiliares'!$A$236,"INVESTIMENTO","ERRO - VERIFICAR"))))</f>
        <v/>
      </c>
      <c r="Z1255" s="64" t="str">
        <f t="shared" si="33"/>
        <v/>
      </c>
      <c r="AC1255" s="44"/>
      <c r="AD1255" s="72"/>
      <c r="AE1255" s="72"/>
      <c r="AF1255" s="72"/>
      <c r="AG1255" s="72"/>
      <c r="AH1255" s="72"/>
      <c r="AI1255" s="72"/>
      <c r="AJ1255" s="72"/>
      <c r="AK1255" s="72"/>
      <c r="AL1255" s="72"/>
      <c r="AM1255" s="72"/>
      <c r="AN1255" s="72"/>
      <c r="AO1255" s="72"/>
    </row>
    <row r="1256" spans="6:41" x14ac:dyDescent="0.25">
      <c r="F1256" s="51" t="str">
        <f>IFERROR(VLOOKUP(D1256,'Tabelas auxiliares'!$A$3:$B$61,2,FALSE),"")</f>
        <v/>
      </c>
      <c r="G1256" s="51" t="str">
        <f>IFERROR(VLOOKUP($B1256,'Tabelas auxiliares'!$A$65:$C$102,2,FALSE),"")</f>
        <v/>
      </c>
      <c r="H1256" s="51" t="str">
        <f>IFERROR(VLOOKUP($B1256,'Tabelas auxiliares'!$A$65:$C$102,3,FALSE),"")</f>
        <v/>
      </c>
      <c r="X1256" s="51" t="str">
        <f t="shared" si="32"/>
        <v/>
      </c>
      <c r="Y1256" s="51" t="str">
        <f>IF(T1256="","",IF(AND(T1256&lt;&gt;'Tabelas auxiliares'!$B$236,T1256&lt;&gt;'Tabelas auxiliares'!$B$237,T1256&lt;&gt;'Tabelas auxiliares'!$C$236,T1256&lt;&gt;'Tabelas auxiliares'!$C$237,T1256&lt;&gt;'Tabelas auxiliares'!$D$236),"FOLHA DE PESSOAL",IF(X1256='Tabelas auxiliares'!$A$237,"CUSTEIO",IF(X1256='Tabelas auxiliares'!$A$236,"INVESTIMENTO","ERRO - VERIFICAR"))))</f>
        <v/>
      </c>
      <c r="Z1256" s="64" t="str">
        <f t="shared" si="33"/>
        <v/>
      </c>
      <c r="AC1256" s="44"/>
    </row>
    <row r="1257" spans="6:41" x14ac:dyDescent="0.25">
      <c r="F1257" s="51" t="str">
        <f>IFERROR(VLOOKUP(D1257,'Tabelas auxiliares'!$A$3:$B$61,2,FALSE),"")</f>
        <v/>
      </c>
      <c r="G1257" s="51" t="str">
        <f>IFERROR(VLOOKUP($B1257,'Tabelas auxiliares'!$A$65:$C$102,2,FALSE),"")</f>
        <v/>
      </c>
      <c r="H1257" s="51" t="str">
        <f>IFERROR(VLOOKUP($B1257,'Tabelas auxiliares'!$A$65:$C$102,3,FALSE),"")</f>
        <v/>
      </c>
      <c r="X1257" s="51" t="str">
        <f t="shared" si="32"/>
        <v/>
      </c>
      <c r="Y1257" s="51" t="str">
        <f>IF(T1257="","",IF(AND(T1257&lt;&gt;'Tabelas auxiliares'!$B$236,T1257&lt;&gt;'Tabelas auxiliares'!$B$237,T1257&lt;&gt;'Tabelas auxiliares'!$C$236,T1257&lt;&gt;'Tabelas auxiliares'!$C$237,T1257&lt;&gt;'Tabelas auxiliares'!$D$236),"FOLHA DE PESSOAL",IF(X1257='Tabelas auxiliares'!$A$237,"CUSTEIO",IF(X1257='Tabelas auxiliares'!$A$236,"INVESTIMENTO","ERRO - VERIFICAR"))))</f>
        <v/>
      </c>
      <c r="Z1257" s="64" t="str">
        <f t="shared" si="33"/>
        <v/>
      </c>
      <c r="AC1257" s="44"/>
    </row>
    <row r="1258" spans="6:41" x14ac:dyDescent="0.25">
      <c r="F1258" s="51" t="str">
        <f>IFERROR(VLOOKUP(D1258,'Tabelas auxiliares'!$A$3:$B$61,2,FALSE),"")</f>
        <v/>
      </c>
      <c r="G1258" s="51" t="str">
        <f>IFERROR(VLOOKUP($B1258,'Tabelas auxiliares'!$A$65:$C$102,2,FALSE),"")</f>
        <v/>
      </c>
      <c r="H1258" s="51" t="str">
        <f>IFERROR(VLOOKUP($B1258,'Tabelas auxiliares'!$A$65:$C$102,3,FALSE),"")</f>
        <v/>
      </c>
      <c r="X1258" s="51" t="str">
        <f t="shared" si="32"/>
        <v/>
      </c>
      <c r="Y1258" s="51" t="str">
        <f>IF(T1258="","",IF(AND(T1258&lt;&gt;'Tabelas auxiliares'!$B$236,T1258&lt;&gt;'Tabelas auxiliares'!$B$237,T1258&lt;&gt;'Tabelas auxiliares'!$C$236,T1258&lt;&gt;'Tabelas auxiliares'!$C$237,T1258&lt;&gt;'Tabelas auxiliares'!$D$236),"FOLHA DE PESSOAL",IF(X1258='Tabelas auxiliares'!$A$237,"CUSTEIO",IF(X1258='Tabelas auxiliares'!$A$236,"INVESTIMENTO","ERRO - VERIFICAR"))))</f>
        <v/>
      </c>
      <c r="Z1258" s="64" t="str">
        <f t="shared" si="33"/>
        <v/>
      </c>
      <c r="AC1258" s="44"/>
    </row>
    <row r="1259" spans="6:41" x14ac:dyDescent="0.25">
      <c r="F1259" s="51" t="str">
        <f>IFERROR(VLOOKUP(D1259,'Tabelas auxiliares'!$A$3:$B$61,2,FALSE),"")</f>
        <v/>
      </c>
      <c r="G1259" s="51" t="str">
        <f>IFERROR(VLOOKUP($B1259,'Tabelas auxiliares'!$A$65:$C$102,2,FALSE),"")</f>
        <v/>
      </c>
      <c r="H1259" s="51" t="str">
        <f>IFERROR(VLOOKUP($B1259,'Tabelas auxiliares'!$A$65:$C$102,3,FALSE),"")</f>
        <v/>
      </c>
      <c r="X1259" s="51" t="str">
        <f t="shared" si="32"/>
        <v/>
      </c>
      <c r="Y1259" s="51" t="str">
        <f>IF(T1259="","",IF(AND(T1259&lt;&gt;'Tabelas auxiliares'!$B$236,T1259&lt;&gt;'Tabelas auxiliares'!$B$237,T1259&lt;&gt;'Tabelas auxiliares'!$C$236,T1259&lt;&gt;'Tabelas auxiliares'!$C$237,T1259&lt;&gt;'Tabelas auxiliares'!$D$236),"FOLHA DE PESSOAL",IF(X1259='Tabelas auxiliares'!$A$237,"CUSTEIO",IF(X1259='Tabelas auxiliares'!$A$236,"INVESTIMENTO","ERRO - VERIFICAR"))))</f>
        <v/>
      </c>
      <c r="Z1259" s="64" t="str">
        <f t="shared" si="33"/>
        <v/>
      </c>
      <c r="AC1259" s="44"/>
    </row>
    <row r="1260" spans="6:41" x14ac:dyDescent="0.25">
      <c r="F1260" s="51" t="str">
        <f>IFERROR(VLOOKUP(D1260,'Tabelas auxiliares'!$A$3:$B$61,2,FALSE),"")</f>
        <v/>
      </c>
      <c r="G1260" s="51" t="str">
        <f>IFERROR(VLOOKUP($B1260,'Tabelas auxiliares'!$A$65:$C$102,2,FALSE),"")</f>
        <v/>
      </c>
      <c r="H1260" s="51" t="str">
        <f>IFERROR(VLOOKUP($B1260,'Tabelas auxiliares'!$A$65:$C$102,3,FALSE),"")</f>
        <v/>
      </c>
      <c r="X1260" s="51" t="str">
        <f t="shared" si="32"/>
        <v/>
      </c>
      <c r="Y1260" s="51" t="str">
        <f>IF(T1260="","",IF(AND(T1260&lt;&gt;'Tabelas auxiliares'!$B$236,T1260&lt;&gt;'Tabelas auxiliares'!$B$237,T1260&lt;&gt;'Tabelas auxiliares'!$C$236,T1260&lt;&gt;'Tabelas auxiliares'!$C$237,T1260&lt;&gt;'Tabelas auxiliares'!$D$236),"FOLHA DE PESSOAL",IF(X1260='Tabelas auxiliares'!$A$237,"CUSTEIO",IF(X1260='Tabelas auxiliares'!$A$236,"INVESTIMENTO","ERRO - VERIFICAR"))))</f>
        <v/>
      </c>
      <c r="Z1260" s="64" t="str">
        <f t="shared" si="33"/>
        <v/>
      </c>
      <c r="AC1260" s="44"/>
    </row>
    <row r="1261" spans="6:41" x14ac:dyDescent="0.25">
      <c r="F1261" s="51" t="str">
        <f>IFERROR(VLOOKUP(D1261,'Tabelas auxiliares'!$A$3:$B$61,2,FALSE),"")</f>
        <v/>
      </c>
      <c r="G1261" s="51" t="str">
        <f>IFERROR(VLOOKUP($B1261,'Tabelas auxiliares'!$A$65:$C$102,2,FALSE),"")</f>
        <v/>
      </c>
      <c r="H1261" s="51" t="str">
        <f>IFERROR(VLOOKUP($B1261,'Tabelas auxiliares'!$A$65:$C$102,3,FALSE),"")</f>
        <v/>
      </c>
      <c r="X1261" s="51" t="str">
        <f t="shared" si="32"/>
        <v/>
      </c>
      <c r="Y1261" s="51" t="str">
        <f>IF(T1261="","",IF(AND(T1261&lt;&gt;'Tabelas auxiliares'!$B$236,T1261&lt;&gt;'Tabelas auxiliares'!$B$237,T1261&lt;&gt;'Tabelas auxiliares'!$C$236,T1261&lt;&gt;'Tabelas auxiliares'!$C$237,T1261&lt;&gt;'Tabelas auxiliares'!$D$236),"FOLHA DE PESSOAL",IF(X1261='Tabelas auxiliares'!$A$237,"CUSTEIO",IF(X1261='Tabelas auxiliares'!$A$236,"INVESTIMENTO","ERRO - VERIFICAR"))))</f>
        <v/>
      </c>
      <c r="Z1261" s="64" t="str">
        <f t="shared" si="33"/>
        <v/>
      </c>
      <c r="AC1261" s="44"/>
    </row>
    <row r="1262" spans="6:41" x14ac:dyDescent="0.25">
      <c r="F1262" s="51" t="str">
        <f>IFERROR(VLOOKUP(D1262,'Tabelas auxiliares'!$A$3:$B$61,2,FALSE),"")</f>
        <v/>
      </c>
      <c r="G1262" s="51" t="str">
        <f>IFERROR(VLOOKUP($B1262,'Tabelas auxiliares'!$A$65:$C$102,2,FALSE),"")</f>
        <v/>
      </c>
      <c r="H1262" s="51" t="str">
        <f>IFERROR(VLOOKUP($B1262,'Tabelas auxiliares'!$A$65:$C$102,3,FALSE),"")</f>
        <v/>
      </c>
      <c r="X1262" s="51" t="str">
        <f t="shared" si="32"/>
        <v/>
      </c>
      <c r="Y1262" s="51" t="str">
        <f>IF(T1262="","",IF(AND(T1262&lt;&gt;'Tabelas auxiliares'!$B$236,T1262&lt;&gt;'Tabelas auxiliares'!$B$237,T1262&lt;&gt;'Tabelas auxiliares'!$C$236,T1262&lt;&gt;'Tabelas auxiliares'!$C$237,T1262&lt;&gt;'Tabelas auxiliares'!$D$236),"FOLHA DE PESSOAL",IF(X1262='Tabelas auxiliares'!$A$237,"CUSTEIO",IF(X1262='Tabelas auxiliares'!$A$236,"INVESTIMENTO","ERRO - VERIFICAR"))))</f>
        <v/>
      </c>
      <c r="Z1262" s="64" t="str">
        <f t="shared" si="33"/>
        <v/>
      </c>
      <c r="AC1262" s="44"/>
    </row>
    <row r="1263" spans="6:41" x14ac:dyDescent="0.25">
      <c r="F1263" s="51" t="str">
        <f>IFERROR(VLOOKUP(D1263,'Tabelas auxiliares'!$A$3:$B$61,2,FALSE),"")</f>
        <v/>
      </c>
      <c r="G1263" s="51" t="str">
        <f>IFERROR(VLOOKUP($B1263,'Tabelas auxiliares'!$A$65:$C$102,2,FALSE),"")</f>
        <v/>
      </c>
      <c r="H1263" s="51" t="str">
        <f>IFERROR(VLOOKUP($B1263,'Tabelas auxiliares'!$A$65:$C$102,3,FALSE),"")</f>
        <v/>
      </c>
      <c r="X1263" s="51" t="str">
        <f t="shared" si="32"/>
        <v/>
      </c>
      <c r="Y1263" s="51" t="str">
        <f>IF(T1263="","",IF(AND(T1263&lt;&gt;'Tabelas auxiliares'!$B$236,T1263&lt;&gt;'Tabelas auxiliares'!$B$237,T1263&lt;&gt;'Tabelas auxiliares'!$C$236,T1263&lt;&gt;'Tabelas auxiliares'!$C$237,T1263&lt;&gt;'Tabelas auxiliares'!$D$236),"FOLHA DE PESSOAL",IF(X1263='Tabelas auxiliares'!$A$237,"CUSTEIO",IF(X1263='Tabelas auxiliares'!$A$236,"INVESTIMENTO","ERRO - VERIFICAR"))))</f>
        <v/>
      </c>
      <c r="Z1263" s="64" t="str">
        <f t="shared" si="33"/>
        <v/>
      </c>
      <c r="AC1263" s="44"/>
    </row>
    <row r="1264" spans="6:41" x14ac:dyDescent="0.25">
      <c r="F1264" s="51" t="str">
        <f>IFERROR(VLOOKUP(D1264,'Tabelas auxiliares'!$A$3:$B$61,2,FALSE),"")</f>
        <v/>
      </c>
      <c r="G1264" s="51" t="str">
        <f>IFERROR(VLOOKUP($B1264,'Tabelas auxiliares'!$A$65:$C$102,2,FALSE),"")</f>
        <v/>
      </c>
      <c r="H1264" s="51" t="str">
        <f>IFERROR(VLOOKUP($B1264,'Tabelas auxiliares'!$A$65:$C$102,3,FALSE),"")</f>
        <v/>
      </c>
      <c r="X1264" s="51" t="str">
        <f t="shared" si="32"/>
        <v/>
      </c>
      <c r="Y1264" s="51" t="str">
        <f>IF(T1264="","",IF(AND(T1264&lt;&gt;'Tabelas auxiliares'!$B$236,T1264&lt;&gt;'Tabelas auxiliares'!$B$237,T1264&lt;&gt;'Tabelas auxiliares'!$C$236,T1264&lt;&gt;'Tabelas auxiliares'!$C$237,T1264&lt;&gt;'Tabelas auxiliares'!$D$236),"FOLHA DE PESSOAL",IF(X1264='Tabelas auxiliares'!$A$237,"CUSTEIO",IF(X1264='Tabelas auxiliares'!$A$236,"INVESTIMENTO","ERRO - VERIFICAR"))))</f>
        <v/>
      </c>
      <c r="Z1264" s="64" t="str">
        <f t="shared" si="33"/>
        <v/>
      </c>
      <c r="AC1264" s="44"/>
    </row>
    <row r="1265" spans="6:29" x14ac:dyDescent="0.25">
      <c r="F1265" s="51" t="str">
        <f>IFERROR(VLOOKUP(D1265,'Tabelas auxiliares'!$A$3:$B$61,2,FALSE),"")</f>
        <v/>
      </c>
      <c r="G1265" s="51" t="str">
        <f>IFERROR(VLOOKUP($B1265,'Tabelas auxiliares'!$A$65:$C$102,2,FALSE),"")</f>
        <v/>
      </c>
      <c r="H1265" s="51" t="str">
        <f>IFERROR(VLOOKUP($B1265,'Tabelas auxiliares'!$A$65:$C$102,3,FALSE),"")</f>
        <v/>
      </c>
      <c r="X1265" s="51" t="str">
        <f t="shared" si="32"/>
        <v/>
      </c>
      <c r="Y1265" s="51" t="str">
        <f>IF(T1265="","",IF(AND(T1265&lt;&gt;'Tabelas auxiliares'!$B$236,T1265&lt;&gt;'Tabelas auxiliares'!$B$237,T1265&lt;&gt;'Tabelas auxiliares'!$C$236,T1265&lt;&gt;'Tabelas auxiliares'!$C$237,T1265&lt;&gt;'Tabelas auxiliares'!$D$236),"FOLHA DE PESSOAL",IF(X1265='Tabelas auxiliares'!$A$237,"CUSTEIO",IF(X1265='Tabelas auxiliares'!$A$236,"INVESTIMENTO","ERRO - VERIFICAR"))))</f>
        <v/>
      </c>
      <c r="Z1265" s="64" t="str">
        <f t="shared" si="33"/>
        <v/>
      </c>
      <c r="AC1265" s="44"/>
    </row>
    <row r="1266" spans="6:29" x14ac:dyDescent="0.25">
      <c r="F1266" s="51" t="str">
        <f>IFERROR(VLOOKUP(D1266,'Tabelas auxiliares'!$A$3:$B$61,2,FALSE),"")</f>
        <v/>
      </c>
      <c r="G1266" s="51" t="str">
        <f>IFERROR(VLOOKUP($B1266,'Tabelas auxiliares'!$A$65:$C$102,2,FALSE),"")</f>
        <v/>
      </c>
      <c r="H1266" s="51" t="str">
        <f>IFERROR(VLOOKUP($B1266,'Tabelas auxiliares'!$A$65:$C$102,3,FALSE),"")</f>
        <v/>
      </c>
      <c r="X1266" s="51" t="str">
        <f t="shared" si="32"/>
        <v/>
      </c>
      <c r="Y1266" s="51" t="str">
        <f>IF(T1266="","",IF(AND(T1266&lt;&gt;'Tabelas auxiliares'!$B$236,T1266&lt;&gt;'Tabelas auxiliares'!$B$237,T1266&lt;&gt;'Tabelas auxiliares'!$C$236,T1266&lt;&gt;'Tabelas auxiliares'!$C$237,T1266&lt;&gt;'Tabelas auxiliares'!$D$236),"FOLHA DE PESSOAL",IF(X1266='Tabelas auxiliares'!$A$237,"CUSTEIO",IF(X1266='Tabelas auxiliares'!$A$236,"INVESTIMENTO","ERRO - VERIFICAR"))))</f>
        <v/>
      </c>
      <c r="Z1266" s="64" t="str">
        <f t="shared" si="33"/>
        <v/>
      </c>
      <c r="AC1266" s="44"/>
    </row>
    <row r="1267" spans="6:29" x14ac:dyDescent="0.25">
      <c r="F1267" s="51" t="str">
        <f>IFERROR(VLOOKUP(D1267,'Tabelas auxiliares'!$A$3:$B$61,2,FALSE),"")</f>
        <v/>
      </c>
      <c r="G1267" s="51" t="str">
        <f>IFERROR(VLOOKUP($B1267,'Tabelas auxiliares'!$A$65:$C$102,2,FALSE),"")</f>
        <v/>
      </c>
      <c r="H1267" s="51" t="str">
        <f>IFERROR(VLOOKUP($B1267,'Tabelas auxiliares'!$A$65:$C$102,3,FALSE),"")</f>
        <v/>
      </c>
      <c r="X1267" s="51" t="str">
        <f t="shared" si="32"/>
        <v/>
      </c>
      <c r="Y1267" s="51" t="str">
        <f>IF(T1267="","",IF(AND(T1267&lt;&gt;'Tabelas auxiliares'!$B$236,T1267&lt;&gt;'Tabelas auxiliares'!$B$237,T1267&lt;&gt;'Tabelas auxiliares'!$C$236,T1267&lt;&gt;'Tabelas auxiliares'!$C$237,T1267&lt;&gt;'Tabelas auxiliares'!$D$236),"FOLHA DE PESSOAL",IF(X1267='Tabelas auxiliares'!$A$237,"CUSTEIO",IF(X1267='Tabelas auxiliares'!$A$236,"INVESTIMENTO","ERRO - VERIFICAR"))))</f>
        <v/>
      </c>
      <c r="Z1267" s="64" t="str">
        <f t="shared" si="33"/>
        <v/>
      </c>
      <c r="AC1267" s="44"/>
    </row>
    <row r="1268" spans="6:29" x14ac:dyDescent="0.25">
      <c r="F1268" s="51" t="str">
        <f>IFERROR(VLOOKUP(D1268,'Tabelas auxiliares'!$A$3:$B$61,2,FALSE),"")</f>
        <v/>
      </c>
      <c r="G1268" s="51" t="str">
        <f>IFERROR(VLOOKUP($B1268,'Tabelas auxiliares'!$A$65:$C$102,2,FALSE),"")</f>
        <v/>
      </c>
      <c r="H1268" s="51" t="str">
        <f>IFERROR(VLOOKUP($B1268,'Tabelas auxiliares'!$A$65:$C$102,3,FALSE),"")</f>
        <v/>
      </c>
      <c r="X1268" s="51" t="str">
        <f t="shared" si="32"/>
        <v/>
      </c>
      <c r="Y1268" s="51" t="str">
        <f>IF(T1268="","",IF(AND(T1268&lt;&gt;'Tabelas auxiliares'!$B$236,T1268&lt;&gt;'Tabelas auxiliares'!$B$237,T1268&lt;&gt;'Tabelas auxiliares'!$C$236,T1268&lt;&gt;'Tabelas auxiliares'!$C$237,T1268&lt;&gt;'Tabelas auxiliares'!$D$236),"FOLHA DE PESSOAL",IF(X1268='Tabelas auxiliares'!$A$237,"CUSTEIO",IF(X1268='Tabelas auxiliares'!$A$236,"INVESTIMENTO","ERRO - VERIFICAR"))))</f>
        <v/>
      </c>
      <c r="Z1268" s="64" t="str">
        <f t="shared" si="33"/>
        <v/>
      </c>
      <c r="AC1268" s="44"/>
    </row>
    <row r="1269" spans="6:29" x14ac:dyDescent="0.25">
      <c r="F1269" s="51" t="str">
        <f>IFERROR(VLOOKUP(D1269,'Tabelas auxiliares'!$A$3:$B$61,2,FALSE),"")</f>
        <v/>
      </c>
      <c r="G1269" s="51" t="str">
        <f>IFERROR(VLOOKUP($B1269,'Tabelas auxiliares'!$A$65:$C$102,2,FALSE),"")</f>
        <v/>
      </c>
      <c r="H1269" s="51" t="str">
        <f>IFERROR(VLOOKUP($B1269,'Tabelas auxiliares'!$A$65:$C$102,3,FALSE),"")</f>
        <v/>
      </c>
      <c r="X1269" s="51" t="str">
        <f t="shared" si="32"/>
        <v/>
      </c>
      <c r="Y1269" s="51" t="str">
        <f>IF(T1269="","",IF(AND(T1269&lt;&gt;'Tabelas auxiliares'!$B$236,T1269&lt;&gt;'Tabelas auxiliares'!$B$237,T1269&lt;&gt;'Tabelas auxiliares'!$C$236,T1269&lt;&gt;'Tabelas auxiliares'!$C$237,T1269&lt;&gt;'Tabelas auxiliares'!$D$236),"FOLHA DE PESSOAL",IF(X1269='Tabelas auxiliares'!$A$237,"CUSTEIO",IF(X1269='Tabelas auxiliares'!$A$236,"INVESTIMENTO","ERRO - VERIFICAR"))))</f>
        <v/>
      </c>
      <c r="Z1269" s="64" t="str">
        <f t="shared" si="33"/>
        <v/>
      </c>
      <c r="AC1269" s="44"/>
    </row>
    <row r="1270" spans="6:29" x14ac:dyDescent="0.25">
      <c r="F1270" s="51" t="str">
        <f>IFERROR(VLOOKUP(D1270,'Tabelas auxiliares'!$A$3:$B$61,2,FALSE),"")</f>
        <v/>
      </c>
      <c r="G1270" s="51" t="str">
        <f>IFERROR(VLOOKUP($B1270,'Tabelas auxiliares'!$A$65:$C$102,2,FALSE),"")</f>
        <v/>
      </c>
      <c r="H1270" s="51" t="str">
        <f>IFERROR(VLOOKUP($B1270,'Tabelas auxiliares'!$A$65:$C$102,3,FALSE),"")</f>
        <v/>
      </c>
      <c r="X1270" s="51" t="str">
        <f t="shared" si="32"/>
        <v/>
      </c>
      <c r="Y1270" s="51" t="str">
        <f>IF(T1270="","",IF(AND(T1270&lt;&gt;'Tabelas auxiliares'!$B$236,T1270&lt;&gt;'Tabelas auxiliares'!$B$237,T1270&lt;&gt;'Tabelas auxiliares'!$C$236,T1270&lt;&gt;'Tabelas auxiliares'!$C$237,T1270&lt;&gt;'Tabelas auxiliares'!$D$236),"FOLHA DE PESSOAL",IF(X1270='Tabelas auxiliares'!$A$237,"CUSTEIO",IF(X1270='Tabelas auxiliares'!$A$236,"INVESTIMENTO","ERRO - VERIFICAR"))))</f>
        <v/>
      </c>
      <c r="Z1270" s="64" t="str">
        <f t="shared" si="33"/>
        <v/>
      </c>
      <c r="AC1270" s="44"/>
    </row>
    <row r="1271" spans="6:29" x14ac:dyDescent="0.25">
      <c r="F1271" s="51" t="str">
        <f>IFERROR(VLOOKUP(D1271,'Tabelas auxiliares'!$A$3:$B$61,2,FALSE),"")</f>
        <v/>
      </c>
      <c r="G1271" s="51" t="str">
        <f>IFERROR(VLOOKUP($B1271,'Tabelas auxiliares'!$A$65:$C$102,2,FALSE),"")</f>
        <v/>
      </c>
      <c r="H1271" s="51" t="str">
        <f>IFERROR(VLOOKUP($B1271,'Tabelas auxiliares'!$A$65:$C$102,3,FALSE),"")</f>
        <v/>
      </c>
      <c r="X1271" s="51" t="str">
        <f t="shared" si="32"/>
        <v/>
      </c>
      <c r="Y1271" s="51" t="str">
        <f>IF(T1271="","",IF(AND(T1271&lt;&gt;'Tabelas auxiliares'!$B$236,T1271&lt;&gt;'Tabelas auxiliares'!$B$237,T1271&lt;&gt;'Tabelas auxiliares'!$C$236,T1271&lt;&gt;'Tabelas auxiliares'!$C$237,T1271&lt;&gt;'Tabelas auxiliares'!$D$236),"FOLHA DE PESSOAL",IF(X1271='Tabelas auxiliares'!$A$237,"CUSTEIO",IF(X1271='Tabelas auxiliares'!$A$236,"INVESTIMENTO","ERRO - VERIFICAR"))))</f>
        <v/>
      </c>
      <c r="Z1271" s="64" t="str">
        <f t="shared" si="33"/>
        <v/>
      </c>
      <c r="AC1271" s="44"/>
    </row>
    <row r="1272" spans="6:29" x14ac:dyDescent="0.25">
      <c r="F1272" s="51" t="str">
        <f>IFERROR(VLOOKUP(D1272,'Tabelas auxiliares'!$A$3:$B$61,2,FALSE),"")</f>
        <v/>
      </c>
      <c r="G1272" s="51" t="str">
        <f>IFERROR(VLOOKUP($B1272,'Tabelas auxiliares'!$A$65:$C$102,2,FALSE),"")</f>
        <v/>
      </c>
      <c r="H1272" s="51" t="str">
        <f>IFERROR(VLOOKUP($B1272,'Tabelas auxiliares'!$A$65:$C$102,3,FALSE),"")</f>
        <v/>
      </c>
      <c r="X1272" s="51" t="str">
        <f t="shared" si="32"/>
        <v/>
      </c>
      <c r="Y1272" s="51" t="str">
        <f>IF(T1272="","",IF(AND(T1272&lt;&gt;'Tabelas auxiliares'!$B$236,T1272&lt;&gt;'Tabelas auxiliares'!$B$237,T1272&lt;&gt;'Tabelas auxiliares'!$C$236,T1272&lt;&gt;'Tabelas auxiliares'!$C$237,T1272&lt;&gt;'Tabelas auxiliares'!$D$236),"FOLHA DE PESSOAL",IF(X1272='Tabelas auxiliares'!$A$237,"CUSTEIO",IF(X1272='Tabelas auxiliares'!$A$236,"INVESTIMENTO","ERRO - VERIFICAR"))))</f>
        <v/>
      </c>
      <c r="Z1272" s="64" t="str">
        <f t="shared" si="33"/>
        <v/>
      </c>
      <c r="AC1272" s="44"/>
    </row>
    <row r="1273" spans="6:29" x14ac:dyDescent="0.25">
      <c r="F1273" s="51" t="str">
        <f>IFERROR(VLOOKUP(D1273,'Tabelas auxiliares'!$A$3:$B$61,2,FALSE),"")</f>
        <v/>
      </c>
      <c r="G1273" s="51" t="str">
        <f>IFERROR(VLOOKUP($B1273,'Tabelas auxiliares'!$A$65:$C$102,2,FALSE),"")</f>
        <v/>
      </c>
      <c r="H1273" s="51" t="str">
        <f>IFERROR(VLOOKUP($B1273,'Tabelas auxiliares'!$A$65:$C$102,3,FALSE),"")</f>
        <v/>
      </c>
      <c r="X1273" s="51" t="str">
        <f t="shared" si="32"/>
        <v/>
      </c>
      <c r="Y1273" s="51" t="str">
        <f>IF(T1273="","",IF(AND(T1273&lt;&gt;'Tabelas auxiliares'!$B$236,T1273&lt;&gt;'Tabelas auxiliares'!$B$237,T1273&lt;&gt;'Tabelas auxiliares'!$C$236,T1273&lt;&gt;'Tabelas auxiliares'!$C$237,T1273&lt;&gt;'Tabelas auxiliares'!$D$236),"FOLHA DE PESSOAL",IF(X1273='Tabelas auxiliares'!$A$237,"CUSTEIO",IF(X1273='Tabelas auxiliares'!$A$236,"INVESTIMENTO","ERRO - VERIFICAR"))))</f>
        <v/>
      </c>
      <c r="Z1273" s="64" t="str">
        <f t="shared" si="33"/>
        <v/>
      </c>
      <c r="AC1273" s="44"/>
    </row>
    <row r="1274" spans="6:29" x14ac:dyDescent="0.25">
      <c r="F1274" s="51" t="str">
        <f>IFERROR(VLOOKUP(D1274,'Tabelas auxiliares'!$A$3:$B$61,2,FALSE),"")</f>
        <v/>
      </c>
      <c r="G1274" s="51" t="str">
        <f>IFERROR(VLOOKUP($B1274,'Tabelas auxiliares'!$A$65:$C$102,2,FALSE),"")</f>
        <v/>
      </c>
      <c r="H1274" s="51" t="str">
        <f>IFERROR(VLOOKUP($B1274,'Tabelas auxiliares'!$A$65:$C$102,3,FALSE),"")</f>
        <v/>
      </c>
      <c r="X1274" s="51" t="str">
        <f t="shared" si="32"/>
        <v/>
      </c>
      <c r="Y1274" s="51" t="str">
        <f>IF(T1274="","",IF(AND(T1274&lt;&gt;'Tabelas auxiliares'!$B$236,T1274&lt;&gt;'Tabelas auxiliares'!$B$237,T1274&lt;&gt;'Tabelas auxiliares'!$C$236,T1274&lt;&gt;'Tabelas auxiliares'!$C$237,T1274&lt;&gt;'Tabelas auxiliares'!$D$236),"FOLHA DE PESSOAL",IF(X1274='Tabelas auxiliares'!$A$237,"CUSTEIO",IF(X1274='Tabelas auxiliares'!$A$236,"INVESTIMENTO","ERRO - VERIFICAR"))))</f>
        <v/>
      </c>
      <c r="Z1274" s="64" t="str">
        <f t="shared" si="33"/>
        <v/>
      </c>
      <c r="AC1274" s="44"/>
    </row>
    <row r="1275" spans="6:29" x14ac:dyDescent="0.25">
      <c r="F1275" s="51" t="str">
        <f>IFERROR(VLOOKUP(D1275,'Tabelas auxiliares'!$A$3:$B$61,2,FALSE),"")</f>
        <v/>
      </c>
      <c r="G1275" s="51" t="str">
        <f>IFERROR(VLOOKUP($B1275,'Tabelas auxiliares'!$A$65:$C$102,2,FALSE),"")</f>
        <v/>
      </c>
      <c r="H1275" s="51" t="str">
        <f>IFERROR(VLOOKUP($B1275,'Tabelas auxiliares'!$A$65:$C$102,3,FALSE),"")</f>
        <v/>
      </c>
      <c r="X1275" s="51" t="str">
        <f t="shared" si="32"/>
        <v/>
      </c>
      <c r="Y1275" s="51" t="str">
        <f>IF(T1275="","",IF(AND(T1275&lt;&gt;'Tabelas auxiliares'!$B$236,T1275&lt;&gt;'Tabelas auxiliares'!$B$237,T1275&lt;&gt;'Tabelas auxiliares'!$C$236,T1275&lt;&gt;'Tabelas auxiliares'!$C$237,T1275&lt;&gt;'Tabelas auxiliares'!$D$236),"FOLHA DE PESSOAL",IF(X1275='Tabelas auxiliares'!$A$237,"CUSTEIO",IF(X1275='Tabelas auxiliares'!$A$236,"INVESTIMENTO","ERRO - VERIFICAR"))))</f>
        <v/>
      </c>
      <c r="Z1275" s="64" t="str">
        <f t="shared" si="33"/>
        <v/>
      </c>
      <c r="AC1275" s="44"/>
    </row>
    <row r="1276" spans="6:29" x14ac:dyDescent="0.25">
      <c r="F1276" s="51" t="str">
        <f>IFERROR(VLOOKUP(D1276,'Tabelas auxiliares'!$A$3:$B$61,2,FALSE),"")</f>
        <v/>
      </c>
      <c r="G1276" s="51" t="str">
        <f>IFERROR(VLOOKUP($B1276,'Tabelas auxiliares'!$A$65:$C$102,2,FALSE),"")</f>
        <v/>
      </c>
      <c r="H1276" s="51" t="str">
        <f>IFERROR(VLOOKUP($B1276,'Tabelas auxiliares'!$A$65:$C$102,3,FALSE),"")</f>
        <v/>
      </c>
      <c r="X1276" s="51" t="str">
        <f t="shared" si="32"/>
        <v/>
      </c>
      <c r="Y1276" s="51" t="str">
        <f>IF(T1276="","",IF(AND(T1276&lt;&gt;'Tabelas auxiliares'!$B$236,T1276&lt;&gt;'Tabelas auxiliares'!$B$237,T1276&lt;&gt;'Tabelas auxiliares'!$C$236,T1276&lt;&gt;'Tabelas auxiliares'!$C$237,T1276&lt;&gt;'Tabelas auxiliares'!$D$236),"FOLHA DE PESSOAL",IF(X1276='Tabelas auxiliares'!$A$237,"CUSTEIO",IF(X1276='Tabelas auxiliares'!$A$236,"INVESTIMENTO","ERRO - VERIFICAR"))))</f>
        <v/>
      </c>
      <c r="Z1276" s="64" t="str">
        <f t="shared" si="33"/>
        <v/>
      </c>
      <c r="AC1276" s="44"/>
    </row>
    <row r="1277" spans="6:29" x14ac:dyDescent="0.25">
      <c r="F1277" s="51" t="str">
        <f>IFERROR(VLOOKUP(D1277,'Tabelas auxiliares'!$A$3:$B$61,2,FALSE),"")</f>
        <v/>
      </c>
      <c r="G1277" s="51" t="str">
        <f>IFERROR(VLOOKUP($B1277,'Tabelas auxiliares'!$A$65:$C$102,2,FALSE),"")</f>
        <v/>
      </c>
      <c r="H1277" s="51" t="str">
        <f>IFERROR(VLOOKUP($B1277,'Tabelas auxiliares'!$A$65:$C$102,3,FALSE),"")</f>
        <v/>
      </c>
      <c r="X1277" s="51" t="str">
        <f t="shared" si="32"/>
        <v/>
      </c>
      <c r="Y1277" s="51" t="str">
        <f>IF(T1277="","",IF(AND(T1277&lt;&gt;'Tabelas auxiliares'!$B$236,T1277&lt;&gt;'Tabelas auxiliares'!$B$237,T1277&lt;&gt;'Tabelas auxiliares'!$C$236,T1277&lt;&gt;'Tabelas auxiliares'!$C$237,T1277&lt;&gt;'Tabelas auxiliares'!$D$236),"FOLHA DE PESSOAL",IF(X1277='Tabelas auxiliares'!$A$237,"CUSTEIO",IF(X1277='Tabelas auxiliares'!$A$236,"INVESTIMENTO","ERRO - VERIFICAR"))))</f>
        <v/>
      </c>
      <c r="Z1277" s="64" t="str">
        <f t="shared" si="33"/>
        <v/>
      </c>
      <c r="AC1277" s="44"/>
    </row>
    <row r="1278" spans="6:29" x14ac:dyDescent="0.25">
      <c r="F1278" s="51" t="str">
        <f>IFERROR(VLOOKUP(D1278,'Tabelas auxiliares'!$A$3:$B$61,2,FALSE),"")</f>
        <v/>
      </c>
      <c r="G1278" s="51" t="str">
        <f>IFERROR(VLOOKUP($B1278,'Tabelas auxiliares'!$A$65:$C$102,2,FALSE),"")</f>
        <v/>
      </c>
      <c r="H1278" s="51" t="str">
        <f>IFERROR(VLOOKUP($B1278,'Tabelas auxiliares'!$A$65:$C$102,3,FALSE),"")</f>
        <v/>
      </c>
      <c r="X1278" s="51" t="str">
        <f t="shared" si="32"/>
        <v/>
      </c>
      <c r="Y1278" s="51" t="str">
        <f>IF(T1278="","",IF(AND(T1278&lt;&gt;'Tabelas auxiliares'!$B$236,T1278&lt;&gt;'Tabelas auxiliares'!$B$237,T1278&lt;&gt;'Tabelas auxiliares'!$C$236,T1278&lt;&gt;'Tabelas auxiliares'!$C$237,T1278&lt;&gt;'Tabelas auxiliares'!$D$236),"FOLHA DE PESSOAL",IF(X1278='Tabelas auxiliares'!$A$237,"CUSTEIO",IF(X1278='Tabelas auxiliares'!$A$236,"INVESTIMENTO","ERRO - VERIFICAR"))))</f>
        <v/>
      </c>
      <c r="Z1278" s="64" t="str">
        <f t="shared" si="33"/>
        <v/>
      </c>
      <c r="AC1278" s="44"/>
    </row>
    <row r="1279" spans="6:29" x14ac:dyDescent="0.25">
      <c r="F1279" s="51" t="str">
        <f>IFERROR(VLOOKUP(D1279,'Tabelas auxiliares'!$A$3:$B$61,2,FALSE),"")</f>
        <v/>
      </c>
      <c r="G1279" s="51" t="str">
        <f>IFERROR(VLOOKUP($B1279,'Tabelas auxiliares'!$A$65:$C$102,2,FALSE),"")</f>
        <v/>
      </c>
      <c r="H1279" s="51" t="str">
        <f>IFERROR(VLOOKUP($B1279,'Tabelas auxiliares'!$A$65:$C$102,3,FALSE),"")</f>
        <v/>
      </c>
      <c r="X1279" s="51" t="str">
        <f t="shared" si="32"/>
        <v/>
      </c>
      <c r="Y1279" s="51" t="str">
        <f>IF(T1279="","",IF(AND(T1279&lt;&gt;'Tabelas auxiliares'!$B$236,T1279&lt;&gt;'Tabelas auxiliares'!$B$237,T1279&lt;&gt;'Tabelas auxiliares'!$C$236,T1279&lt;&gt;'Tabelas auxiliares'!$C$237,T1279&lt;&gt;'Tabelas auxiliares'!$D$236),"FOLHA DE PESSOAL",IF(X1279='Tabelas auxiliares'!$A$237,"CUSTEIO",IF(X1279='Tabelas auxiliares'!$A$236,"INVESTIMENTO","ERRO - VERIFICAR"))))</f>
        <v/>
      </c>
      <c r="Z1279" s="64" t="str">
        <f t="shared" si="33"/>
        <v/>
      </c>
      <c r="AC1279" s="44"/>
    </row>
    <row r="1280" spans="6:29" x14ac:dyDescent="0.25">
      <c r="F1280" s="51" t="str">
        <f>IFERROR(VLOOKUP(D1280,'Tabelas auxiliares'!$A$3:$B$61,2,FALSE),"")</f>
        <v/>
      </c>
      <c r="G1280" s="51" t="str">
        <f>IFERROR(VLOOKUP($B1280,'Tabelas auxiliares'!$A$65:$C$102,2,FALSE),"")</f>
        <v/>
      </c>
      <c r="H1280" s="51" t="str">
        <f>IFERROR(VLOOKUP($B1280,'Tabelas auxiliares'!$A$65:$C$102,3,FALSE),"")</f>
        <v/>
      </c>
      <c r="X1280" s="51" t="str">
        <f t="shared" si="32"/>
        <v/>
      </c>
      <c r="Y1280" s="51" t="str">
        <f>IF(T1280="","",IF(AND(T1280&lt;&gt;'Tabelas auxiliares'!$B$236,T1280&lt;&gt;'Tabelas auxiliares'!$B$237,T1280&lt;&gt;'Tabelas auxiliares'!$C$236,T1280&lt;&gt;'Tabelas auxiliares'!$C$237,T1280&lt;&gt;'Tabelas auxiliares'!$D$236),"FOLHA DE PESSOAL",IF(X1280='Tabelas auxiliares'!$A$237,"CUSTEIO",IF(X1280='Tabelas auxiliares'!$A$236,"INVESTIMENTO","ERRO - VERIFICAR"))))</f>
        <v/>
      </c>
      <c r="Z1280" s="64" t="str">
        <f t="shared" si="33"/>
        <v/>
      </c>
      <c r="AC1280" s="44"/>
    </row>
    <row r="1281" spans="6:29" x14ac:dyDescent="0.25">
      <c r="F1281" s="51" t="str">
        <f>IFERROR(VLOOKUP(D1281,'Tabelas auxiliares'!$A$3:$B$61,2,FALSE),"")</f>
        <v/>
      </c>
      <c r="G1281" s="51" t="str">
        <f>IFERROR(VLOOKUP($B1281,'Tabelas auxiliares'!$A$65:$C$102,2,FALSE),"")</f>
        <v/>
      </c>
      <c r="H1281" s="51" t="str">
        <f>IFERROR(VLOOKUP($B1281,'Tabelas auxiliares'!$A$65:$C$102,3,FALSE),"")</f>
        <v/>
      </c>
      <c r="X1281" s="51" t="str">
        <f t="shared" si="32"/>
        <v/>
      </c>
      <c r="Y1281" s="51" t="str">
        <f>IF(T1281="","",IF(AND(T1281&lt;&gt;'Tabelas auxiliares'!$B$236,T1281&lt;&gt;'Tabelas auxiliares'!$B$237,T1281&lt;&gt;'Tabelas auxiliares'!$C$236,T1281&lt;&gt;'Tabelas auxiliares'!$C$237,T1281&lt;&gt;'Tabelas auxiliares'!$D$236),"FOLHA DE PESSOAL",IF(X1281='Tabelas auxiliares'!$A$237,"CUSTEIO",IF(X1281='Tabelas auxiliares'!$A$236,"INVESTIMENTO","ERRO - VERIFICAR"))))</f>
        <v/>
      </c>
      <c r="Z1281" s="64" t="str">
        <f t="shared" si="33"/>
        <v/>
      </c>
      <c r="AC1281" s="44"/>
    </row>
    <row r="1282" spans="6:29" x14ac:dyDescent="0.25">
      <c r="F1282" s="51" t="str">
        <f>IFERROR(VLOOKUP(D1282,'Tabelas auxiliares'!$A$3:$B$61,2,FALSE),"")</f>
        <v/>
      </c>
      <c r="G1282" s="51" t="str">
        <f>IFERROR(VLOOKUP($B1282,'Tabelas auxiliares'!$A$65:$C$102,2,FALSE),"")</f>
        <v/>
      </c>
      <c r="H1282" s="51" t="str">
        <f>IFERROR(VLOOKUP($B1282,'Tabelas auxiliares'!$A$65:$C$102,3,FALSE),"")</f>
        <v/>
      </c>
      <c r="X1282" s="51" t="str">
        <f t="shared" si="32"/>
        <v/>
      </c>
      <c r="Y1282" s="51" t="str">
        <f>IF(T1282="","",IF(AND(T1282&lt;&gt;'Tabelas auxiliares'!$B$236,T1282&lt;&gt;'Tabelas auxiliares'!$B$237,T1282&lt;&gt;'Tabelas auxiliares'!$C$236,T1282&lt;&gt;'Tabelas auxiliares'!$C$237,T1282&lt;&gt;'Tabelas auxiliares'!$D$236),"FOLHA DE PESSOAL",IF(X1282='Tabelas auxiliares'!$A$237,"CUSTEIO",IF(X1282='Tabelas auxiliares'!$A$236,"INVESTIMENTO","ERRO - VERIFICAR"))))</f>
        <v/>
      </c>
      <c r="Z1282" s="64" t="str">
        <f t="shared" si="33"/>
        <v/>
      </c>
      <c r="AC1282" s="44"/>
    </row>
    <row r="1283" spans="6:29" x14ac:dyDescent="0.25">
      <c r="F1283" s="51" t="str">
        <f>IFERROR(VLOOKUP(D1283,'Tabelas auxiliares'!$A$3:$B$61,2,FALSE),"")</f>
        <v/>
      </c>
      <c r="G1283" s="51" t="str">
        <f>IFERROR(VLOOKUP($B1283,'Tabelas auxiliares'!$A$65:$C$102,2,FALSE),"")</f>
        <v/>
      </c>
      <c r="H1283" s="51" t="str">
        <f>IFERROR(VLOOKUP($B1283,'Tabelas auxiliares'!$A$65:$C$102,3,FALSE),"")</f>
        <v/>
      </c>
      <c r="X1283" s="51" t="str">
        <f t="shared" si="32"/>
        <v/>
      </c>
      <c r="Y1283" s="51" t="str">
        <f>IF(T1283="","",IF(AND(T1283&lt;&gt;'Tabelas auxiliares'!$B$236,T1283&lt;&gt;'Tabelas auxiliares'!$B$237,T1283&lt;&gt;'Tabelas auxiliares'!$C$236,T1283&lt;&gt;'Tabelas auxiliares'!$C$237,T1283&lt;&gt;'Tabelas auxiliares'!$D$236),"FOLHA DE PESSOAL",IF(X1283='Tabelas auxiliares'!$A$237,"CUSTEIO",IF(X1283='Tabelas auxiliares'!$A$236,"INVESTIMENTO","ERRO - VERIFICAR"))))</f>
        <v/>
      </c>
      <c r="Z1283" s="64" t="str">
        <f t="shared" si="33"/>
        <v/>
      </c>
      <c r="AC1283" s="44"/>
    </row>
    <row r="1284" spans="6:29" x14ac:dyDescent="0.25">
      <c r="F1284" s="51" t="str">
        <f>IFERROR(VLOOKUP(D1284,'Tabelas auxiliares'!$A$3:$B$61,2,FALSE),"")</f>
        <v/>
      </c>
      <c r="G1284" s="51" t="str">
        <f>IFERROR(VLOOKUP($B1284,'Tabelas auxiliares'!$A$65:$C$102,2,FALSE),"")</f>
        <v/>
      </c>
      <c r="H1284" s="51" t="str">
        <f>IFERROR(VLOOKUP($B1284,'Tabelas auxiliares'!$A$65:$C$102,3,FALSE),"")</f>
        <v/>
      </c>
      <c r="X1284" s="51" t="str">
        <f t="shared" si="32"/>
        <v/>
      </c>
      <c r="Y1284" s="51" t="str">
        <f>IF(T1284="","",IF(AND(T1284&lt;&gt;'Tabelas auxiliares'!$B$236,T1284&lt;&gt;'Tabelas auxiliares'!$B$237,T1284&lt;&gt;'Tabelas auxiliares'!$C$236,T1284&lt;&gt;'Tabelas auxiliares'!$C$237,T1284&lt;&gt;'Tabelas auxiliares'!$D$236),"FOLHA DE PESSOAL",IF(X1284='Tabelas auxiliares'!$A$237,"CUSTEIO",IF(X1284='Tabelas auxiliares'!$A$236,"INVESTIMENTO","ERRO - VERIFICAR"))))</f>
        <v/>
      </c>
      <c r="Z1284" s="64" t="str">
        <f t="shared" si="33"/>
        <v/>
      </c>
      <c r="AC1284" s="44"/>
    </row>
    <row r="1285" spans="6:29" x14ac:dyDescent="0.25">
      <c r="F1285" s="51" t="str">
        <f>IFERROR(VLOOKUP(D1285,'Tabelas auxiliares'!$A$3:$B$61,2,FALSE),"")</f>
        <v/>
      </c>
      <c r="G1285" s="51" t="str">
        <f>IFERROR(VLOOKUP($B1285,'Tabelas auxiliares'!$A$65:$C$102,2,FALSE),"")</f>
        <v/>
      </c>
      <c r="H1285" s="51" t="str">
        <f>IFERROR(VLOOKUP($B1285,'Tabelas auxiliares'!$A$65:$C$102,3,FALSE),"")</f>
        <v/>
      </c>
      <c r="X1285" s="51" t="str">
        <f t="shared" si="32"/>
        <v/>
      </c>
      <c r="Y1285" s="51" t="str">
        <f>IF(T1285="","",IF(AND(T1285&lt;&gt;'Tabelas auxiliares'!$B$236,T1285&lt;&gt;'Tabelas auxiliares'!$B$237,T1285&lt;&gt;'Tabelas auxiliares'!$C$236,T1285&lt;&gt;'Tabelas auxiliares'!$C$237,T1285&lt;&gt;'Tabelas auxiliares'!$D$236),"FOLHA DE PESSOAL",IF(X1285='Tabelas auxiliares'!$A$237,"CUSTEIO",IF(X1285='Tabelas auxiliares'!$A$236,"INVESTIMENTO","ERRO - VERIFICAR"))))</f>
        <v/>
      </c>
      <c r="Z1285" s="64" t="str">
        <f t="shared" si="33"/>
        <v/>
      </c>
      <c r="AC1285" s="44"/>
    </row>
    <row r="1286" spans="6:29" x14ac:dyDescent="0.25">
      <c r="F1286" s="51" t="str">
        <f>IFERROR(VLOOKUP(D1286,'Tabelas auxiliares'!$A$3:$B$61,2,FALSE),"")</f>
        <v/>
      </c>
      <c r="G1286" s="51" t="str">
        <f>IFERROR(VLOOKUP($B1286,'Tabelas auxiliares'!$A$65:$C$102,2,FALSE),"")</f>
        <v/>
      </c>
      <c r="H1286" s="51" t="str">
        <f>IFERROR(VLOOKUP($B1286,'Tabelas auxiliares'!$A$65:$C$102,3,FALSE),"")</f>
        <v/>
      </c>
      <c r="X1286" s="51" t="str">
        <f t="shared" si="32"/>
        <v/>
      </c>
      <c r="Y1286" s="51" t="str">
        <f>IF(T1286="","",IF(AND(T1286&lt;&gt;'Tabelas auxiliares'!$B$236,T1286&lt;&gt;'Tabelas auxiliares'!$B$237,T1286&lt;&gt;'Tabelas auxiliares'!$C$236,T1286&lt;&gt;'Tabelas auxiliares'!$C$237,T1286&lt;&gt;'Tabelas auxiliares'!$D$236),"FOLHA DE PESSOAL",IF(X1286='Tabelas auxiliares'!$A$237,"CUSTEIO",IF(X1286='Tabelas auxiliares'!$A$236,"INVESTIMENTO","ERRO - VERIFICAR"))))</f>
        <v/>
      </c>
      <c r="Z1286" s="64" t="str">
        <f t="shared" si="33"/>
        <v/>
      </c>
      <c r="AC1286" s="44"/>
    </row>
    <row r="1287" spans="6:29" x14ac:dyDescent="0.25">
      <c r="F1287" s="51" t="str">
        <f>IFERROR(VLOOKUP(D1287,'Tabelas auxiliares'!$A$3:$B$61,2,FALSE),"")</f>
        <v/>
      </c>
      <c r="G1287" s="51" t="str">
        <f>IFERROR(VLOOKUP($B1287,'Tabelas auxiliares'!$A$65:$C$102,2,FALSE),"")</f>
        <v/>
      </c>
      <c r="H1287" s="51" t="str">
        <f>IFERROR(VLOOKUP($B1287,'Tabelas auxiliares'!$A$65:$C$102,3,FALSE),"")</f>
        <v/>
      </c>
      <c r="X1287" s="51" t="str">
        <f t="shared" si="32"/>
        <v/>
      </c>
      <c r="Y1287" s="51" t="str">
        <f>IF(T1287="","",IF(AND(T1287&lt;&gt;'Tabelas auxiliares'!$B$236,T1287&lt;&gt;'Tabelas auxiliares'!$B$237,T1287&lt;&gt;'Tabelas auxiliares'!$C$236,T1287&lt;&gt;'Tabelas auxiliares'!$C$237,T1287&lt;&gt;'Tabelas auxiliares'!$D$236),"FOLHA DE PESSOAL",IF(X1287='Tabelas auxiliares'!$A$237,"CUSTEIO",IF(X1287='Tabelas auxiliares'!$A$236,"INVESTIMENTO","ERRO - VERIFICAR"))))</f>
        <v/>
      </c>
      <c r="Z1287" s="64" t="str">
        <f t="shared" si="33"/>
        <v/>
      </c>
      <c r="AC1287" s="44"/>
    </row>
    <row r="1288" spans="6:29" x14ac:dyDescent="0.25">
      <c r="F1288" s="51" t="str">
        <f>IFERROR(VLOOKUP(D1288,'Tabelas auxiliares'!$A$3:$B$61,2,FALSE),"")</f>
        <v/>
      </c>
      <c r="G1288" s="51" t="str">
        <f>IFERROR(VLOOKUP($B1288,'Tabelas auxiliares'!$A$65:$C$102,2,FALSE),"")</f>
        <v/>
      </c>
      <c r="H1288" s="51" t="str">
        <f>IFERROR(VLOOKUP($B1288,'Tabelas auxiliares'!$A$65:$C$102,3,FALSE),"")</f>
        <v/>
      </c>
      <c r="X1288" s="51" t="str">
        <f t="shared" si="32"/>
        <v/>
      </c>
      <c r="Y1288" s="51" t="str">
        <f>IF(T1288="","",IF(AND(T1288&lt;&gt;'Tabelas auxiliares'!$B$236,T1288&lt;&gt;'Tabelas auxiliares'!$B$237,T1288&lt;&gt;'Tabelas auxiliares'!$C$236,T1288&lt;&gt;'Tabelas auxiliares'!$C$237,T1288&lt;&gt;'Tabelas auxiliares'!$D$236),"FOLHA DE PESSOAL",IF(X1288='Tabelas auxiliares'!$A$237,"CUSTEIO",IF(X1288='Tabelas auxiliares'!$A$236,"INVESTIMENTO","ERRO - VERIFICAR"))))</f>
        <v/>
      </c>
      <c r="Z1288" s="64" t="str">
        <f t="shared" si="33"/>
        <v/>
      </c>
      <c r="AC1288" s="44"/>
    </row>
    <row r="1289" spans="6:29" x14ac:dyDescent="0.25">
      <c r="F1289" s="51" t="str">
        <f>IFERROR(VLOOKUP(D1289,'Tabelas auxiliares'!$A$3:$B$61,2,FALSE),"")</f>
        <v/>
      </c>
      <c r="G1289" s="51" t="str">
        <f>IFERROR(VLOOKUP($B1289,'Tabelas auxiliares'!$A$65:$C$102,2,FALSE),"")</f>
        <v/>
      </c>
      <c r="H1289" s="51" t="str">
        <f>IFERROR(VLOOKUP($B1289,'Tabelas auxiliares'!$A$65:$C$102,3,FALSE),"")</f>
        <v/>
      </c>
      <c r="X1289" s="51" t="str">
        <f t="shared" si="32"/>
        <v/>
      </c>
      <c r="Y1289" s="51" t="str">
        <f>IF(T1289="","",IF(AND(T1289&lt;&gt;'Tabelas auxiliares'!$B$236,T1289&lt;&gt;'Tabelas auxiliares'!$B$237,T1289&lt;&gt;'Tabelas auxiliares'!$C$236,T1289&lt;&gt;'Tabelas auxiliares'!$C$237,T1289&lt;&gt;'Tabelas auxiliares'!$D$236),"FOLHA DE PESSOAL",IF(X1289='Tabelas auxiliares'!$A$237,"CUSTEIO",IF(X1289='Tabelas auxiliares'!$A$236,"INVESTIMENTO","ERRO - VERIFICAR"))))</f>
        <v/>
      </c>
      <c r="Z1289" s="64" t="str">
        <f t="shared" si="33"/>
        <v/>
      </c>
      <c r="AC1289" s="44"/>
    </row>
    <row r="1290" spans="6:29" x14ac:dyDescent="0.25">
      <c r="F1290" s="51" t="str">
        <f>IFERROR(VLOOKUP(D1290,'Tabelas auxiliares'!$A$3:$B$61,2,FALSE),"")</f>
        <v/>
      </c>
      <c r="G1290" s="51" t="str">
        <f>IFERROR(VLOOKUP($B1290,'Tabelas auxiliares'!$A$65:$C$102,2,FALSE),"")</f>
        <v/>
      </c>
      <c r="H1290" s="51" t="str">
        <f>IFERROR(VLOOKUP($B1290,'Tabelas auxiliares'!$A$65:$C$102,3,FALSE),"")</f>
        <v/>
      </c>
      <c r="X1290" s="51" t="str">
        <f t="shared" si="32"/>
        <v/>
      </c>
      <c r="Y1290" s="51" t="str">
        <f>IF(T1290="","",IF(AND(T1290&lt;&gt;'Tabelas auxiliares'!$B$236,T1290&lt;&gt;'Tabelas auxiliares'!$B$237,T1290&lt;&gt;'Tabelas auxiliares'!$C$236,T1290&lt;&gt;'Tabelas auxiliares'!$C$237,T1290&lt;&gt;'Tabelas auxiliares'!$D$236),"FOLHA DE PESSOAL",IF(X1290='Tabelas auxiliares'!$A$237,"CUSTEIO",IF(X1290='Tabelas auxiliares'!$A$236,"INVESTIMENTO","ERRO - VERIFICAR"))))</f>
        <v/>
      </c>
      <c r="Z1290" s="64" t="str">
        <f t="shared" si="33"/>
        <v/>
      </c>
      <c r="AC1290" s="44"/>
    </row>
    <row r="1291" spans="6:29" x14ac:dyDescent="0.25">
      <c r="F1291" s="51" t="str">
        <f>IFERROR(VLOOKUP(D1291,'Tabelas auxiliares'!$A$3:$B$61,2,FALSE),"")</f>
        <v/>
      </c>
      <c r="G1291" s="51" t="str">
        <f>IFERROR(VLOOKUP($B1291,'Tabelas auxiliares'!$A$65:$C$102,2,FALSE),"")</f>
        <v/>
      </c>
      <c r="H1291" s="51" t="str">
        <f>IFERROR(VLOOKUP($B1291,'Tabelas auxiliares'!$A$65:$C$102,3,FALSE),"")</f>
        <v/>
      </c>
      <c r="X1291" s="51" t="str">
        <f t="shared" si="32"/>
        <v/>
      </c>
      <c r="Y1291" s="51" t="str">
        <f>IF(T1291="","",IF(AND(T1291&lt;&gt;'Tabelas auxiliares'!$B$236,T1291&lt;&gt;'Tabelas auxiliares'!$B$237,T1291&lt;&gt;'Tabelas auxiliares'!$C$236,T1291&lt;&gt;'Tabelas auxiliares'!$C$237,T1291&lt;&gt;'Tabelas auxiliares'!$D$236),"FOLHA DE PESSOAL",IF(X1291='Tabelas auxiliares'!$A$237,"CUSTEIO",IF(X1291='Tabelas auxiliares'!$A$236,"INVESTIMENTO","ERRO - VERIFICAR"))))</f>
        <v/>
      </c>
      <c r="Z1291" s="64" t="str">
        <f t="shared" si="33"/>
        <v/>
      </c>
      <c r="AC1291" s="44"/>
    </row>
    <row r="1292" spans="6:29" x14ac:dyDescent="0.25">
      <c r="F1292" s="51" t="str">
        <f>IFERROR(VLOOKUP(D1292,'Tabelas auxiliares'!$A$3:$B$61,2,FALSE),"")</f>
        <v/>
      </c>
      <c r="G1292" s="51" t="str">
        <f>IFERROR(VLOOKUP($B1292,'Tabelas auxiliares'!$A$65:$C$102,2,FALSE),"")</f>
        <v/>
      </c>
      <c r="H1292" s="51" t="str">
        <f>IFERROR(VLOOKUP($B1292,'Tabelas auxiliares'!$A$65:$C$102,3,FALSE),"")</f>
        <v/>
      </c>
      <c r="X1292" s="51" t="str">
        <f t="shared" si="32"/>
        <v/>
      </c>
      <c r="Y1292" s="51" t="str">
        <f>IF(T1292="","",IF(AND(T1292&lt;&gt;'Tabelas auxiliares'!$B$236,T1292&lt;&gt;'Tabelas auxiliares'!$B$237,T1292&lt;&gt;'Tabelas auxiliares'!$C$236,T1292&lt;&gt;'Tabelas auxiliares'!$C$237,T1292&lt;&gt;'Tabelas auxiliares'!$D$236),"FOLHA DE PESSOAL",IF(X1292='Tabelas auxiliares'!$A$237,"CUSTEIO",IF(X1292='Tabelas auxiliares'!$A$236,"INVESTIMENTO","ERRO - VERIFICAR"))))</f>
        <v/>
      </c>
      <c r="Z1292" s="64" t="str">
        <f t="shared" si="33"/>
        <v/>
      </c>
      <c r="AC1292" s="44"/>
    </row>
    <row r="1293" spans="6:29" x14ac:dyDescent="0.25">
      <c r="F1293" s="51" t="str">
        <f>IFERROR(VLOOKUP(D1293,'Tabelas auxiliares'!$A$3:$B$61,2,FALSE),"")</f>
        <v/>
      </c>
      <c r="G1293" s="51" t="str">
        <f>IFERROR(VLOOKUP($B1293,'Tabelas auxiliares'!$A$65:$C$102,2,FALSE),"")</f>
        <v/>
      </c>
      <c r="H1293" s="51" t="str">
        <f>IFERROR(VLOOKUP($B1293,'Tabelas auxiliares'!$A$65:$C$102,3,FALSE),"")</f>
        <v/>
      </c>
      <c r="X1293" s="51" t="str">
        <f t="shared" si="32"/>
        <v/>
      </c>
      <c r="Y1293" s="51" t="str">
        <f>IF(T1293="","",IF(AND(T1293&lt;&gt;'Tabelas auxiliares'!$B$236,T1293&lt;&gt;'Tabelas auxiliares'!$B$237,T1293&lt;&gt;'Tabelas auxiliares'!$C$236,T1293&lt;&gt;'Tabelas auxiliares'!$C$237,T1293&lt;&gt;'Tabelas auxiliares'!$D$236),"FOLHA DE PESSOAL",IF(X1293='Tabelas auxiliares'!$A$237,"CUSTEIO",IF(X1293='Tabelas auxiliares'!$A$236,"INVESTIMENTO","ERRO - VERIFICAR"))))</f>
        <v/>
      </c>
      <c r="Z1293" s="64" t="str">
        <f t="shared" si="33"/>
        <v/>
      </c>
      <c r="AC1293" s="44"/>
    </row>
    <row r="1294" spans="6:29" x14ac:dyDescent="0.25">
      <c r="F1294" s="51" t="str">
        <f>IFERROR(VLOOKUP(D1294,'Tabelas auxiliares'!$A$3:$B$61,2,FALSE),"")</f>
        <v/>
      </c>
      <c r="G1294" s="51" t="str">
        <f>IFERROR(VLOOKUP($B1294,'Tabelas auxiliares'!$A$65:$C$102,2,FALSE),"")</f>
        <v/>
      </c>
      <c r="H1294" s="51" t="str">
        <f>IFERROR(VLOOKUP($B1294,'Tabelas auxiliares'!$A$65:$C$102,3,FALSE),"")</f>
        <v/>
      </c>
      <c r="X1294" s="51" t="str">
        <f t="shared" si="32"/>
        <v/>
      </c>
      <c r="Y1294" s="51" t="str">
        <f>IF(T1294="","",IF(AND(T1294&lt;&gt;'Tabelas auxiliares'!$B$236,T1294&lt;&gt;'Tabelas auxiliares'!$B$237,T1294&lt;&gt;'Tabelas auxiliares'!$C$236,T1294&lt;&gt;'Tabelas auxiliares'!$C$237,T1294&lt;&gt;'Tabelas auxiliares'!$D$236),"FOLHA DE PESSOAL",IF(X1294='Tabelas auxiliares'!$A$237,"CUSTEIO",IF(X1294='Tabelas auxiliares'!$A$236,"INVESTIMENTO","ERRO - VERIFICAR"))))</f>
        <v/>
      </c>
      <c r="Z1294" s="64" t="str">
        <f t="shared" si="33"/>
        <v/>
      </c>
      <c r="AC1294" s="44"/>
    </row>
    <row r="1295" spans="6:29" x14ac:dyDescent="0.25">
      <c r="F1295" s="51" t="str">
        <f>IFERROR(VLOOKUP(D1295,'Tabelas auxiliares'!$A$3:$B$61,2,FALSE),"")</f>
        <v/>
      </c>
      <c r="G1295" s="51" t="str">
        <f>IFERROR(VLOOKUP($B1295,'Tabelas auxiliares'!$A$65:$C$102,2,FALSE),"")</f>
        <v/>
      </c>
      <c r="H1295" s="51" t="str">
        <f>IFERROR(VLOOKUP($B1295,'Tabelas auxiliares'!$A$65:$C$102,3,FALSE),"")</f>
        <v/>
      </c>
      <c r="X1295" s="51" t="str">
        <f t="shared" si="32"/>
        <v/>
      </c>
      <c r="Y1295" s="51" t="str">
        <f>IF(T1295="","",IF(AND(T1295&lt;&gt;'Tabelas auxiliares'!$B$236,T1295&lt;&gt;'Tabelas auxiliares'!$B$237,T1295&lt;&gt;'Tabelas auxiliares'!$C$236,T1295&lt;&gt;'Tabelas auxiliares'!$C$237,T1295&lt;&gt;'Tabelas auxiliares'!$D$236),"FOLHA DE PESSOAL",IF(X1295='Tabelas auxiliares'!$A$237,"CUSTEIO",IF(X1295='Tabelas auxiliares'!$A$236,"INVESTIMENTO","ERRO - VERIFICAR"))))</f>
        <v/>
      </c>
      <c r="Z1295" s="64" t="str">
        <f t="shared" si="33"/>
        <v/>
      </c>
      <c r="AA1295" s="44"/>
      <c r="AC1295" s="44"/>
    </row>
    <row r="1296" spans="6:29" x14ac:dyDescent="0.25">
      <c r="F1296" s="51" t="str">
        <f>IFERROR(VLOOKUP(D1296,'Tabelas auxiliares'!$A$3:$B$61,2,FALSE),"")</f>
        <v/>
      </c>
      <c r="G1296" s="51" t="str">
        <f>IFERROR(VLOOKUP($B1296,'Tabelas auxiliares'!$A$65:$C$102,2,FALSE),"")</f>
        <v/>
      </c>
      <c r="H1296" s="51" t="str">
        <f>IFERROR(VLOOKUP($B1296,'Tabelas auxiliares'!$A$65:$C$102,3,FALSE),"")</f>
        <v/>
      </c>
      <c r="X1296" s="51" t="str">
        <f t="shared" si="32"/>
        <v/>
      </c>
      <c r="Y1296" s="51" t="str">
        <f>IF(T1296="","",IF(AND(T1296&lt;&gt;'Tabelas auxiliares'!$B$236,T1296&lt;&gt;'Tabelas auxiliares'!$B$237,T1296&lt;&gt;'Tabelas auxiliares'!$C$236,T1296&lt;&gt;'Tabelas auxiliares'!$C$237,T1296&lt;&gt;'Tabelas auxiliares'!$D$236),"FOLHA DE PESSOAL",IF(X1296='Tabelas auxiliares'!$A$237,"CUSTEIO",IF(X1296='Tabelas auxiliares'!$A$236,"INVESTIMENTO","ERRO - VERIFICAR"))))</f>
        <v/>
      </c>
      <c r="Z1296" s="64" t="str">
        <f t="shared" si="33"/>
        <v/>
      </c>
      <c r="AA1296" s="44"/>
      <c r="AC1296" s="44"/>
    </row>
    <row r="1297" spans="6:29" x14ac:dyDescent="0.25">
      <c r="F1297" s="51" t="str">
        <f>IFERROR(VLOOKUP(D1297,'Tabelas auxiliares'!$A$3:$B$61,2,FALSE),"")</f>
        <v/>
      </c>
      <c r="G1297" s="51" t="str">
        <f>IFERROR(VLOOKUP($B1297,'Tabelas auxiliares'!$A$65:$C$102,2,FALSE),"")</f>
        <v/>
      </c>
      <c r="H1297" s="51" t="str">
        <f>IFERROR(VLOOKUP($B1297,'Tabelas auxiliares'!$A$65:$C$102,3,FALSE),"")</f>
        <v/>
      </c>
      <c r="X1297" s="51" t="str">
        <f t="shared" si="32"/>
        <v/>
      </c>
      <c r="Y1297" s="51" t="str">
        <f>IF(T1297="","",IF(AND(T1297&lt;&gt;'Tabelas auxiliares'!$B$236,T1297&lt;&gt;'Tabelas auxiliares'!$B$237,T1297&lt;&gt;'Tabelas auxiliares'!$C$236,T1297&lt;&gt;'Tabelas auxiliares'!$C$237,T1297&lt;&gt;'Tabelas auxiliares'!$D$236),"FOLHA DE PESSOAL",IF(X1297='Tabelas auxiliares'!$A$237,"CUSTEIO",IF(X1297='Tabelas auxiliares'!$A$236,"INVESTIMENTO","ERRO - VERIFICAR"))))</f>
        <v/>
      </c>
      <c r="Z1297" s="64" t="str">
        <f t="shared" si="33"/>
        <v/>
      </c>
      <c r="AC1297" s="44"/>
    </row>
    <row r="1298" spans="6:29" x14ac:dyDescent="0.25">
      <c r="F1298" s="51" t="str">
        <f>IFERROR(VLOOKUP(D1298,'Tabelas auxiliares'!$A$3:$B$61,2,FALSE),"")</f>
        <v/>
      </c>
      <c r="G1298" s="51" t="str">
        <f>IFERROR(VLOOKUP($B1298,'Tabelas auxiliares'!$A$65:$C$102,2,FALSE),"")</f>
        <v/>
      </c>
      <c r="H1298" s="51" t="str">
        <f>IFERROR(VLOOKUP($B1298,'Tabelas auxiliares'!$A$65:$C$102,3,FALSE),"")</f>
        <v/>
      </c>
      <c r="X1298" s="51" t="str">
        <f t="shared" si="32"/>
        <v/>
      </c>
      <c r="Y1298" s="51" t="str">
        <f>IF(T1298="","",IF(AND(T1298&lt;&gt;'Tabelas auxiliares'!$B$236,T1298&lt;&gt;'Tabelas auxiliares'!$B$237,T1298&lt;&gt;'Tabelas auxiliares'!$C$236,T1298&lt;&gt;'Tabelas auxiliares'!$C$237,T1298&lt;&gt;'Tabelas auxiliares'!$D$236),"FOLHA DE PESSOAL",IF(X1298='Tabelas auxiliares'!$A$237,"CUSTEIO",IF(X1298='Tabelas auxiliares'!$A$236,"INVESTIMENTO","ERRO - VERIFICAR"))))</f>
        <v/>
      </c>
      <c r="Z1298" s="64" t="str">
        <f t="shared" si="33"/>
        <v/>
      </c>
      <c r="AC1298" s="44"/>
    </row>
    <row r="1299" spans="6:29" x14ac:dyDescent="0.25">
      <c r="F1299" s="51" t="str">
        <f>IFERROR(VLOOKUP(D1299,'Tabelas auxiliares'!$A$3:$B$61,2,FALSE),"")</f>
        <v/>
      </c>
      <c r="G1299" s="51" t="str">
        <f>IFERROR(VLOOKUP($B1299,'Tabelas auxiliares'!$A$65:$C$102,2,FALSE),"")</f>
        <v/>
      </c>
      <c r="H1299" s="51" t="str">
        <f>IFERROR(VLOOKUP($B1299,'Tabelas auxiliares'!$A$65:$C$102,3,FALSE),"")</f>
        <v/>
      </c>
      <c r="X1299" s="51" t="str">
        <f t="shared" si="32"/>
        <v/>
      </c>
      <c r="Y1299" s="51" t="str">
        <f>IF(T1299="","",IF(AND(T1299&lt;&gt;'Tabelas auxiliares'!$B$236,T1299&lt;&gt;'Tabelas auxiliares'!$B$237,T1299&lt;&gt;'Tabelas auxiliares'!$C$236,T1299&lt;&gt;'Tabelas auxiliares'!$C$237,T1299&lt;&gt;'Tabelas auxiliares'!$D$236),"FOLHA DE PESSOAL",IF(X1299='Tabelas auxiliares'!$A$237,"CUSTEIO",IF(X1299='Tabelas auxiliares'!$A$236,"INVESTIMENTO","ERRO - VERIFICAR"))))</f>
        <v/>
      </c>
      <c r="Z1299" s="64" t="str">
        <f t="shared" si="33"/>
        <v/>
      </c>
      <c r="AA1299" s="44"/>
      <c r="AC1299" s="44"/>
    </row>
    <row r="1300" spans="6:29" x14ac:dyDescent="0.25">
      <c r="F1300" s="51" t="str">
        <f>IFERROR(VLOOKUP(D1300,'Tabelas auxiliares'!$A$3:$B$61,2,FALSE),"")</f>
        <v/>
      </c>
      <c r="G1300" s="51" t="str">
        <f>IFERROR(VLOOKUP($B1300,'Tabelas auxiliares'!$A$65:$C$102,2,FALSE),"")</f>
        <v/>
      </c>
      <c r="H1300" s="51" t="str">
        <f>IFERROR(VLOOKUP($B1300,'Tabelas auxiliares'!$A$65:$C$102,3,FALSE),"")</f>
        <v/>
      </c>
      <c r="X1300" s="51" t="str">
        <f t="shared" si="32"/>
        <v/>
      </c>
      <c r="Y1300" s="51" t="str">
        <f>IF(T1300="","",IF(AND(T1300&lt;&gt;'Tabelas auxiliares'!$B$236,T1300&lt;&gt;'Tabelas auxiliares'!$B$237,T1300&lt;&gt;'Tabelas auxiliares'!$C$236,T1300&lt;&gt;'Tabelas auxiliares'!$C$237,T1300&lt;&gt;'Tabelas auxiliares'!$D$236),"FOLHA DE PESSOAL",IF(X1300='Tabelas auxiliares'!$A$237,"CUSTEIO",IF(X1300='Tabelas auxiliares'!$A$236,"INVESTIMENTO","ERRO - VERIFICAR"))))</f>
        <v/>
      </c>
      <c r="Z1300" s="64" t="str">
        <f t="shared" si="33"/>
        <v/>
      </c>
      <c r="AC1300" s="44"/>
    </row>
    <row r="1301" spans="6:29" x14ac:dyDescent="0.25">
      <c r="F1301" s="51" t="str">
        <f>IFERROR(VLOOKUP(D1301,'Tabelas auxiliares'!$A$3:$B$61,2,FALSE),"")</f>
        <v/>
      </c>
      <c r="G1301" s="51" t="str">
        <f>IFERROR(VLOOKUP($B1301,'Tabelas auxiliares'!$A$65:$C$102,2,FALSE),"")</f>
        <v/>
      </c>
      <c r="H1301" s="51" t="str">
        <f>IFERROR(VLOOKUP($B1301,'Tabelas auxiliares'!$A$65:$C$102,3,FALSE),"")</f>
        <v/>
      </c>
      <c r="X1301" s="51" t="str">
        <f t="shared" si="32"/>
        <v/>
      </c>
      <c r="Y1301" s="51" t="str">
        <f>IF(T1301="","",IF(AND(T1301&lt;&gt;'Tabelas auxiliares'!$B$236,T1301&lt;&gt;'Tabelas auxiliares'!$B$237,T1301&lt;&gt;'Tabelas auxiliares'!$C$236,T1301&lt;&gt;'Tabelas auxiliares'!$C$237,T1301&lt;&gt;'Tabelas auxiliares'!$D$236),"FOLHA DE PESSOAL",IF(X1301='Tabelas auxiliares'!$A$237,"CUSTEIO",IF(X1301='Tabelas auxiliares'!$A$236,"INVESTIMENTO","ERRO - VERIFICAR"))))</f>
        <v/>
      </c>
      <c r="Z1301" s="64" t="str">
        <f t="shared" si="33"/>
        <v/>
      </c>
      <c r="AC1301" s="44"/>
    </row>
    <row r="1302" spans="6:29" x14ac:dyDescent="0.25">
      <c r="F1302" s="51" t="str">
        <f>IFERROR(VLOOKUP(D1302,'Tabelas auxiliares'!$A$3:$B$61,2,FALSE),"")</f>
        <v/>
      </c>
      <c r="G1302" s="51" t="str">
        <f>IFERROR(VLOOKUP($B1302,'Tabelas auxiliares'!$A$65:$C$102,2,FALSE),"")</f>
        <v/>
      </c>
      <c r="H1302" s="51" t="str">
        <f>IFERROR(VLOOKUP($B1302,'Tabelas auxiliares'!$A$65:$C$102,3,FALSE),"")</f>
        <v/>
      </c>
      <c r="X1302" s="51" t="str">
        <f t="shared" si="32"/>
        <v/>
      </c>
      <c r="Y1302" s="51" t="str">
        <f>IF(T1302="","",IF(AND(T1302&lt;&gt;'Tabelas auxiliares'!$B$236,T1302&lt;&gt;'Tabelas auxiliares'!$B$237,T1302&lt;&gt;'Tabelas auxiliares'!$C$236,T1302&lt;&gt;'Tabelas auxiliares'!$C$237,T1302&lt;&gt;'Tabelas auxiliares'!$D$236),"FOLHA DE PESSOAL",IF(X1302='Tabelas auxiliares'!$A$237,"CUSTEIO",IF(X1302='Tabelas auxiliares'!$A$236,"INVESTIMENTO","ERRO - VERIFICAR"))))</f>
        <v/>
      </c>
      <c r="Z1302" s="64" t="str">
        <f t="shared" si="33"/>
        <v/>
      </c>
      <c r="AC1302" s="44"/>
    </row>
    <row r="1303" spans="6:29" x14ac:dyDescent="0.25">
      <c r="F1303" s="51" t="str">
        <f>IFERROR(VLOOKUP(D1303,'Tabelas auxiliares'!$A$3:$B$61,2,FALSE),"")</f>
        <v/>
      </c>
      <c r="G1303" s="51" t="str">
        <f>IFERROR(VLOOKUP($B1303,'Tabelas auxiliares'!$A$65:$C$102,2,FALSE),"")</f>
        <v/>
      </c>
      <c r="H1303" s="51" t="str">
        <f>IFERROR(VLOOKUP($B1303,'Tabelas auxiliares'!$A$65:$C$102,3,FALSE),"")</f>
        <v/>
      </c>
      <c r="X1303" s="51" t="str">
        <f t="shared" si="32"/>
        <v/>
      </c>
      <c r="Y1303" s="51" t="str">
        <f>IF(T1303="","",IF(AND(T1303&lt;&gt;'Tabelas auxiliares'!$B$236,T1303&lt;&gt;'Tabelas auxiliares'!$B$237,T1303&lt;&gt;'Tabelas auxiliares'!$C$236,T1303&lt;&gt;'Tabelas auxiliares'!$C$237,T1303&lt;&gt;'Tabelas auxiliares'!$D$236),"FOLHA DE PESSOAL",IF(X1303='Tabelas auxiliares'!$A$237,"CUSTEIO",IF(X1303='Tabelas auxiliares'!$A$236,"INVESTIMENTO","ERRO - VERIFICAR"))))</f>
        <v/>
      </c>
      <c r="Z1303" s="64" t="str">
        <f t="shared" si="33"/>
        <v/>
      </c>
      <c r="AC1303" s="44"/>
    </row>
    <row r="1304" spans="6:29" x14ac:dyDescent="0.25">
      <c r="F1304" s="51" t="str">
        <f>IFERROR(VLOOKUP(D1304,'Tabelas auxiliares'!$A$3:$B$61,2,FALSE),"")</f>
        <v/>
      </c>
      <c r="G1304" s="51" t="str">
        <f>IFERROR(VLOOKUP($B1304,'Tabelas auxiliares'!$A$65:$C$102,2,FALSE),"")</f>
        <v/>
      </c>
      <c r="H1304" s="51" t="str">
        <f>IFERROR(VLOOKUP($B1304,'Tabelas auxiliares'!$A$65:$C$102,3,FALSE),"")</f>
        <v/>
      </c>
      <c r="X1304" s="51" t="str">
        <f t="shared" si="32"/>
        <v/>
      </c>
      <c r="Y1304" s="51" t="str">
        <f>IF(T1304="","",IF(AND(T1304&lt;&gt;'Tabelas auxiliares'!$B$236,T1304&lt;&gt;'Tabelas auxiliares'!$B$237,T1304&lt;&gt;'Tabelas auxiliares'!$C$236,T1304&lt;&gt;'Tabelas auxiliares'!$C$237,T1304&lt;&gt;'Tabelas auxiliares'!$D$236),"FOLHA DE PESSOAL",IF(X1304='Tabelas auxiliares'!$A$237,"CUSTEIO",IF(X1304='Tabelas auxiliares'!$A$236,"INVESTIMENTO","ERRO - VERIFICAR"))))</f>
        <v/>
      </c>
      <c r="Z1304" s="64" t="str">
        <f t="shared" si="33"/>
        <v/>
      </c>
      <c r="AA1304" s="44"/>
      <c r="AC1304" s="44"/>
    </row>
    <row r="1305" spans="6:29" x14ac:dyDescent="0.25">
      <c r="F1305" s="51" t="str">
        <f>IFERROR(VLOOKUP(D1305,'Tabelas auxiliares'!$A$3:$B$61,2,FALSE),"")</f>
        <v/>
      </c>
      <c r="G1305" s="51" t="str">
        <f>IFERROR(VLOOKUP($B1305,'Tabelas auxiliares'!$A$65:$C$102,2,FALSE),"")</f>
        <v/>
      </c>
      <c r="H1305" s="51" t="str">
        <f>IFERROR(VLOOKUP($B1305,'Tabelas auxiliares'!$A$65:$C$102,3,FALSE),"")</f>
        <v/>
      </c>
      <c r="X1305" s="51" t="str">
        <f t="shared" si="32"/>
        <v/>
      </c>
      <c r="Y1305" s="51" t="str">
        <f>IF(T1305="","",IF(AND(T1305&lt;&gt;'Tabelas auxiliares'!$B$236,T1305&lt;&gt;'Tabelas auxiliares'!$B$237,T1305&lt;&gt;'Tabelas auxiliares'!$C$236,T1305&lt;&gt;'Tabelas auxiliares'!$C$237,T1305&lt;&gt;'Tabelas auxiliares'!$D$236),"FOLHA DE PESSOAL",IF(X1305='Tabelas auxiliares'!$A$237,"CUSTEIO",IF(X1305='Tabelas auxiliares'!$A$236,"INVESTIMENTO","ERRO - VERIFICAR"))))</f>
        <v/>
      </c>
      <c r="Z1305" s="64" t="str">
        <f t="shared" si="33"/>
        <v/>
      </c>
      <c r="AA1305" s="44"/>
      <c r="AC1305" s="44"/>
    </row>
    <row r="1306" spans="6:29" x14ac:dyDescent="0.25">
      <c r="F1306" s="51" t="str">
        <f>IFERROR(VLOOKUP(D1306,'Tabelas auxiliares'!$A$3:$B$61,2,FALSE),"")</f>
        <v/>
      </c>
      <c r="G1306" s="51" t="str">
        <f>IFERROR(VLOOKUP($B1306,'Tabelas auxiliares'!$A$65:$C$102,2,FALSE),"")</f>
        <v/>
      </c>
      <c r="H1306" s="51" t="str">
        <f>IFERROR(VLOOKUP($B1306,'Tabelas auxiliares'!$A$65:$C$102,3,FALSE),"")</f>
        <v/>
      </c>
      <c r="X1306" s="51" t="str">
        <f t="shared" si="32"/>
        <v/>
      </c>
      <c r="Y1306" s="51" t="str">
        <f>IF(T1306="","",IF(AND(T1306&lt;&gt;'Tabelas auxiliares'!$B$236,T1306&lt;&gt;'Tabelas auxiliares'!$B$237,T1306&lt;&gt;'Tabelas auxiliares'!$C$236,T1306&lt;&gt;'Tabelas auxiliares'!$C$237,T1306&lt;&gt;'Tabelas auxiliares'!$D$236),"FOLHA DE PESSOAL",IF(X1306='Tabelas auxiliares'!$A$237,"CUSTEIO",IF(X1306='Tabelas auxiliares'!$A$236,"INVESTIMENTO","ERRO - VERIFICAR"))))</f>
        <v/>
      </c>
      <c r="Z1306" s="64" t="str">
        <f t="shared" si="33"/>
        <v/>
      </c>
      <c r="AA1306" s="44"/>
      <c r="AC1306" s="44"/>
    </row>
    <row r="1307" spans="6:29" x14ac:dyDescent="0.25">
      <c r="F1307" s="51" t="str">
        <f>IFERROR(VLOOKUP(D1307,'Tabelas auxiliares'!$A$3:$B$61,2,FALSE),"")</f>
        <v/>
      </c>
      <c r="G1307" s="51" t="str">
        <f>IFERROR(VLOOKUP($B1307,'Tabelas auxiliares'!$A$65:$C$102,2,FALSE),"")</f>
        <v/>
      </c>
      <c r="H1307" s="51" t="str">
        <f>IFERROR(VLOOKUP($B1307,'Tabelas auxiliares'!$A$65:$C$102,3,FALSE),"")</f>
        <v/>
      </c>
      <c r="X1307" s="51" t="str">
        <f t="shared" si="32"/>
        <v/>
      </c>
      <c r="Y1307" s="51" t="str">
        <f>IF(T1307="","",IF(AND(T1307&lt;&gt;'Tabelas auxiliares'!$B$236,T1307&lt;&gt;'Tabelas auxiliares'!$B$237,T1307&lt;&gt;'Tabelas auxiliares'!$C$236,T1307&lt;&gt;'Tabelas auxiliares'!$C$237,T1307&lt;&gt;'Tabelas auxiliares'!$D$236),"FOLHA DE PESSOAL",IF(X1307='Tabelas auxiliares'!$A$237,"CUSTEIO",IF(X1307='Tabelas auxiliares'!$A$236,"INVESTIMENTO","ERRO - VERIFICAR"))))</f>
        <v/>
      </c>
      <c r="Z1307" s="64" t="str">
        <f t="shared" si="33"/>
        <v/>
      </c>
      <c r="AC1307" s="44"/>
    </row>
    <row r="1308" spans="6:29" x14ac:dyDescent="0.25">
      <c r="F1308" s="51" t="str">
        <f>IFERROR(VLOOKUP(D1308,'Tabelas auxiliares'!$A$3:$B$61,2,FALSE),"")</f>
        <v/>
      </c>
      <c r="G1308" s="51" t="str">
        <f>IFERROR(VLOOKUP($B1308,'Tabelas auxiliares'!$A$65:$C$102,2,FALSE),"")</f>
        <v/>
      </c>
      <c r="H1308" s="51" t="str">
        <f>IFERROR(VLOOKUP($B1308,'Tabelas auxiliares'!$A$65:$C$102,3,FALSE),"")</f>
        <v/>
      </c>
      <c r="X1308" s="51" t="str">
        <f t="shared" si="32"/>
        <v/>
      </c>
      <c r="Y1308" s="51" t="str">
        <f>IF(T1308="","",IF(AND(T1308&lt;&gt;'Tabelas auxiliares'!$B$236,T1308&lt;&gt;'Tabelas auxiliares'!$B$237,T1308&lt;&gt;'Tabelas auxiliares'!$C$236,T1308&lt;&gt;'Tabelas auxiliares'!$C$237,T1308&lt;&gt;'Tabelas auxiliares'!$D$236),"FOLHA DE PESSOAL",IF(X1308='Tabelas auxiliares'!$A$237,"CUSTEIO",IF(X1308='Tabelas auxiliares'!$A$236,"INVESTIMENTO","ERRO - VERIFICAR"))))</f>
        <v/>
      </c>
      <c r="Z1308" s="64" t="str">
        <f t="shared" si="33"/>
        <v/>
      </c>
      <c r="AC1308" s="44"/>
    </row>
    <row r="1309" spans="6:29" x14ac:dyDescent="0.25">
      <c r="F1309" s="51" t="str">
        <f>IFERROR(VLOOKUP(D1309,'Tabelas auxiliares'!$A$3:$B$61,2,FALSE),"")</f>
        <v/>
      </c>
      <c r="G1309" s="51" t="str">
        <f>IFERROR(VLOOKUP($B1309,'Tabelas auxiliares'!$A$65:$C$102,2,FALSE),"")</f>
        <v/>
      </c>
      <c r="H1309" s="51" t="str">
        <f>IFERROR(VLOOKUP($B1309,'Tabelas auxiliares'!$A$65:$C$102,3,FALSE),"")</f>
        <v/>
      </c>
      <c r="X1309" s="51" t="str">
        <f t="shared" si="32"/>
        <v/>
      </c>
      <c r="Y1309" s="51" t="str">
        <f>IF(T1309="","",IF(AND(T1309&lt;&gt;'Tabelas auxiliares'!$B$236,T1309&lt;&gt;'Tabelas auxiliares'!$B$237,T1309&lt;&gt;'Tabelas auxiliares'!$C$236,T1309&lt;&gt;'Tabelas auxiliares'!$C$237,T1309&lt;&gt;'Tabelas auxiliares'!$D$236),"FOLHA DE PESSOAL",IF(X1309='Tabelas auxiliares'!$A$237,"CUSTEIO",IF(X1309='Tabelas auxiliares'!$A$236,"INVESTIMENTO","ERRO - VERIFICAR"))))</f>
        <v/>
      </c>
      <c r="Z1309" s="64" t="str">
        <f t="shared" si="33"/>
        <v/>
      </c>
      <c r="AA1309" s="44"/>
      <c r="AC1309" s="44"/>
    </row>
    <row r="1310" spans="6:29" x14ac:dyDescent="0.25">
      <c r="F1310" s="51" t="str">
        <f>IFERROR(VLOOKUP(D1310,'Tabelas auxiliares'!$A$3:$B$61,2,FALSE),"")</f>
        <v/>
      </c>
      <c r="G1310" s="51" t="str">
        <f>IFERROR(VLOOKUP($B1310,'Tabelas auxiliares'!$A$65:$C$102,2,FALSE),"")</f>
        <v/>
      </c>
      <c r="H1310" s="51" t="str">
        <f>IFERROR(VLOOKUP($B1310,'Tabelas auxiliares'!$A$65:$C$102,3,FALSE),"")</f>
        <v/>
      </c>
      <c r="X1310" s="51" t="str">
        <f t="shared" si="32"/>
        <v/>
      </c>
      <c r="Y1310" s="51" t="str">
        <f>IF(T1310="","",IF(AND(T1310&lt;&gt;'Tabelas auxiliares'!$B$236,T1310&lt;&gt;'Tabelas auxiliares'!$B$237,T1310&lt;&gt;'Tabelas auxiliares'!$C$236,T1310&lt;&gt;'Tabelas auxiliares'!$C$237,T1310&lt;&gt;'Tabelas auxiliares'!$D$236),"FOLHA DE PESSOAL",IF(X1310='Tabelas auxiliares'!$A$237,"CUSTEIO",IF(X1310='Tabelas auxiliares'!$A$236,"INVESTIMENTO","ERRO - VERIFICAR"))))</f>
        <v/>
      </c>
      <c r="Z1310" s="64" t="str">
        <f t="shared" si="33"/>
        <v/>
      </c>
      <c r="AA1310" s="44"/>
      <c r="AC1310" s="44"/>
    </row>
    <row r="1311" spans="6:29" x14ac:dyDescent="0.25">
      <c r="F1311" s="51" t="str">
        <f>IFERROR(VLOOKUP(D1311,'Tabelas auxiliares'!$A$3:$B$61,2,FALSE),"")</f>
        <v/>
      </c>
      <c r="G1311" s="51" t="str">
        <f>IFERROR(VLOOKUP($B1311,'Tabelas auxiliares'!$A$65:$C$102,2,FALSE),"")</f>
        <v/>
      </c>
      <c r="H1311" s="51" t="str">
        <f>IFERROR(VLOOKUP($B1311,'Tabelas auxiliares'!$A$65:$C$102,3,FALSE),"")</f>
        <v/>
      </c>
      <c r="X1311" s="51" t="str">
        <f t="shared" si="32"/>
        <v/>
      </c>
      <c r="Y1311" s="51" t="str">
        <f>IF(T1311="","",IF(AND(T1311&lt;&gt;'Tabelas auxiliares'!$B$236,T1311&lt;&gt;'Tabelas auxiliares'!$B$237,T1311&lt;&gt;'Tabelas auxiliares'!$C$236,T1311&lt;&gt;'Tabelas auxiliares'!$C$237,T1311&lt;&gt;'Tabelas auxiliares'!$D$236),"FOLHA DE PESSOAL",IF(X1311='Tabelas auxiliares'!$A$237,"CUSTEIO",IF(X1311='Tabelas auxiliares'!$A$236,"INVESTIMENTO","ERRO - VERIFICAR"))))</f>
        <v/>
      </c>
      <c r="Z1311" s="64" t="str">
        <f t="shared" si="33"/>
        <v/>
      </c>
      <c r="AA1311" s="44"/>
      <c r="AC1311" s="44"/>
    </row>
    <row r="1312" spans="6:29" x14ac:dyDescent="0.25">
      <c r="F1312" s="51" t="str">
        <f>IFERROR(VLOOKUP(D1312,'Tabelas auxiliares'!$A$3:$B$61,2,FALSE),"")</f>
        <v/>
      </c>
      <c r="G1312" s="51" t="str">
        <f>IFERROR(VLOOKUP($B1312,'Tabelas auxiliares'!$A$65:$C$102,2,FALSE),"")</f>
        <v/>
      </c>
      <c r="H1312" s="51" t="str">
        <f>IFERROR(VLOOKUP($B1312,'Tabelas auxiliares'!$A$65:$C$102,3,FALSE),"")</f>
        <v/>
      </c>
      <c r="X1312" s="51" t="str">
        <f t="shared" si="32"/>
        <v/>
      </c>
      <c r="Y1312" s="51" t="str">
        <f>IF(T1312="","",IF(AND(T1312&lt;&gt;'Tabelas auxiliares'!$B$236,T1312&lt;&gt;'Tabelas auxiliares'!$B$237,T1312&lt;&gt;'Tabelas auxiliares'!$C$236,T1312&lt;&gt;'Tabelas auxiliares'!$C$237,T1312&lt;&gt;'Tabelas auxiliares'!$D$236),"FOLHA DE PESSOAL",IF(X1312='Tabelas auxiliares'!$A$237,"CUSTEIO",IF(X1312='Tabelas auxiliares'!$A$236,"INVESTIMENTO","ERRO - VERIFICAR"))))</f>
        <v/>
      </c>
      <c r="Z1312" s="64" t="str">
        <f t="shared" si="33"/>
        <v/>
      </c>
      <c r="AA1312" s="44"/>
      <c r="AC1312" s="44"/>
    </row>
    <row r="1313" spans="6:29" x14ac:dyDescent="0.25">
      <c r="F1313" s="51" t="str">
        <f>IFERROR(VLOOKUP(D1313,'Tabelas auxiliares'!$A$3:$B$61,2,FALSE),"")</f>
        <v/>
      </c>
      <c r="G1313" s="51" t="str">
        <f>IFERROR(VLOOKUP($B1313,'Tabelas auxiliares'!$A$65:$C$102,2,FALSE),"")</f>
        <v/>
      </c>
      <c r="H1313" s="51" t="str">
        <f>IFERROR(VLOOKUP($B1313,'Tabelas auxiliares'!$A$65:$C$102,3,FALSE),"")</f>
        <v/>
      </c>
      <c r="X1313" s="51" t="str">
        <f t="shared" ref="X1313:X1376" si="34">LEFT(V1313,1)</f>
        <v/>
      </c>
      <c r="Y1313" s="51" t="str">
        <f>IF(T1313="","",IF(AND(T1313&lt;&gt;'Tabelas auxiliares'!$B$236,T1313&lt;&gt;'Tabelas auxiliares'!$B$237,T1313&lt;&gt;'Tabelas auxiliares'!$C$236,T1313&lt;&gt;'Tabelas auxiliares'!$C$237,T1313&lt;&gt;'Tabelas auxiliares'!$D$236),"FOLHA DE PESSOAL",IF(X1313='Tabelas auxiliares'!$A$237,"CUSTEIO",IF(X1313='Tabelas auxiliares'!$A$236,"INVESTIMENTO","ERRO - VERIFICAR"))))</f>
        <v/>
      </c>
      <c r="Z1313" s="64" t="str">
        <f t="shared" si="33"/>
        <v/>
      </c>
      <c r="AC1313" s="44"/>
    </row>
    <row r="1314" spans="6:29" x14ac:dyDescent="0.25">
      <c r="F1314" s="51" t="str">
        <f>IFERROR(VLOOKUP(D1314,'Tabelas auxiliares'!$A$3:$B$61,2,FALSE),"")</f>
        <v/>
      </c>
      <c r="G1314" s="51" t="str">
        <f>IFERROR(VLOOKUP($B1314,'Tabelas auxiliares'!$A$65:$C$102,2,FALSE),"")</f>
        <v/>
      </c>
      <c r="H1314" s="51" t="str">
        <f>IFERROR(VLOOKUP($B1314,'Tabelas auxiliares'!$A$65:$C$102,3,FALSE),"")</f>
        <v/>
      </c>
      <c r="X1314" s="51" t="str">
        <f t="shared" si="34"/>
        <v/>
      </c>
      <c r="Y1314" s="51" t="str">
        <f>IF(T1314="","",IF(AND(T1314&lt;&gt;'Tabelas auxiliares'!$B$236,T1314&lt;&gt;'Tabelas auxiliares'!$B$237,T1314&lt;&gt;'Tabelas auxiliares'!$C$236,T1314&lt;&gt;'Tabelas auxiliares'!$C$237,T1314&lt;&gt;'Tabelas auxiliares'!$D$236),"FOLHA DE PESSOAL",IF(X1314='Tabelas auxiliares'!$A$237,"CUSTEIO",IF(X1314='Tabelas auxiliares'!$A$236,"INVESTIMENTO","ERRO - VERIFICAR"))))</f>
        <v/>
      </c>
      <c r="Z1314" s="64" t="str">
        <f t="shared" ref="Z1314:Z1377" si="35">IF(AA1314+AB1314+AC1314&lt;&gt;0,AA1314+AB1314+AC1314,"")</f>
        <v/>
      </c>
      <c r="AA1314" s="44"/>
      <c r="AC1314" s="44"/>
    </row>
    <row r="1315" spans="6:29" x14ac:dyDescent="0.25">
      <c r="F1315" s="51" t="str">
        <f>IFERROR(VLOOKUP(D1315,'Tabelas auxiliares'!$A$3:$B$61,2,FALSE),"")</f>
        <v/>
      </c>
      <c r="G1315" s="51" t="str">
        <f>IFERROR(VLOOKUP($B1315,'Tabelas auxiliares'!$A$65:$C$102,2,FALSE),"")</f>
        <v/>
      </c>
      <c r="H1315" s="51" t="str">
        <f>IFERROR(VLOOKUP($B1315,'Tabelas auxiliares'!$A$65:$C$102,3,FALSE),"")</f>
        <v/>
      </c>
      <c r="X1315" s="51" t="str">
        <f t="shared" si="34"/>
        <v/>
      </c>
      <c r="Y1315" s="51" t="str">
        <f>IF(T1315="","",IF(AND(T1315&lt;&gt;'Tabelas auxiliares'!$B$236,T1315&lt;&gt;'Tabelas auxiliares'!$B$237,T1315&lt;&gt;'Tabelas auxiliares'!$C$236,T1315&lt;&gt;'Tabelas auxiliares'!$C$237,T1315&lt;&gt;'Tabelas auxiliares'!$D$236),"FOLHA DE PESSOAL",IF(X1315='Tabelas auxiliares'!$A$237,"CUSTEIO",IF(X1315='Tabelas auxiliares'!$A$236,"INVESTIMENTO","ERRO - VERIFICAR"))))</f>
        <v/>
      </c>
      <c r="Z1315" s="64" t="str">
        <f t="shared" si="35"/>
        <v/>
      </c>
      <c r="AC1315" s="44"/>
    </row>
    <row r="1316" spans="6:29" x14ac:dyDescent="0.25">
      <c r="F1316" s="51" t="str">
        <f>IFERROR(VLOOKUP(D1316,'Tabelas auxiliares'!$A$3:$B$61,2,FALSE),"")</f>
        <v/>
      </c>
      <c r="G1316" s="51" t="str">
        <f>IFERROR(VLOOKUP($B1316,'Tabelas auxiliares'!$A$65:$C$102,2,FALSE),"")</f>
        <v/>
      </c>
      <c r="H1316" s="51" t="str">
        <f>IFERROR(VLOOKUP($B1316,'Tabelas auxiliares'!$A$65:$C$102,3,FALSE),"")</f>
        <v/>
      </c>
      <c r="X1316" s="51" t="str">
        <f t="shared" si="34"/>
        <v/>
      </c>
      <c r="Y1316" s="51" t="str">
        <f>IF(T1316="","",IF(AND(T1316&lt;&gt;'Tabelas auxiliares'!$B$236,T1316&lt;&gt;'Tabelas auxiliares'!$B$237,T1316&lt;&gt;'Tabelas auxiliares'!$C$236,T1316&lt;&gt;'Tabelas auxiliares'!$C$237,T1316&lt;&gt;'Tabelas auxiliares'!$D$236),"FOLHA DE PESSOAL",IF(X1316='Tabelas auxiliares'!$A$237,"CUSTEIO",IF(X1316='Tabelas auxiliares'!$A$236,"INVESTIMENTO","ERRO - VERIFICAR"))))</f>
        <v/>
      </c>
      <c r="Z1316" s="64" t="str">
        <f t="shared" si="35"/>
        <v/>
      </c>
      <c r="AA1316" s="44"/>
      <c r="AC1316" s="44"/>
    </row>
    <row r="1317" spans="6:29" x14ac:dyDescent="0.25">
      <c r="F1317" s="51" t="str">
        <f>IFERROR(VLOOKUP(D1317,'Tabelas auxiliares'!$A$3:$B$61,2,FALSE),"")</f>
        <v/>
      </c>
      <c r="G1317" s="51" t="str">
        <f>IFERROR(VLOOKUP($B1317,'Tabelas auxiliares'!$A$65:$C$102,2,FALSE),"")</f>
        <v/>
      </c>
      <c r="H1317" s="51" t="str">
        <f>IFERROR(VLOOKUP($B1317,'Tabelas auxiliares'!$A$65:$C$102,3,FALSE),"")</f>
        <v/>
      </c>
      <c r="X1317" s="51" t="str">
        <f t="shared" si="34"/>
        <v/>
      </c>
      <c r="Y1317" s="51" t="str">
        <f>IF(T1317="","",IF(AND(T1317&lt;&gt;'Tabelas auxiliares'!$B$236,T1317&lt;&gt;'Tabelas auxiliares'!$B$237,T1317&lt;&gt;'Tabelas auxiliares'!$C$236,T1317&lt;&gt;'Tabelas auxiliares'!$C$237,T1317&lt;&gt;'Tabelas auxiliares'!$D$236),"FOLHA DE PESSOAL",IF(X1317='Tabelas auxiliares'!$A$237,"CUSTEIO",IF(X1317='Tabelas auxiliares'!$A$236,"INVESTIMENTO","ERRO - VERIFICAR"))))</f>
        <v/>
      </c>
      <c r="Z1317" s="64" t="str">
        <f t="shared" si="35"/>
        <v/>
      </c>
      <c r="AC1317" s="44"/>
    </row>
    <row r="1318" spans="6:29" x14ac:dyDescent="0.25">
      <c r="F1318" s="51" t="str">
        <f>IFERROR(VLOOKUP(D1318,'Tabelas auxiliares'!$A$3:$B$61,2,FALSE),"")</f>
        <v/>
      </c>
      <c r="G1318" s="51" t="str">
        <f>IFERROR(VLOOKUP($B1318,'Tabelas auxiliares'!$A$65:$C$102,2,FALSE),"")</f>
        <v/>
      </c>
      <c r="H1318" s="51" t="str">
        <f>IFERROR(VLOOKUP($B1318,'Tabelas auxiliares'!$A$65:$C$102,3,FALSE),"")</f>
        <v/>
      </c>
      <c r="X1318" s="51" t="str">
        <f t="shared" si="34"/>
        <v/>
      </c>
      <c r="Y1318" s="51" t="str">
        <f>IF(T1318="","",IF(AND(T1318&lt;&gt;'Tabelas auxiliares'!$B$236,T1318&lt;&gt;'Tabelas auxiliares'!$B$237,T1318&lt;&gt;'Tabelas auxiliares'!$C$236,T1318&lt;&gt;'Tabelas auxiliares'!$C$237,T1318&lt;&gt;'Tabelas auxiliares'!$D$236),"FOLHA DE PESSOAL",IF(X1318='Tabelas auxiliares'!$A$237,"CUSTEIO",IF(X1318='Tabelas auxiliares'!$A$236,"INVESTIMENTO","ERRO - VERIFICAR"))))</f>
        <v/>
      </c>
      <c r="Z1318" s="64" t="str">
        <f t="shared" si="35"/>
        <v/>
      </c>
      <c r="AC1318" s="44"/>
    </row>
    <row r="1319" spans="6:29" x14ac:dyDescent="0.25">
      <c r="F1319" s="51" t="str">
        <f>IFERROR(VLOOKUP(D1319,'Tabelas auxiliares'!$A$3:$B$61,2,FALSE),"")</f>
        <v/>
      </c>
      <c r="G1319" s="51" t="str">
        <f>IFERROR(VLOOKUP($B1319,'Tabelas auxiliares'!$A$65:$C$102,2,FALSE),"")</f>
        <v/>
      </c>
      <c r="H1319" s="51" t="str">
        <f>IFERROR(VLOOKUP($B1319,'Tabelas auxiliares'!$A$65:$C$102,3,FALSE),"")</f>
        <v/>
      </c>
      <c r="X1319" s="51" t="str">
        <f t="shared" si="34"/>
        <v/>
      </c>
      <c r="Y1319" s="51" t="str">
        <f>IF(T1319="","",IF(AND(T1319&lt;&gt;'Tabelas auxiliares'!$B$236,T1319&lt;&gt;'Tabelas auxiliares'!$B$237,T1319&lt;&gt;'Tabelas auxiliares'!$C$236,T1319&lt;&gt;'Tabelas auxiliares'!$C$237,T1319&lt;&gt;'Tabelas auxiliares'!$D$236),"FOLHA DE PESSOAL",IF(X1319='Tabelas auxiliares'!$A$237,"CUSTEIO",IF(X1319='Tabelas auxiliares'!$A$236,"INVESTIMENTO","ERRO - VERIFICAR"))))</f>
        <v/>
      </c>
      <c r="Z1319" s="64" t="str">
        <f t="shared" si="35"/>
        <v/>
      </c>
      <c r="AC1319" s="44"/>
    </row>
    <row r="1320" spans="6:29" x14ac:dyDescent="0.25">
      <c r="F1320" s="51" t="str">
        <f>IFERROR(VLOOKUP(D1320,'Tabelas auxiliares'!$A$3:$B$61,2,FALSE),"")</f>
        <v/>
      </c>
      <c r="G1320" s="51" t="str">
        <f>IFERROR(VLOOKUP($B1320,'Tabelas auxiliares'!$A$65:$C$102,2,FALSE),"")</f>
        <v/>
      </c>
      <c r="H1320" s="51" t="str">
        <f>IFERROR(VLOOKUP($B1320,'Tabelas auxiliares'!$A$65:$C$102,3,FALSE),"")</f>
        <v/>
      </c>
      <c r="X1320" s="51" t="str">
        <f t="shared" si="34"/>
        <v/>
      </c>
      <c r="Y1320" s="51" t="str">
        <f>IF(T1320="","",IF(AND(T1320&lt;&gt;'Tabelas auxiliares'!$B$236,T1320&lt;&gt;'Tabelas auxiliares'!$B$237,T1320&lt;&gt;'Tabelas auxiliares'!$C$236,T1320&lt;&gt;'Tabelas auxiliares'!$C$237,T1320&lt;&gt;'Tabelas auxiliares'!$D$236),"FOLHA DE PESSOAL",IF(X1320='Tabelas auxiliares'!$A$237,"CUSTEIO",IF(X1320='Tabelas auxiliares'!$A$236,"INVESTIMENTO","ERRO - VERIFICAR"))))</f>
        <v/>
      </c>
      <c r="Z1320" s="64" t="str">
        <f t="shared" si="35"/>
        <v/>
      </c>
      <c r="AC1320" s="44"/>
    </row>
    <row r="1321" spans="6:29" x14ac:dyDescent="0.25">
      <c r="F1321" s="51" t="str">
        <f>IFERROR(VLOOKUP(D1321,'Tabelas auxiliares'!$A$3:$B$61,2,FALSE),"")</f>
        <v/>
      </c>
      <c r="G1321" s="51" t="str">
        <f>IFERROR(VLOOKUP($B1321,'Tabelas auxiliares'!$A$65:$C$102,2,FALSE),"")</f>
        <v/>
      </c>
      <c r="H1321" s="51" t="str">
        <f>IFERROR(VLOOKUP($B1321,'Tabelas auxiliares'!$A$65:$C$102,3,FALSE),"")</f>
        <v/>
      </c>
      <c r="X1321" s="51" t="str">
        <f t="shared" si="34"/>
        <v/>
      </c>
      <c r="Y1321" s="51" t="str">
        <f>IF(T1321="","",IF(AND(T1321&lt;&gt;'Tabelas auxiliares'!$B$236,T1321&lt;&gt;'Tabelas auxiliares'!$B$237,T1321&lt;&gt;'Tabelas auxiliares'!$C$236,T1321&lt;&gt;'Tabelas auxiliares'!$C$237,T1321&lt;&gt;'Tabelas auxiliares'!$D$236),"FOLHA DE PESSOAL",IF(X1321='Tabelas auxiliares'!$A$237,"CUSTEIO",IF(X1321='Tabelas auxiliares'!$A$236,"INVESTIMENTO","ERRO - VERIFICAR"))))</f>
        <v/>
      </c>
      <c r="Z1321" s="64" t="str">
        <f t="shared" si="35"/>
        <v/>
      </c>
      <c r="AC1321" s="44"/>
    </row>
    <row r="1322" spans="6:29" x14ac:dyDescent="0.25">
      <c r="F1322" s="51" t="str">
        <f>IFERROR(VLOOKUP(D1322,'Tabelas auxiliares'!$A$3:$B$61,2,FALSE),"")</f>
        <v/>
      </c>
      <c r="G1322" s="51" t="str">
        <f>IFERROR(VLOOKUP($B1322,'Tabelas auxiliares'!$A$65:$C$102,2,FALSE),"")</f>
        <v/>
      </c>
      <c r="H1322" s="51" t="str">
        <f>IFERROR(VLOOKUP($B1322,'Tabelas auxiliares'!$A$65:$C$102,3,FALSE),"")</f>
        <v/>
      </c>
      <c r="X1322" s="51" t="str">
        <f t="shared" si="34"/>
        <v/>
      </c>
      <c r="Y1322" s="51" t="str">
        <f>IF(T1322="","",IF(AND(T1322&lt;&gt;'Tabelas auxiliares'!$B$236,T1322&lt;&gt;'Tabelas auxiliares'!$B$237,T1322&lt;&gt;'Tabelas auxiliares'!$C$236,T1322&lt;&gt;'Tabelas auxiliares'!$C$237,T1322&lt;&gt;'Tabelas auxiliares'!$D$236),"FOLHA DE PESSOAL",IF(X1322='Tabelas auxiliares'!$A$237,"CUSTEIO",IF(X1322='Tabelas auxiliares'!$A$236,"INVESTIMENTO","ERRO - VERIFICAR"))))</f>
        <v/>
      </c>
      <c r="Z1322" s="64" t="str">
        <f t="shared" si="35"/>
        <v/>
      </c>
      <c r="AC1322" s="44"/>
    </row>
    <row r="1323" spans="6:29" x14ac:dyDescent="0.25">
      <c r="F1323" s="51" t="str">
        <f>IFERROR(VLOOKUP(D1323,'Tabelas auxiliares'!$A$3:$B$61,2,FALSE),"")</f>
        <v/>
      </c>
      <c r="G1323" s="51" t="str">
        <f>IFERROR(VLOOKUP($B1323,'Tabelas auxiliares'!$A$65:$C$102,2,FALSE),"")</f>
        <v/>
      </c>
      <c r="H1323" s="51" t="str">
        <f>IFERROR(VLOOKUP($B1323,'Tabelas auxiliares'!$A$65:$C$102,3,FALSE),"")</f>
        <v/>
      </c>
      <c r="X1323" s="51" t="str">
        <f t="shared" si="34"/>
        <v/>
      </c>
      <c r="Y1323" s="51" t="str">
        <f>IF(T1323="","",IF(AND(T1323&lt;&gt;'Tabelas auxiliares'!$B$236,T1323&lt;&gt;'Tabelas auxiliares'!$B$237,T1323&lt;&gt;'Tabelas auxiliares'!$C$236,T1323&lt;&gt;'Tabelas auxiliares'!$C$237,T1323&lt;&gt;'Tabelas auxiliares'!$D$236),"FOLHA DE PESSOAL",IF(X1323='Tabelas auxiliares'!$A$237,"CUSTEIO",IF(X1323='Tabelas auxiliares'!$A$236,"INVESTIMENTO","ERRO - VERIFICAR"))))</f>
        <v/>
      </c>
      <c r="Z1323" s="64" t="str">
        <f t="shared" si="35"/>
        <v/>
      </c>
      <c r="AC1323" s="44"/>
    </row>
    <row r="1324" spans="6:29" x14ac:dyDescent="0.25">
      <c r="F1324" s="51" t="str">
        <f>IFERROR(VLOOKUP(D1324,'Tabelas auxiliares'!$A$3:$B$61,2,FALSE),"")</f>
        <v/>
      </c>
      <c r="G1324" s="51" t="str">
        <f>IFERROR(VLOOKUP($B1324,'Tabelas auxiliares'!$A$65:$C$102,2,FALSE),"")</f>
        <v/>
      </c>
      <c r="H1324" s="51" t="str">
        <f>IFERROR(VLOOKUP($B1324,'Tabelas auxiliares'!$A$65:$C$102,3,FALSE),"")</f>
        <v/>
      </c>
      <c r="X1324" s="51" t="str">
        <f t="shared" si="34"/>
        <v/>
      </c>
      <c r="Y1324" s="51" t="str">
        <f>IF(T1324="","",IF(AND(T1324&lt;&gt;'Tabelas auxiliares'!$B$236,T1324&lt;&gt;'Tabelas auxiliares'!$B$237,T1324&lt;&gt;'Tabelas auxiliares'!$C$236,T1324&lt;&gt;'Tabelas auxiliares'!$C$237,T1324&lt;&gt;'Tabelas auxiliares'!$D$236),"FOLHA DE PESSOAL",IF(X1324='Tabelas auxiliares'!$A$237,"CUSTEIO",IF(X1324='Tabelas auxiliares'!$A$236,"INVESTIMENTO","ERRO - VERIFICAR"))))</f>
        <v/>
      </c>
      <c r="Z1324" s="64" t="str">
        <f t="shared" si="35"/>
        <v/>
      </c>
      <c r="AC1324" s="44"/>
    </row>
    <row r="1325" spans="6:29" x14ac:dyDescent="0.25">
      <c r="F1325" s="51" t="str">
        <f>IFERROR(VLOOKUP(D1325,'Tabelas auxiliares'!$A$3:$B$61,2,FALSE),"")</f>
        <v/>
      </c>
      <c r="G1325" s="51" t="str">
        <f>IFERROR(VLOOKUP($B1325,'Tabelas auxiliares'!$A$65:$C$102,2,FALSE),"")</f>
        <v/>
      </c>
      <c r="H1325" s="51" t="str">
        <f>IFERROR(VLOOKUP($B1325,'Tabelas auxiliares'!$A$65:$C$102,3,FALSE),"")</f>
        <v/>
      </c>
      <c r="X1325" s="51" t="str">
        <f t="shared" si="34"/>
        <v/>
      </c>
      <c r="Y1325" s="51" t="str">
        <f>IF(T1325="","",IF(AND(T1325&lt;&gt;'Tabelas auxiliares'!$B$236,T1325&lt;&gt;'Tabelas auxiliares'!$B$237,T1325&lt;&gt;'Tabelas auxiliares'!$C$236,T1325&lt;&gt;'Tabelas auxiliares'!$C$237,T1325&lt;&gt;'Tabelas auxiliares'!$D$236),"FOLHA DE PESSOAL",IF(X1325='Tabelas auxiliares'!$A$237,"CUSTEIO",IF(X1325='Tabelas auxiliares'!$A$236,"INVESTIMENTO","ERRO - VERIFICAR"))))</f>
        <v/>
      </c>
      <c r="Z1325" s="64" t="str">
        <f t="shared" si="35"/>
        <v/>
      </c>
      <c r="AA1325" s="44"/>
      <c r="AC1325" s="44"/>
    </row>
    <row r="1326" spans="6:29" x14ac:dyDescent="0.25">
      <c r="F1326" s="51" t="str">
        <f>IFERROR(VLOOKUP(D1326,'Tabelas auxiliares'!$A$3:$B$61,2,FALSE),"")</f>
        <v/>
      </c>
      <c r="G1326" s="51" t="str">
        <f>IFERROR(VLOOKUP($B1326,'Tabelas auxiliares'!$A$65:$C$102,2,FALSE),"")</f>
        <v/>
      </c>
      <c r="H1326" s="51" t="str">
        <f>IFERROR(VLOOKUP($B1326,'Tabelas auxiliares'!$A$65:$C$102,3,FALSE),"")</f>
        <v/>
      </c>
      <c r="X1326" s="51" t="str">
        <f t="shared" si="34"/>
        <v/>
      </c>
      <c r="Y1326" s="51" t="str">
        <f>IF(T1326="","",IF(AND(T1326&lt;&gt;'Tabelas auxiliares'!$B$236,T1326&lt;&gt;'Tabelas auxiliares'!$B$237,T1326&lt;&gt;'Tabelas auxiliares'!$C$236,T1326&lt;&gt;'Tabelas auxiliares'!$C$237,T1326&lt;&gt;'Tabelas auxiliares'!$D$236),"FOLHA DE PESSOAL",IF(X1326='Tabelas auxiliares'!$A$237,"CUSTEIO",IF(X1326='Tabelas auxiliares'!$A$236,"INVESTIMENTO","ERRO - VERIFICAR"))))</f>
        <v/>
      </c>
      <c r="Z1326" s="64" t="str">
        <f t="shared" si="35"/>
        <v/>
      </c>
      <c r="AC1326" s="44"/>
    </row>
    <row r="1327" spans="6:29" x14ac:dyDescent="0.25">
      <c r="F1327" s="51" t="str">
        <f>IFERROR(VLOOKUP(D1327,'Tabelas auxiliares'!$A$3:$B$61,2,FALSE),"")</f>
        <v/>
      </c>
      <c r="G1327" s="51" t="str">
        <f>IFERROR(VLOOKUP($B1327,'Tabelas auxiliares'!$A$65:$C$102,2,FALSE),"")</f>
        <v/>
      </c>
      <c r="H1327" s="51" t="str">
        <f>IFERROR(VLOOKUP($B1327,'Tabelas auxiliares'!$A$65:$C$102,3,FALSE),"")</f>
        <v/>
      </c>
      <c r="X1327" s="51" t="str">
        <f t="shared" si="34"/>
        <v/>
      </c>
      <c r="Y1327" s="51" t="str">
        <f>IF(T1327="","",IF(AND(T1327&lt;&gt;'Tabelas auxiliares'!$B$236,T1327&lt;&gt;'Tabelas auxiliares'!$B$237,T1327&lt;&gt;'Tabelas auxiliares'!$C$236,T1327&lt;&gt;'Tabelas auxiliares'!$C$237,T1327&lt;&gt;'Tabelas auxiliares'!$D$236),"FOLHA DE PESSOAL",IF(X1327='Tabelas auxiliares'!$A$237,"CUSTEIO",IF(X1327='Tabelas auxiliares'!$A$236,"INVESTIMENTO","ERRO - VERIFICAR"))))</f>
        <v/>
      </c>
      <c r="Z1327" s="64" t="str">
        <f t="shared" si="35"/>
        <v/>
      </c>
      <c r="AA1327" s="44"/>
      <c r="AC1327" s="44"/>
    </row>
    <row r="1328" spans="6:29" x14ac:dyDescent="0.25">
      <c r="F1328" s="51" t="str">
        <f>IFERROR(VLOOKUP(D1328,'Tabelas auxiliares'!$A$3:$B$61,2,FALSE),"")</f>
        <v/>
      </c>
      <c r="G1328" s="51" t="str">
        <f>IFERROR(VLOOKUP($B1328,'Tabelas auxiliares'!$A$65:$C$102,2,FALSE),"")</f>
        <v/>
      </c>
      <c r="H1328" s="51" t="str">
        <f>IFERROR(VLOOKUP($B1328,'Tabelas auxiliares'!$A$65:$C$102,3,FALSE),"")</f>
        <v/>
      </c>
      <c r="X1328" s="51" t="str">
        <f t="shared" si="34"/>
        <v/>
      </c>
      <c r="Y1328" s="51" t="str">
        <f>IF(T1328="","",IF(AND(T1328&lt;&gt;'Tabelas auxiliares'!$B$236,T1328&lt;&gt;'Tabelas auxiliares'!$B$237,T1328&lt;&gt;'Tabelas auxiliares'!$C$236,T1328&lt;&gt;'Tabelas auxiliares'!$C$237,T1328&lt;&gt;'Tabelas auxiliares'!$D$236),"FOLHA DE PESSOAL",IF(X1328='Tabelas auxiliares'!$A$237,"CUSTEIO",IF(X1328='Tabelas auxiliares'!$A$236,"INVESTIMENTO","ERRO - VERIFICAR"))))</f>
        <v/>
      </c>
      <c r="Z1328" s="64" t="str">
        <f t="shared" si="35"/>
        <v/>
      </c>
      <c r="AC1328" s="44"/>
    </row>
    <row r="1329" spans="6:29" x14ac:dyDescent="0.25">
      <c r="F1329" s="51" t="str">
        <f>IFERROR(VLOOKUP(D1329,'Tabelas auxiliares'!$A$3:$B$61,2,FALSE),"")</f>
        <v/>
      </c>
      <c r="G1329" s="51" t="str">
        <f>IFERROR(VLOOKUP($B1329,'Tabelas auxiliares'!$A$65:$C$102,2,FALSE),"")</f>
        <v/>
      </c>
      <c r="H1329" s="51" t="str">
        <f>IFERROR(VLOOKUP($B1329,'Tabelas auxiliares'!$A$65:$C$102,3,FALSE),"")</f>
        <v/>
      </c>
      <c r="X1329" s="51" t="str">
        <f t="shared" si="34"/>
        <v/>
      </c>
      <c r="Y1329" s="51" t="str">
        <f>IF(T1329="","",IF(AND(T1329&lt;&gt;'Tabelas auxiliares'!$B$236,T1329&lt;&gt;'Tabelas auxiliares'!$B$237,T1329&lt;&gt;'Tabelas auxiliares'!$C$236,T1329&lt;&gt;'Tabelas auxiliares'!$C$237,T1329&lt;&gt;'Tabelas auxiliares'!$D$236),"FOLHA DE PESSOAL",IF(X1329='Tabelas auxiliares'!$A$237,"CUSTEIO",IF(X1329='Tabelas auxiliares'!$A$236,"INVESTIMENTO","ERRO - VERIFICAR"))))</f>
        <v/>
      </c>
      <c r="Z1329" s="64" t="str">
        <f t="shared" si="35"/>
        <v/>
      </c>
      <c r="AC1329" s="44"/>
    </row>
    <row r="1330" spans="6:29" x14ac:dyDescent="0.25">
      <c r="F1330" s="51" t="str">
        <f>IFERROR(VLOOKUP(D1330,'Tabelas auxiliares'!$A$3:$B$61,2,FALSE),"")</f>
        <v/>
      </c>
      <c r="G1330" s="51" t="str">
        <f>IFERROR(VLOOKUP($B1330,'Tabelas auxiliares'!$A$65:$C$102,2,FALSE),"")</f>
        <v/>
      </c>
      <c r="H1330" s="51" t="str">
        <f>IFERROR(VLOOKUP($B1330,'Tabelas auxiliares'!$A$65:$C$102,3,FALSE),"")</f>
        <v/>
      </c>
      <c r="X1330" s="51" t="str">
        <f t="shared" si="34"/>
        <v/>
      </c>
      <c r="Y1330" s="51" t="str">
        <f>IF(T1330="","",IF(AND(T1330&lt;&gt;'Tabelas auxiliares'!$B$236,T1330&lt;&gt;'Tabelas auxiliares'!$B$237,T1330&lt;&gt;'Tabelas auxiliares'!$C$236,T1330&lt;&gt;'Tabelas auxiliares'!$C$237,T1330&lt;&gt;'Tabelas auxiliares'!$D$236),"FOLHA DE PESSOAL",IF(X1330='Tabelas auxiliares'!$A$237,"CUSTEIO",IF(X1330='Tabelas auxiliares'!$A$236,"INVESTIMENTO","ERRO - VERIFICAR"))))</f>
        <v/>
      </c>
      <c r="Z1330" s="64" t="str">
        <f t="shared" si="35"/>
        <v/>
      </c>
      <c r="AA1330" s="44"/>
      <c r="AC1330" s="44"/>
    </row>
    <row r="1331" spans="6:29" x14ac:dyDescent="0.25">
      <c r="F1331" s="51" t="str">
        <f>IFERROR(VLOOKUP(D1331,'Tabelas auxiliares'!$A$3:$B$61,2,FALSE),"")</f>
        <v/>
      </c>
      <c r="G1331" s="51" t="str">
        <f>IFERROR(VLOOKUP($B1331,'Tabelas auxiliares'!$A$65:$C$102,2,FALSE),"")</f>
        <v/>
      </c>
      <c r="H1331" s="51" t="str">
        <f>IFERROR(VLOOKUP($B1331,'Tabelas auxiliares'!$A$65:$C$102,3,FALSE),"")</f>
        <v/>
      </c>
      <c r="X1331" s="51" t="str">
        <f t="shared" si="34"/>
        <v/>
      </c>
      <c r="Y1331" s="51" t="str">
        <f>IF(T1331="","",IF(AND(T1331&lt;&gt;'Tabelas auxiliares'!$B$236,T1331&lt;&gt;'Tabelas auxiliares'!$B$237,T1331&lt;&gt;'Tabelas auxiliares'!$C$236,T1331&lt;&gt;'Tabelas auxiliares'!$C$237,T1331&lt;&gt;'Tabelas auxiliares'!$D$236),"FOLHA DE PESSOAL",IF(X1331='Tabelas auxiliares'!$A$237,"CUSTEIO",IF(X1331='Tabelas auxiliares'!$A$236,"INVESTIMENTO","ERRO - VERIFICAR"))))</f>
        <v/>
      </c>
      <c r="Z1331" s="64" t="str">
        <f t="shared" si="35"/>
        <v/>
      </c>
      <c r="AC1331" s="44"/>
    </row>
    <row r="1332" spans="6:29" x14ac:dyDescent="0.25">
      <c r="F1332" s="51" t="str">
        <f>IFERROR(VLOOKUP(D1332,'Tabelas auxiliares'!$A$3:$B$61,2,FALSE),"")</f>
        <v/>
      </c>
      <c r="G1332" s="51" t="str">
        <f>IFERROR(VLOOKUP($B1332,'Tabelas auxiliares'!$A$65:$C$102,2,FALSE),"")</f>
        <v/>
      </c>
      <c r="H1332" s="51" t="str">
        <f>IFERROR(VLOOKUP($B1332,'Tabelas auxiliares'!$A$65:$C$102,3,FALSE),"")</f>
        <v/>
      </c>
      <c r="X1332" s="51" t="str">
        <f t="shared" si="34"/>
        <v/>
      </c>
      <c r="Y1332" s="51" t="str">
        <f>IF(T1332="","",IF(AND(T1332&lt;&gt;'Tabelas auxiliares'!$B$236,T1332&lt;&gt;'Tabelas auxiliares'!$B$237,T1332&lt;&gt;'Tabelas auxiliares'!$C$236,T1332&lt;&gt;'Tabelas auxiliares'!$C$237,T1332&lt;&gt;'Tabelas auxiliares'!$D$236),"FOLHA DE PESSOAL",IF(X1332='Tabelas auxiliares'!$A$237,"CUSTEIO",IF(X1332='Tabelas auxiliares'!$A$236,"INVESTIMENTO","ERRO - VERIFICAR"))))</f>
        <v/>
      </c>
      <c r="Z1332" s="64" t="str">
        <f t="shared" si="35"/>
        <v/>
      </c>
      <c r="AC1332" s="44"/>
    </row>
    <row r="1333" spans="6:29" x14ac:dyDescent="0.25">
      <c r="F1333" s="51" t="str">
        <f>IFERROR(VLOOKUP(D1333,'Tabelas auxiliares'!$A$3:$B$61,2,FALSE),"")</f>
        <v/>
      </c>
      <c r="G1333" s="51" t="str">
        <f>IFERROR(VLOOKUP($B1333,'Tabelas auxiliares'!$A$65:$C$102,2,FALSE),"")</f>
        <v/>
      </c>
      <c r="H1333" s="51" t="str">
        <f>IFERROR(VLOOKUP($B1333,'Tabelas auxiliares'!$A$65:$C$102,3,FALSE),"")</f>
        <v/>
      </c>
      <c r="X1333" s="51" t="str">
        <f t="shared" si="34"/>
        <v/>
      </c>
      <c r="Y1333" s="51" t="str">
        <f>IF(T1333="","",IF(AND(T1333&lt;&gt;'Tabelas auxiliares'!$B$236,T1333&lt;&gt;'Tabelas auxiliares'!$B$237,T1333&lt;&gt;'Tabelas auxiliares'!$C$236,T1333&lt;&gt;'Tabelas auxiliares'!$C$237,T1333&lt;&gt;'Tabelas auxiliares'!$D$236),"FOLHA DE PESSOAL",IF(X1333='Tabelas auxiliares'!$A$237,"CUSTEIO",IF(X1333='Tabelas auxiliares'!$A$236,"INVESTIMENTO","ERRO - VERIFICAR"))))</f>
        <v/>
      </c>
      <c r="Z1333" s="64" t="str">
        <f t="shared" si="35"/>
        <v/>
      </c>
      <c r="AC1333" s="44"/>
    </row>
    <row r="1334" spans="6:29" x14ac:dyDescent="0.25">
      <c r="F1334" s="51" t="str">
        <f>IFERROR(VLOOKUP(D1334,'Tabelas auxiliares'!$A$3:$B$61,2,FALSE),"")</f>
        <v/>
      </c>
      <c r="G1334" s="51" t="str">
        <f>IFERROR(VLOOKUP($B1334,'Tabelas auxiliares'!$A$65:$C$102,2,FALSE),"")</f>
        <v/>
      </c>
      <c r="H1334" s="51" t="str">
        <f>IFERROR(VLOOKUP($B1334,'Tabelas auxiliares'!$A$65:$C$102,3,FALSE),"")</f>
        <v/>
      </c>
      <c r="X1334" s="51" t="str">
        <f t="shared" si="34"/>
        <v/>
      </c>
      <c r="Y1334" s="51" t="str">
        <f>IF(T1334="","",IF(AND(T1334&lt;&gt;'Tabelas auxiliares'!$B$236,T1334&lt;&gt;'Tabelas auxiliares'!$B$237,T1334&lt;&gt;'Tabelas auxiliares'!$C$236,T1334&lt;&gt;'Tabelas auxiliares'!$C$237,T1334&lt;&gt;'Tabelas auxiliares'!$D$236),"FOLHA DE PESSOAL",IF(X1334='Tabelas auxiliares'!$A$237,"CUSTEIO",IF(X1334='Tabelas auxiliares'!$A$236,"INVESTIMENTO","ERRO - VERIFICAR"))))</f>
        <v/>
      </c>
      <c r="Z1334" s="64" t="str">
        <f t="shared" si="35"/>
        <v/>
      </c>
      <c r="AC1334" s="44"/>
    </row>
    <row r="1335" spans="6:29" x14ac:dyDescent="0.25">
      <c r="F1335" s="51" t="str">
        <f>IFERROR(VLOOKUP(D1335,'Tabelas auxiliares'!$A$3:$B$61,2,FALSE),"")</f>
        <v/>
      </c>
      <c r="G1335" s="51" t="str">
        <f>IFERROR(VLOOKUP($B1335,'Tabelas auxiliares'!$A$65:$C$102,2,FALSE),"")</f>
        <v/>
      </c>
      <c r="H1335" s="51" t="str">
        <f>IFERROR(VLOOKUP($B1335,'Tabelas auxiliares'!$A$65:$C$102,3,FALSE),"")</f>
        <v/>
      </c>
      <c r="X1335" s="51" t="str">
        <f t="shared" si="34"/>
        <v/>
      </c>
      <c r="Y1335" s="51" t="str">
        <f>IF(T1335="","",IF(AND(T1335&lt;&gt;'Tabelas auxiliares'!$B$236,T1335&lt;&gt;'Tabelas auxiliares'!$B$237,T1335&lt;&gt;'Tabelas auxiliares'!$C$236,T1335&lt;&gt;'Tabelas auxiliares'!$C$237,T1335&lt;&gt;'Tabelas auxiliares'!$D$236),"FOLHA DE PESSOAL",IF(X1335='Tabelas auxiliares'!$A$237,"CUSTEIO",IF(X1335='Tabelas auxiliares'!$A$236,"INVESTIMENTO","ERRO - VERIFICAR"))))</f>
        <v/>
      </c>
      <c r="Z1335" s="64" t="str">
        <f t="shared" si="35"/>
        <v/>
      </c>
      <c r="AA1335" s="44"/>
      <c r="AC1335" s="44"/>
    </row>
    <row r="1336" spans="6:29" x14ac:dyDescent="0.25">
      <c r="F1336" s="51" t="str">
        <f>IFERROR(VLOOKUP(D1336,'Tabelas auxiliares'!$A$3:$B$61,2,FALSE),"")</f>
        <v/>
      </c>
      <c r="G1336" s="51" t="str">
        <f>IFERROR(VLOOKUP($B1336,'Tabelas auxiliares'!$A$65:$C$102,2,FALSE),"")</f>
        <v/>
      </c>
      <c r="H1336" s="51" t="str">
        <f>IFERROR(VLOOKUP($B1336,'Tabelas auxiliares'!$A$65:$C$102,3,FALSE),"")</f>
        <v/>
      </c>
      <c r="X1336" s="51" t="str">
        <f t="shared" si="34"/>
        <v/>
      </c>
      <c r="Y1336" s="51" t="str">
        <f>IF(T1336="","",IF(AND(T1336&lt;&gt;'Tabelas auxiliares'!$B$236,T1336&lt;&gt;'Tabelas auxiliares'!$B$237,T1336&lt;&gt;'Tabelas auxiliares'!$C$236,T1336&lt;&gt;'Tabelas auxiliares'!$C$237,T1336&lt;&gt;'Tabelas auxiliares'!$D$236),"FOLHA DE PESSOAL",IF(X1336='Tabelas auxiliares'!$A$237,"CUSTEIO",IF(X1336='Tabelas auxiliares'!$A$236,"INVESTIMENTO","ERRO - VERIFICAR"))))</f>
        <v/>
      </c>
      <c r="Z1336" s="64" t="str">
        <f t="shared" si="35"/>
        <v/>
      </c>
      <c r="AA1336" s="44"/>
      <c r="AC1336" s="44"/>
    </row>
    <row r="1337" spans="6:29" x14ac:dyDescent="0.25">
      <c r="F1337" s="51" t="str">
        <f>IFERROR(VLOOKUP(D1337,'Tabelas auxiliares'!$A$3:$B$61,2,FALSE),"")</f>
        <v/>
      </c>
      <c r="G1337" s="51" t="str">
        <f>IFERROR(VLOOKUP($B1337,'Tabelas auxiliares'!$A$65:$C$102,2,FALSE),"")</f>
        <v/>
      </c>
      <c r="H1337" s="51" t="str">
        <f>IFERROR(VLOOKUP($B1337,'Tabelas auxiliares'!$A$65:$C$102,3,FALSE),"")</f>
        <v/>
      </c>
      <c r="X1337" s="51" t="str">
        <f t="shared" si="34"/>
        <v/>
      </c>
      <c r="Y1337" s="51" t="str">
        <f>IF(T1337="","",IF(AND(T1337&lt;&gt;'Tabelas auxiliares'!$B$236,T1337&lt;&gt;'Tabelas auxiliares'!$B$237,T1337&lt;&gt;'Tabelas auxiliares'!$C$236,T1337&lt;&gt;'Tabelas auxiliares'!$C$237,T1337&lt;&gt;'Tabelas auxiliares'!$D$236),"FOLHA DE PESSOAL",IF(X1337='Tabelas auxiliares'!$A$237,"CUSTEIO",IF(X1337='Tabelas auxiliares'!$A$236,"INVESTIMENTO","ERRO - VERIFICAR"))))</f>
        <v/>
      </c>
      <c r="Z1337" s="64" t="str">
        <f t="shared" si="35"/>
        <v/>
      </c>
      <c r="AC1337" s="44"/>
    </row>
    <row r="1338" spans="6:29" x14ac:dyDescent="0.25">
      <c r="F1338" s="51" t="str">
        <f>IFERROR(VLOOKUP(D1338,'Tabelas auxiliares'!$A$3:$B$61,2,FALSE),"")</f>
        <v/>
      </c>
      <c r="G1338" s="51" t="str">
        <f>IFERROR(VLOOKUP($B1338,'Tabelas auxiliares'!$A$65:$C$102,2,FALSE),"")</f>
        <v/>
      </c>
      <c r="H1338" s="51" t="str">
        <f>IFERROR(VLOOKUP($B1338,'Tabelas auxiliares'!$A$65:$C$102,3,FALSE),"")</f>
        <v/>
      </c>
      <c r="X1338" s="51" t="str">
        <f t="shared" si="34"/>
        <v/>
      </c>
      <c r="Y1338" s="51" t="str">
        <f>IF(T1338="","",IF(AND(T1338&lt;&gt;'Tabelas auxiliares'!$B$236,T1338&lt;&gt;'Tabelas auxiliares'!$B$237,T1338&lt;&gt;'Tabelas auxiliares'!$C$236,T1338&lt;&gt;'Tabelas auxiliares'!$C$237,T1338&lt;&gt;'Tabelas auxiliares'!$D$236),"FOLHA DE PESSOAL",IF(X1338='Tabelas auxiliares'!$A$237,"CUSTEIO",IF(X1338='Tabelas auxiliares'!$A$236,"INVESTIMENTO","ERRO - VERIFICAR"))))</f>
        <v/>
      </c>
      <c r="Z1338" s="64" t="str">
        <f t="shared" si="35"/>
        <v/>
      </c>
      <c r="AC1338" s="44"/>
    </row>
    <row r="1339" spans="6:29" x14ac:dyDescent="0.25">
      <c r="F1339" s="51" t="str">
        <f>IFERROR(VLOOKUP(D1339,'Tabelas auxiliares'!$A$3:$B$61,2,FALSE),"")</f>
        <v/>
      </c>
      <c r="G1339" s="51" t="str">
        <f>IFERROR(VLOOKUP($B1339,'Tabelas auxiliares'!$A$65:$C$102,2,FALSE),"")</f>
        <v/>
      </c>
      <c r="H1339" s="51" t="str">
        <f>IFERROR(VLOOKUP($B1339,'Tabelas auxiliares'!$A$65:$C$102,3,FALSE),"")</f>
        <v/>
      </c>
      <c r="X1339" s="51" t="str">
        <f t="shared" si="34"/>
        <v/>
      </c>
      <c r="Y1339" s="51" t="str">
        <f>IF(T1339="","",IF(AND(T1339&lt;&gt;'Tabelas auxiliares'!$B$236,T1339&lt;&gt;'Tabelas auxiliares'!$B$237,T1339&lt;&gt;'Tabelas auxiliares'!$C$236,T1339&lt;&gt;'Tabelas auxiliares'!$C$237,T1339&lt;&gt;'Tabelas auxiliares'!$D$236),"FOLHA DE PESSOAL",IF(X1339='Tabelas auxiliares'!$A$237,"CUSTEIO",IF(X1339='Tabelas auxiliares'!$A$236,"INVESTIMENTO","ERRO - VERIFICAR"))))</f>
        <v/>
      </c>
      <c r="Z1339" s="64" t="str">
        <f t="shared" si="35"/>
        <v/>
      </c>
      <c r="AC1339" s="44"/>
    </row>
    <row r="1340" spans="6:29" x14ac:dyDescent="0.25">
      <c r="F1340" s="51" t="str">
        <f>IFERROR(VLOOKUP(D1340,'Tabelas auxiliares'!$A$3:$B$61,2,FALSE),"")</f>
        <v/>
      </c>
      <c r="G1340" s="51" t="str">
        <f>IFERROR(VLOOKUP($B1340,'Tabelas auxiliares'!$A$65:$C$102,2,FALSE),"")</f>
        <v/>
      </c>
      <c r="H1340" s="51" t="str">
        <f>IFERROR(VLOOKUP($B1340,'Tabelas auxiliares'!$A$65:$C$102,3,FALSE),"")</f>
        <v/>
      </c>
      <c r="X1340" s="51" t="str">
        <f t="shared" si="34"/>
        <v/>
      </c>
      <c r="Y1340" s="51" t="str">
        <f>IF(T1340="","",IF(AND(T1340&lt;&gt;'Tabelas auxiliares'!$B$236,T1340&lt;&gt;'Tabelas auxiliares'!$B$237,T1340&lt;&gt;'Tabelas auxiliares'!$C$236,T1340&lt;&gt;'Tabelas auxiliares'!$C$237,T1340&lt;&gt;'Tabelas auxiliares'!$D$236),"FOLHA DE PESSOAL",IF(X1340='Tabelas auxiliares'!$A$237,"CUSTEIO",IF(X1340='Tabelas auxiliares'!$A$236,"INVESTIMENTO","ERRO - VERIFICAR"))))</f>
        <v/>
      </c>
      <c r="Z1340" s="64" t="str">
        <f t="shared" si="35"/>
        <v/>
      </c>
      <c r="AA1340" s="44"/>
      <c r="AC1340" s="44"/>
    </row>
    <row r="1341" spans="6:29" x14ac:dyDescent="0.25">
      <c r="F1341" s="51" t="str">
        <f>IFERROR(VLOOKUP(D1341,'Tabelas auxiliares'!$A$3:$B$61,2,FALSE),"")</f>
        <v/>
      </c>
      <c r="G1341" s="51" t="str">
        <f>IFERROR(VLOOKUP($B1341,'Tabelas auxiliares'!$A$65:$C$102,2,FALSE),"")</f>
        <v/>
      </c>
      <c r="H1341" s="51" t="str">
        <f>IFERROR(VLOOKUP($B1341,'Tabelas auxiliares'!$A$65:$C$102,3,FALSE),"")</f>
        <v/>
      </c>
      <c r="X1341" s="51" t="str">
        <f t="shared" si="34"/>
        <v/>
      </c>
      <c r="Y1341" s="51" t="str">
        <f>IF(T1341="","",IF(AND(T1341&lt;&gt;'Tabelas auxiliares'!$B$236,T1341&lt;&gt;'Tabelas auxiliares'!$B$237,T1341&lt;&gt;'Tabelas auxiliares'!$C$236,T1341&lt;&gt;'Tabelas auxiliares'!$C$237,T1341&lt;&gt;'Tabelas auxiliares'!$D$236),"FOLHA DE PESSOAL",IF(X1341='Tabelas auxiliares'!$A$237,"CUSTEIO",IF(X1341='Tabelas auxiliares'!$A$236,"INVESTIMENTO","ERRO - VERIFICAR"))))</f>
        <v/>
      </c>
      <c r="Z1341" s="64" t="str">
        <f t="shared" si="35"/>
        <v/>
      </c>
      <c r="AA1341" s="44"/>
      <c r="AC1341" s="44"/>
    </row>
    <row r="1342" spans="6:29" x14ac:dyDescent="0.25">
      <c r="F1342" s="51" t="str">
        <f>IFERROR(VLOOKUP(D1342,'Tabelas auxiliares'!$A$3:$B$61,2,FALSE),"")</f>
        <v/>
      </c>
      <c r="G1342" s="51" t="str">
        <f>IFERROR(VLOOKUP($B1342,'Tabelas auxiliares'!$A$65:$C$102,2,FALSE),"")</f>
        <v/>
      </c>
      <c r="H1342" s="51" t="str">
        <f>IFERROR(VLOOKUP($B1342,'Tabelas auxiliares'!$A$65:$C$102,3,FALSE),"")</f>
        <v/>
      </c>
      <c r="X1342" s="51" t="str">
        <f t="shared" si="34"/>
        <v/>
      </c>
      <c r="Y1342" s="51" t="str">
        <f>IF(T1342="","",IF(AND(T1342&lt;&gt;'Tabelas auxiliares'!$B$236,T1342&lt;&gt;'Tabelas auxiliares'!$B$237,T1342&lt;&gt;'Tabelas auxiliares'!$C$236,T1342&lt;&gt;'Tabelas auxiliares'!$C$237,T1342&lt;&gt;'Tabelas auxiliares'!$D$236),"FOLHA DE PESSOAL",IF(X1342='Tabelas auxiliares'!$A$237,"CUSTEIO",IF(X1342='Tabelas auxiliares'!$A$236,"INVESTIMENTO","ERRO - VERIFICAR"))))</f>
        <v/>
      </c>
      <c r="Z1342" s="64" t="str">
        <f t="shared" si="35"/>
        <v/>
      </c>
      <c r="AA1342" s="44"/>
      <c r="AC1342" s="44"/>
    </row>
    <row r="1343" spans="6:29" x14ac:dyDescent="0.25">
      <c r="F1343" s="51" t="str">
        <f>IFERROR(VLOOKUP(D1343,'Tabelas auxiliares'!$A$3:$B$61,2,FALSE),"")</f>
        <v/>
      </c>
      <c r="G1343" s="51" t="str">
        <f>IFERROR(VLOOKUP($B1343,'Tabelas auxiliares'!$A$65:$C$102,2,FALSE),"")</f>
        <v/>
      </c>
      <c r="H1343" s="51" t="str">
        <f>IFERROR(VLOOKUP($B1343,'Tabelas auxiliares'!$A$65:$C$102,3,FALSE),"")</f>
        <v/>
      </c>
      <c r="X1343" s="51" t="str">
        <f t="shared" si="34"/>
        <v/>
      </c>
      <c r="Y1343" s="51" t="str">
        <f>IF(T1343="","",IF(AND(T1343&lt;&gt;'Tabelas auxiliares'!$B$236,T1343&lt;&gt;'Tabelas auxiliares'!$B$237,T1343&lt;&gt;'Tabelas auxiliares'!$C$236,T1343&lt;&gt;'Tabelas auxiliares'!$C$237,T1343&lt;&gt;'Tabelas auxiliares'!$D$236),"FOLHA DE PESSOAL",IF(X1343='Tabelas auxiliares'!$A$237,"CUSTEIO",IF(X1343='Tabelas auxiliares'!$A$236,"INVESTIMENTO","ERRO - VERIFICAR"))))</f>
        <v/>
      </c>
      <c r="Z1343" s="64" t="str">
        <f t="shared" si="35"/>
        <v/>
      </c>
      <c r="AA1343" s="44"/>
      <c r="AC1343" s="44"/>
    </row>
    <row r="1344" spans="6:29" x14ac:dyDescent="0.25">
      <c r="F1344" s="51" t="str">
        <f>IFERROR(VLOOKUP(D1344,'Tabelas auxiliares'!$A$3:$B$61,2,FALSE),"")</f>
        <v/>
      </c>
      <c r="G1344" s="51" t="str">
        <f>IFERROR(VLOOKUP($B1344,'Tabelas auxiliares'!$A$65:$C$102,2,FALSE),"")</f>
        <v/>
      </c>
      <c r="H1344" s="51" t="str">
        <f>IFERROR(VLOOKUP($B1344,'Tabelas auxiliares'!$A$65:$C$102,3,FALSE),"")</f>
        <v/>
      </c>
      <c r="X1344" s="51" t="str">
        <f t="shared" si="34"/>
        <v/>
      </c>
      <c r="Y1344" s="51" t="str">
        <f>IF(T1344="","",IF(AND(T1344&lt;&gt;'Tabelas auxiliares'!$B$236,T1344&lt;&gt;'Tabelas auxiliares'!$B$237,T1344&lt;&gt;'Tabelas auxiliares'!$C$236,T1344&lt;&gt;'Tabelas auxiliares'!$C$237,T1344&lt;&gt;'Tabelas auxiliares'!$D$236),"FOLHA DE PESSOAL",IF(X1344='Tabelas auxiliares'!$A$237,"CUSTEIO",IF(X1344='Tabelas auxiliares'!$A$236,"INVESTIMENTO","ERRO - VERIFICAR"))))</f>
        <v/>
      </c>
      <c r="Z1344" s="64" t="str">
        <f t="shared" si="35"/>
        <v/>
      </c>
      <c r="AC1344" s="44"/>
    </row>
    <row r="1345" spans="6:29" x14ac:dyDescent="0.25">
      <c r="F1345" s="51" t="str">
        <f>IFERROR(VLOOKUP(D1345,'Tabelas auxiliares'!$A$3:$B$61,2,FALSE),"")</f>
        <v/>
      </c>
      <c r="G1345" s="51" t="str">
        <f>IFERROR(VLOOKUP($B1345,'Tabelas auxiliares'!$A$65:$C$102,2,FALSE),"")</f>
        <v/>
      </c>
      <c r="H1345" s="51" t="str">
        <f>IFERROR(VLOOKUP($B1345,'Tabelas auxiliares'!$A$65:$C$102,3,FALSE),"")</f>
        <v/>
      </c>
      <c r="X1345" s="51" t="str">
        <f t="shared" si="34"/>
        <v/>
      </c>
      <c r="Y1345" s="51" t="str">
        <f>IF(T1345="","",IF(AND(T1345&lt;&gt;'Tabelas auxiliares'!$B$236,T1345&lt;&gt;'Tabelas auxiliares'!$B$237,T1345&lt;&gt;'Tabelas auxiliares'!$C$236,T1345&lt;&gt;'Tabelas auxiliares'!$C$237,T1345&lt;&gt;'Tabelas auxiliares'!$D$236),"FOLHA DE PESSOAL",IF(X1345='Tabelas auxiliares'!$A$237,"CUSTEIO",IF(X1345='Tabelas auxiliares'!$A$236,"INVESTIMENTO","ERRO - VERIFICAR"))))</f>
        <v/>
      </c>
      <c r="Z1345" s="64" t="str">
        <f t="shared" si="35"/>
        <v/>
      </c>
      <c r="AC1345" s="44"/>
    </row>
    <row r="1346" spans="6:29" x14ac:dyDescent="0.25">
      <c r="F1346" s="51" t="str">
        <f>IFERROR(VLOOKUP(D1346,'Tabelas auxiliares'!$A$3:$B$61,2,FALSE),"")</f>
        <v/>
      </c>
      <c r="G1346" s="51" t="str">
        <f>IFERROR(VLOOKUP($B1346,'Tabelas auxiliares'!$A$65:$C$102,2,FALSE),"")</f>
        <v/>
      </c>
      <c r="H1346" s="51" t="str">
        <f>IFERROR(VLOOKUP($B1346,'Tabelas auxiliares'!$A$65:$C$102,3,FALSE),"")</f>
        <v/>
      </c>
      <c r="X1346" s="51" t="str">
        <f t="shared" si="34"/>
        <v/>
      </c>
      <c r="Y1346" s="51" t="str">
        <f>IF(T1346="","",IF(AND(T1346&lt;&gt;'Tabelas auxiliares'!$B$236,T1346&lt;&gt;'Tabelas auxiliares'!$B$237,T1346&lt;&gt;'Tabelas auxiliares'!$C$236,T1346&lt;&gt;'Tabelas auxiliares'!$C$237,T1346&lt;&gt;'Tabelas auxiliares'!$D$236),"FOLHA DE PESSOAL",IF(X1346='Tabelas auxiliares'!$A$237,"CUSTEIO",IF(X1346='Tabelas auxiliares'!$A$236,"INVESTIMENTO","ERRO - VERIFICAR"))))</f>
        <v/>
      </c>
      <c r="Z1346" s="64" t="str">
        <f t="shared" si="35"/>
        <v/>
      </c>
      <c r="AC1346" s="44"/>
    </row>
    <row r="1347" spans="6:29" x14ac:dyDescent="0.25">
      <c r="F1347" s="51" t="str">
        <f>IFERROR(VLOOKUP(D1347,'Tabelas auxiliares'!$A$3:$B$61,2,FALSE),"")</f>
        <v/>
      </c>
      <c r="G1347" s="51" t="str">
        <f>IFERROR(VLOOKUP($B1347,'Tabelas auxiliares'!$A$65:$C$102,2,FALSE),"")</f>
        <v/>
      </c>
      <c r="H1347" s="51" t="str">
        <f>IFERROR(VLOOKUP($B1347,'Tabelas auxiliares'!$A$65:$C$102,3,FALSE),"")</f>
        <v/>
      </c>
      <c r="X1347" s="51" t="str">
        <f t="shared" si="34"/>
        <v/>
      </c>
      <c r="Y1347" s="51" t="str">
        <f>IF(T1347="","",IF(AND(T1347&lt;&gt;'Tabelas auxiliares'!$B$236,T1347&lt;&gt;'Tabelas auxiliares'!$B$237,T1347&lt;&gt;'Tabelas auxiliares'!$C$236,T1347&lt;&gt;'Tabelas auxiliares'!$C$237,T1347&lt;&gt;'Tabelas auxiliares'!$D$236),"FOLHA DE PESSOAL",IF(X1347='Tabelas auxiliares'!$A$237,"CUSTEIO",IF(X1347='Tabelas auxiliares'!$A$236,"INVESTIMENTO","ERRO - VERIFICAR"))))</f>
        <v/>
      </c>
      <c r="Z1347" s="64" t="str">
        <f t="shared" si="35"/>
        <v/>
      </c>
      <c r="AC1347" s="44"/>
    </row>
    <row r="1348" spans="6:29" x14ac:dyDescent="0.25">
      <c r="F1348" s="51" t="str">
        <f>IFERROR(VLOOKUP(D1348,'Tabelas auxiliares'!$A$3:$B$61,2,FALSE),"")</f>
        <v/>
      </c>
      <c r="G1348" s="51" t="str">
        <f>IFERROR(VLOOKUP($B1348,'Tabelas auxiliares'!$A$65:$C$102,2,FALSE),"")</f>
        <v/>
      </c>
      <c r="H1348" s="51" t="str">
        <f>IFERROR(VLOOKUP($B1348,'Tabelas auxiliares'!$A$65:$C$102,3,FALSE),"")</f>
        <v/>
      </c>
      <c r="X1348" s="51" t="str">
        <f t="shared" si="34"/>
        <v/>
      </c>
      <c r="Y1348" s="51" t="str">
        <f>IF(T1348="","",IF(AND(T1348&lt;&gt;'Tabelas auxiliares'!$B$236,T1348&lt;&gt;'Tabelas auxiliares'!$B$237,T1348&lt;&gt;'Tabelas auxiliares'!$C$236,T1348&lt;&gt;'Tabelas auxiliares'!$C$237,T1348&lt;&gt;'Tabelas auxiliares'!$D$236),"FOLHA DE PESSOAL",IF(X1348='Tabelas auxiliares'!$A$237,"CUSTEIO",IF(X1348='Tabelas auxiliares'!$A$236,"INVESTIMENTO","ERRO - VERIFICAR"))))</f>
        <v/>
      </c>
      <c r="Z1348" s="64" t="str">
        <f t="shared" si="35"/>
        <v/>
      </c>
      <c r="AC1348" s="44"/>
    </row>
    <row r="1349" spans="6:29" x14ac:dyDescent="0.25">
      <c r="F1349" s="51" t="str">
        <f>IFERROR(VLOOKUP(D1349,'Tabelas auxiliares'!$A$3:$B$61,2,FALSE),"")</f>
        <v/>
      </c>
      <c r="G1349" s="51" t="str">
        <f>IFERROR(VLOOKUP($B1349,'Tabelas auxiliares'!$A$65:$C$102,2,FALSE),"")</f>
        <v/>
      </c>
      <c r="H1349" s="51" t="str">
        <f>IFERROR(VLOOKUP($B1349,'Tabelas auxiliares'!$A$65:$C$102,3,FALSE),"")</f>
        <v/>
      </c>
      <c r="X1349" s="51" t="str">
        <f t="shared" si="34"/>
        <v/>
      </c>
      <c r="Y1349" s="51" t="str">
        <f>IF(T1349="","",IF(AND(T1349&lt;&gt;'Tabelas auxiliares'!$B$236,T1349&lt;&gt;'Tabelas auxiliares'!$B$237,T1349&lt;&gt;'Tabelas auxiliares'!$C$236,T1349&lt;&gt;'Tabelas auxiliares'!$C$237,T1349&lt;&gt;'Tabelas auxiliares'!$D$236),"FOLHA DE PESSOAL",IF(X1349='Tabelas auxiliares'!$A$237,"CUSTEIO",IF(X1349='Tabelas auxiliares'!$A$236,"INVESTIMENTO","ERRO - VERIFICAR"))))</f>
        <v/>
      </c>
      <c r="Z1349" s="64" t="str">
        <f t="shared" si="35"/>
        <v/>
      </c>
      <c r="AC1349" s="44"/>
    </row>
    <row r="1350" spans="6:29" x14ac:dyDescent="0.25">
      <c r="F1350" s="51" t="str">
        <f>IFERROR(VLOOKUP(D1350,'Tabelas auxiliares'!$A$3:$B$61,2,FALSE),"")</f>
        <v/>
      </c>
      <c r="G1350" s="51" t="str">
        <f>IFERROR(VLOOKUP($B1350,'Tabelas auxiliares'!$A$65:$C$102,2,FALSE),"")</f>
        <v/>
      </c>
      <c r="H1350" s="51" t="str">
        <f>IFERROR(VLOOKUP($B1350,'Tabelas auxiliares'!$A$65:$C$102,3,FALSE),"")</f>
        <v/>
      </c>
      <c r="X1350" s="51" t="str">
        <f t="shared" si="34"/>
        <v/>
      </c>
      <c r="Y1350" s="51" t="str">
        <f>IF(T1350="","",IF(AND(T1350&lt;&gt;'Tabelas auxiliares'!$B$236,T1350&lt;&gt;'Tabelas auxiliares'!$B$237,T1350&lt;&gt;'Tabelas auxiliares'!$C$236,T1350&lt;&gt;'Tabelas auxiliares'!$C$237,T1350&lt;&gt;'Tabelas auxiliares'!$D$236),"FOLHA DE PESSOAL",IF(X1350='Tabelas auxiliares'!$A$237,"CUSTEIO",IF(X1350='Tabelas auxiliares'!$A$236,"INVESTIMENTO","ERRO - VERIFICAR"))))</f>
        <v/>
      </c>
      <c r="Z1350" s="64" t="str">
        <f t="shared" si="35"/>
        <v/>
      </c>
      <c r="AC1350" s="44"/>
    </row>
    <row r="1351" spans="6:29" x14ac:dyDescent="0.25">
      <c r="F1351" s="51" t="str">
        <f>IFERROR(VLOOKUP(D1351,'Tabelas auxiliares'!$A$3:$B$61,2,FALSE),"")</f>
        <v/>
      </c>
      <c r="G1351" s="51" t="str">
        <f>IFERROR(VLOOKUP($B1351,'Tabelas auxiliares'!$A$65:$C$102,2,FALSE),"")</f>
        <v/>
      </c>
      <c r="H1351" s="51" t="str">
        <f>IFERROR(VLOOKUP($B1351,'Tabelas auxiliares'!$A$65:$C$102,3,FALSE),"")</f>
        <v/>
      </c>
      <c r="X1351" s="51" t="str">
        <f t="shared" si="34"/>
        <v/>
      </c>
      <c r="Y1351" s="51" t="str">
        <f>IF(T1351="","",IF(AND(T1351&lt;&gt;'Tabelas auxiliares'!$B$236,T1351&lt;&gt;'Tabelas auxiliares'!$B$237,T1351&lt;&gt;'Tabelas auxiliares'!$C$236,T1351&lt;&gt;'Tabelas auxiliares'!$C$237,T1351&lt;&gt;'Tabelas auxiliares'!$D$236),"FOLHA DE PESSOAL",IF(X1351='Tabelas auxiliares'!$A$237,"CUSTEIO",IF(X1351='Tabelas auxiliares'!$A$236,"INVESTIMENTO","ERRO - VERIFICAR"))))</f>
        <v/>
      </c>
      <c r="Z1351" s="64" t="str">
        <f t="shared" si="35"/>
        <v/>
      </c>
      <c r="AC1351" s="44"/>
    </row>
    <row r="1352" spans="6:29" x14ac:dyDescent="0.25">
      <c r="F1352" s="51" t="str">
        <f>IFERROR(VLOOKUP(D1352,'Tabelas auxiliares'!$A$3:$B$61,2,FALSE),"")</f>
        <v/>
      </c>
      <c r="G1352" s="51" t="str">
        <f>IFERROR(VLOOKUP($B1352,'Tabelas auxiliares'!$A$65:$C$102,2,FALSE),"")</f>
        <v/>
      </c>
      <c r="H1352" s="51" t="str">
        <f>IFERROR(VLOOKUP($B1352,'Tabelas auxiliares'!$A$65:$C$102,3,FALSE),"")</f>
        <v/>
      </c>
      <c r="X1352" s="51" t="str">
        <f t="shared" si="34"/>
        <v/>
      </c>
      <c r="Y1352" s="51" t="str">
        <f>IF(T1352="","",IF(AND(T1352&lt;&gt;'Tabelas auxiliares'!$B$236,T1352&lt;&gt;'Tabelas auxiliares'!$B$237,T1352&lt;&gt;'Tabelas auxiliares'!$C$236,T1352&lt;&gt;'Tabelas auxiliares'!$C$237,T1352&lt;&gt;'Tabelas auxiliares'!$D$236),"FOLHA DE PESSOAL",IF(X1352='Tabelas auxiliares'!$A$237,"CUSTEIO",IF(X1352='Tabelas auxiliares'!$A$236,"INVESTIMENTO","ERRO - VERIFICAR"))))</f>
        <v/>
      </c>
      <c r="Z1352" s="64" t="str">
        <f t="shared" si="35"/>
        <v/>
      </c>
      <c r="AC1352" s="44"/>
    </row>
    <row r="1353" spans="6:29" x14ac:dyDescent="0.25">
      <c r="F1353" s="51" t="str">
        <f>IFERROR(VLOOKUP(D1353,'Tabelas auxiliares'!$A$3:$B$61,2,FALSE),"")</f>
        <v/>
      </c>
      <c r="G1353" s="51" t="str">
        <f>IFERROR(VLOOKUP($B1353,'Tabelas auxiliares'!$A$65:$C$102,2,FALSE),"")</f>
        <v/>
      </c>
      <c r="H1353" s="51" t="str">
        <f>IFERROR(VLOOKUP($B1353,'Tabelas auxiliares'!$A$65:$C$102,3,FALSE),"")</f>
        <v/>
      </c>
      <c r="X1353" s="51" t="str">
        <f t="shared" si="34"/>
        <v/>
      </c>
      <c r="Y1353" s="51" t="str">
        <f>IF(T1353="","",IF(AND(T1353&lt;&gt;'Tabelas auxiliares'!$B$236,T1353&lt;&gt;'Tabelas auxiliares'!$B$237,T1353&lt;&gt;'Tabelas auxiliares'!$C$236,T1353&lt;&gt;'Tabelas auxiliares'!$C$237,T1353&lt;&gt;'Tabelas auxiliares'!$D$236),"FOLHA DE PESSOAL",IF(X1353='Tabelas auxiliares'!$A$237,"CUSTEIO",IF(X1353='Tabelas auxiliares'!$A$236,"INVESTIMENTO","ERRO - VERIFICAR"))))</f>
        <v/>
      </c>
      <c r="Z1353" s="64" t="str">
        <f t="shared" si="35"/>
        <v/>
      </c>
      <c r="AC1353" s="44"/>
    </row>
    <row r="1354" spans="6:29" x14ac:dyDescent="0.25">
      <c r="F1354" s="51" t="str">
        <f>IFERROR(VLOOKUP(D1354,'Tabelas auxiliares'!$A$3:$B$61,2,FALSE),"")</f>
        <v/>
      </c>
      <c r="G1354" s="51" t="str">
        <f>IFERROR(VLOOKUP($B1354,'Tabelas auxiliares'!$A$65:$C$102,2,FALSE),"")</f>
        <v/>
      </c>
      <c r="H1354" s="51" t="str">
        <f>IFERROR(VLOOKUP($B1354,'Tabelas auxiliares'!$A$65:$C$102,3,FALSE),"")</f>
        <v/>
      </c>
      <c r="X1354" s="51" t="str">
        <f t="shared" si="34"/>
        <v/>
      </c>
      <c r="Y1354" s="51" t="str">
        <f>IF(T1354="","",IF(AND(T1354&lt;&gt;'Tabelas auxiliares'!$B$236,T1354&lt;&gt;'Tabelas auxiliares'!$B$237,T1354&lt;&gt;'Tabelas auxiliares'!$C$236,T1354&lt;&gt;'Tabelas auxiliares'!$C$237,T1354&lt;&gt;'Tabelas auxiliares'!$D$236),"FOLHA DE PESSOAL",IF(X1354='Tabelas auxiliares'!$A$237,"CUSTEIO",IF(X1354='Tabelas auxiliares'!$A$236,"INVESTIMENTO","ERRO - VERIFICAR"))))</f>
        <v/>
      </c>
      <c r="Z1354" s="64" t="str">
        <f t="shared" si="35"/>
        <v/>
      </c>
      <c r="AC1354" s="44"/>
    </row>
    <row r="1355" spans="6:29" x14ac:dyDescent="0.25">
      <c r="F1355" s="51" t="str">
        <f>IFERROR(VLOOKUP(D1355,'Tabelas auxiliares'!$A$3:$B$61,2,FALSE),"")</f>
        <v/>
      </c>
      <c r="G1355" s="51" t="str">
        <f>IFERROR(VLOOKUP($B1355,'Tabelas auxiliares'!$A$65:$C$102,2,FALSE),"")</f>
        <v/>
      </c>
      <c r="H1355" s="51" t="str">
        <f>IFERROR(VLOOKUP($B1355,'Tabelas auxiliares'!$A$65:$C$102,3,FALSE),"")</f>
        <v/>
      </c>
      <c r="X1355" s="51" t="str">
        <f t="shared" si="34"/>
        <v/>
      </c>
      <c r="Y1355" s="51" t="str">
        <f>IF(T1355="","",IF(AND(T1355&lt;&gt;'Tabelas auxiliares'!$B$236,T1355&lt;&gt;'Tabelas auxiliares'!$B$237,T1355&lt;&gt;'Tabelas auxiliares'!$C$236,T1355&lt;&gt;'Tabelas auxiliares'!$C$237,T1355&lt;&gt;'Tabelas auxiliares'!$D$236),"FOLHA DE PESSOAL",IF(X1355='Tabelas auxiliares'!$A$237,"CUSTEIO",IF(X1355='Tabelas auxiliares'!$A$236,"INVESTIMENTO","ERRO - VERIFICAR"))))</f>
        <v/>
      </c>
      <c r="Z1355" s="64" t="str">
        <f t="shared" si="35"/>
        <v/>
      </c>
      <c r="AC1355" s="44"/>
    </row>
    <row r="1356" spans="6:29" x14ac:dyDescent="0.25">
      <c r="F1356" s="51" t="str">
        <f>IFERROR(VLOOKUP(D1356,'Tabelas auxiliares'!$A$3:$B$61,2,FALSE),"")</f>
        <v/>
      </c>
      <c r="G1356" s="51" t="str">
        <f>IFERROR(VLOOKUP($B1356,'Tabelas auxiliares'!$A$65:$C$102,2,FALSE),"")</f>
        <v/>
      </c>
      <c r="H1356" s="51" t="str">
        <f>IFERROR(VLOOKUP($B1356,'Tabelas auxiliares'!$A$65:$C$102,3,FALSE),"")</f>
        <v/>
      </c>
      <c r="X1356" s="51" t="str">
        <f t="shared" si="34"/>
        <v/>
      </c>
      <c r="Y1356" s="51" t="str">
        <f>IF(T1356="","",IF(AND(T1356&lt;&gt;'Tabelas auxiliares'!$B$236,T1356&lt;&gt;'Tabelas auxiliares'!$B$237,T1356&lt;&gt;'Tabelas auxiliares'!$C$236,T1356&lt;&gt;'Tabelas auxiliares'!$C$237,T1356&lt;&gt;'Tabelas auxiliares'!$D$236),"FOLHA DE PESSOAL",IF(X1356='Tabelas auxiliares'!$A$237,"CUSTEIO",IF(X1356='Tabelas auxiliares'!$A$236,"INVESTIMENTO","ERRO - VERIFICAR"))))</f>
        <v/>
      </c>
      <c r="Z1356" s="64" t="str">
        <f t="shared" si="35"/>
        <v/>
      </c>
      <c r="AA1356" s="44"/>
      <c r="AC1356" s="44"/>
    </row>
    <row r="1357" spans="6:29" x14ac:dyDescent="0.25">
      <c r="F1357" s="51" t="str">
        <f>IFERROR(VLOOKUP(D1357,'Tabelas auxiliares'!$A$3:$B$61,2,FALSE),"")</f>
        <v/>
      </c>
      <c r="G1357" s="51" t="str">
        <f>IFERROR(VLOOKUP($B1357,'Tabelas auxiliares'!$A$65:$C$102,2,FALSE),"")</f>
        <v/>
      </c>
      <c r="H1357" s="51" t="str">
        <f>IFERROR(VLOOKUP($B1357,'Tabelas auxiliares'!$A$65:$C$102,3,FALSE),"")</f>
        <v/>
      </c>
      <c r="X1357" s="51" t="str">
        <f t="shared" si="34"/>
        <v/>
      </c>
      <c r="Y1357" s="51" t="str">
        <f>IF(T1357="","",IF(AND(T1357&lt;&gt;'Tabelas auxiliares'!$B$236,T1357&lt;&gt;'Tabelas auxiliares'!$B$237,T1357&lt;&gt;'Tabelas auxiliares'!$C$236,T1357&lt;&gt;'Tabelas auxiliares'!$C$237,T1357&lt;&gt;'Tabelas auxiliares'!$D$236),"FOLHA DE PESSOAL",IF(X1357='Tabelas auxiliares'!$A$237,"CUSTEIO",IF(X1357='Tabelas auxiliares'!$A$236,"INVESTIMENTO","ERRO - VERIFICAR"))))</f>
        <v/>
      </c>
      <c r="Z1357" s="64" t="str">
        <f t="shared" si="35"/>
        <v/>
      </c>
      <c r="AA1357" s="44"/>
    </row>
    <row r="1358" spans="6:29" x14ac:dyDescent="0.25">
      <c r="F1358" s="51" t="str">
        <f>IFERROR(VLOOKUP(D1358,'Tabelas auxiliares'!$A$3:$B$61,2,FALSE),"")</f>
        <v/>
      </c>
      <c r="G1358" s="51" t="str">
        <f>IFERROR(VLOOKUP($B1358,'Tabelas auxiliares'!$A$65:$C$102,2,FALSE),"")</f>
        <v/>
      </c>
      <c r="H1358" s="51" t="str">
        <f>IFERROR(VLOOKUP($B1358,'Tabelas auxiliares'!$A$65:$C$102,3,FALSE),"")</f>
        <v/>
      </c>
      <c r="X1358" s="51" t="str">
        <f t="shared" si="34"/>
        <v/>
      </c>
      <c r="Y1358" s="51" t="str">
        <f>IF(T1358="","",IF(AND(T1358&lt;&gt;'Tabelas auxiliares'!$B$236,T1358&lt;&gt;'Tabelas auxiliares'!$B$237,T1358&lt;&gt;'Tabelas auxiliares'!$C$236,T1358&lt;&gt;'Tabelas auxiliares'!$C$237,T1358&lt;&gt;'Tabelas auxiliares'!$D$236),"FOLHA DE PESSOAL",IF(X1358='Tabelas auxiliares'!$A$237,"CUSTEIO",IF(X1358='Tabelas auxiliares'!$A$236,"INVESTIMENTO","ERRO - VERIFICAR"))))</f>
        <v/>
      </c>
      <c r="Z1358" s="64" t="str">
        <f t="shared" si="35"/>
        <v/>
      </c>
      <c r="AA1358" s="44"/>
      <c r="AC1358" s="44"/>
    </row>
    <row r="1359" spans="6:29" x14ac:dyDescent="0.25">
      <c r="F1359" s="51" t="str">
        <f>IFERROR(VLOOKUP(D1359,'Tabelas auxiliares'!$A$3:$B$61,2,FALSE),"")</f>
        <v/>
      </c>
      <c r="G1359" s="51" t="str">
        <f>IFERROR(VLOOKUP($B1359,'Tabelas auxiliares'!$A$65:$C$102,2,FALSE),"")</f>
        <v/>
      </c>
      <c r="H1359" s="51" t="str">
        <f>IFERROR(VLOOKUP($B1359,'Tabelas auxiliares'!$A$65:$C$102,3,FALSE),"")</f>
        <v/>
      </c>
      <c r="X1359" s="51" t="str">
        <f t="shared" si="34"/>
        <v/>
      </c>
      <c r="Y1359" s="51" t="str">
        <f>IF(T1359="","",IF(AND(T1359&lt;&gt;'Tabelas auxiliares'!$B$236,T1359&lt;&gt;'Tabelas auxiliares'!$B$237,T1359&lt;&gt;'Tabelas auxiliares'!$C$236,T1359&lt;&gt;'Tabelas auxiliares'!$C$237,T1359&lt;&gt;'Tabelas auxiliares'!$D$236),"FOLHA DE PESSOAL",IF(X1359='Tabelas auxiliares'!$A$237,"CUSTEIO",IF(X1359='Tabelas auxiliares'!$A$236,"INVESTIMENTO","ERRO - VERIFICAR"))))</f>
        <v/>
      </c>
      <c r="Z1359" s="64" t="str">
        <f t="shared" si="35"/>
        <v/>
      </c>
      <c r="AC1359" s="44"/>
    </row>
    <row r="1360" spans="6:29" x14ac:dyDescent="0.25">
      <c r="F1360" s="51" t="str">
        <f>IFERROR(VLOOKUP(D1360,'Tabelas auxiliares'!$A$3:$B$61,2,FALSE),"")</f>
        <v/>
      </c>
      <c r="G1360" s="51" t="str">
        <f>IFERROR(VLOOKUP($B1360,'Tabelas auxiliares'!$A$65:$C$102,2,FALSE),"")</f>
        <v/>
      </c>
      <c r="H1360" s="51" t="str">
        <f>IFERROR(VLOOKUP($B1360,'Tabelas auxiliares'!$A$65:$C$102,3,FALSE),"")</f>
        <v/>
      </c>
      <c r="X1360" s="51" t="str">
        <f t="shared" si="34"/>
        <v/>
      </c>
      <c r="Y1360" s="51" t="str">
        <f>IF(T1360="","",IF(AND(T1360&lt;&gt;'Tabelas auxiliares'!$B$236,T1360&lt;&gt;'Tabelas auxiliares'!$B$237,T1360&lt;&gt;'Tabelas auxiliares'!$C$236,T1360&lt;&gt;'Tabelas auxiliares'!$C$237,T1360&lt;&gt;'Tabelas auxiliares'!$D$236),"FOLHA DE PESSOAL",IF(X1360='Tabelas auxiliares'!$A$237,"CUSTEIO",IF(X1360='Tabelas auxiliares'!$A$236,"INVESTIMENTO","ERRO - VERIFICAR"))))</f>
        <v/>
      </c>
      <c r="Z1360" s="64" t="str">
        <f t="shared" si="35"/>
        <v/>
      </c>
      <c r="AC1360" s="44"/>
    </row>
    <row r="1361" spans="6:29" x14ac:dyDescent="0.25">
      <c r="F1361" s="51" t="str">
        <f>IFERROR(VLOOKUP(D1361,'Tabelas auxiliares'!$A$3:$B$61,2,FALSE),"")</f>
        <v/>
      </c>
      <c r="G1361" s="51" t="str">
        <f>IFERROR(VLOOKUP($B1361,'Tabelas auxiliares'!$A$65:$C$102,2,FALSE),"")</f>
        <v/>
      </c>
      <c r="H1361" s="51" t="str">
        <f>IFERROR(VLOOKUP($B1361,'Tabelas auxiliares'!$A$65:$C$102,3,FALSE),"")</f>
        <v/>
      </c>
      <c r="X1361" s="51" t="str">
        <f t="shared" si="34"/>
        <v/>
      </c>
      <c r="Y1361" s="51" t="str">
        <f>IF(T1361="","",IF(AND(T1361&lt;&gt;'Tabelas auxiliares'!$B$236,T1361&lt;&gt;'Tabelas auxiliares'!$B$237,T1361&lt;&gt;'Tabelas auxiliares'!$C$236,T1361&lt;&gt;'Tabelas auxiliares'!$C$237,T1361&lt;&gt;'Tabelas auxiliares'!$D$236),"FOLHA DE PESSOAL",IF(X1361='Tabelas auxiliares'!$A$237,"CUSTEIO",IF(X1361='Tabelas auxiliares'!$A$236,"INVESTIMENTO","ERRO - VERIFICAR"))))</f>
        <v/>
      </c>
      <c r="Z1361" s="64" t="str">
        <f t="shared" si="35"/>
        <v/>
      </c>
      <c r="AC1361" s="44"/>
    </row>
    <row r="1362" spans="6:29" x14ac:dyDescent="0.25">
      <c r="F1362" s="51" t="str">
        <f>IFERROR(VLOOKUP(D1362,'Tabelas auxiliares'!$A$3:$B$61,2,FALSE),"")</f>
        <v/>
      </c>
      <c r="G1362" s="51" t="str">
        <f>IFERROR(VLOOKUP($B1362,'Tabelas auxiliares'!$A$65:$C$102,2,FALSE),"")</f>
        <v/>
      </c>
      <c r="H1362" s="51" t="str">
        <f>IFERROR(VLOOKUP($B1362,'Tabelas auxiliares'!$A$65:$C$102,3,FALSE),"")</f>
        <v/>
      </c>
      <c r="X1362" s="51" t="str">
        <f t="shared" si="34"/>
        <v/>
      </c>
      <c r="Y1362" s="51" t="str">
        <f>IF(T1362="","",IF(AND(T1362&lt;&gt;'Tabelas auxiliares'!$B$236,T1362&lt;&gt;'Tabelas auxiliares'!$B$237,T1362&lt;&gt;'Tabelas auxiliares'!$C$236,T1362&lt;&gt;'Tabelas auxiliares'!$C$237,T1362&lt;&gt;'Tabelas auxiliares'!$D$236),"FOLHA DE PESSOAL",IF(X1362='Tabelas auxiliares'!$A$237,"CUSTEIO",IF(X1362='Tabelas auxiliares'!$A$236,"INVESTIMENTO","ERRO - VERIFICAR"))))</f>
        <v/>
      </c>
      <c r="Z1362" s="64" t="str">
        <f t="shared" si="35"/>
        <v/>
      </c>
      <c r="AC1362" s="44"/>
    </row>
    <row r="1363" spans="6:29" x14ac:dyDescent="0.25">
      <c r="F1363" s="51" t="str">
        <f>IFERROR(VLOOKUP(D1363,'Tabelas auxiliares'!$A$3:$B$61,2,FALSE),"")</f>
        <v/>
      </c>
      <c r="G1363" s="51" t="str">
        <f>IFERROR(VLOOKUP($B1363,'Tabelas auxiliares'!$A$65:$C$102,2,FALSE),"")</f>
        <v/>
      </c>
      <c r="H1363" s="51" t="str">
        <f>IFERROR(VLOOKUP($B1363,'Tabelas auxiliares'!$A$65:$C$102,3,FALSE),"")</f>
        <v/>
      </c>
      <c r="X1363" s="51" t="str">
        <f t="shared" si="34"/>
        <v/>
      </c>
      <c r="Y1363" s="51" t="str">
        <f>IF(T1363="","",IF(AND(T1363&lt;&gt;'Tabelas auxiliares'!$B$236,T1363&lt;&gt;'Tabelas auxiliares'!$B$237,T1363&lt;&gt;'Tabelas auxiliares'!$C$236,T1363&lt;&gt;'Tabelas auxiliares'!$C$237,T1363&lt;&gt;'Tabelas auxiliares'!$D$236),"FOLHA DE PESSOAL",IF(X1363='Tabelas auxiliares'!$A$237,"CUSTEIO",IF(X1363='Tabelas auxiliares'!$A$236,"INVESTIMENTO","ERRO - VERIFICAR"))))</f>
        <v/>
      </c>
      <c r="Z1363" s="64" t="str">
        <f t="shared" si="35"/>
        <v/>
      </c>
      <c r="AA1363" s="44"/>
      <c r="AC1363" s="44"/>
    </row>
    <row r="1364" spans="6:29" x14ac:dyDescent="0.25">
      <c r="F1364" s="51" t="str">
        <f>IFERROR(VLOOKUP(D1364,'Tabelas auxiliares'!$A$3:$B$61,2,FALSE),"")</f>
        <v/>
      </c>
      <c r="G1364" s="51" t="str">
        <f>IFERROR(VLOOKUP($B1364,'Tabelas auxiliares'!$A$65:$C$102,2,FALSE),"")</f>
        <v/>
      </c>
      <c r="H1364" s="51" t="str">
        <f>IFERROR(VLOOKUP($B1364,'Tabelas auxiliares'!$A$65:$C$102,3,FALSE),"")</f>
        <v/>
      </c>
      <c r="X1364" s="51" t="str">
        <f t="shared" si="34"/>
        <v/>
      </c>
      <c r="Y1364" s="51" t="str">
        <f>IF(T1364="","",IF(AND(T1364&lt;&gt;'Tabelas auxiliares'!$B$236,T1364&lt;&gt;'Tabelas auxiliares'!$B$237,T1364&lt;&gt;'Tabelas auxiliares'!$C$236,T1364&lt;&gt;'Tabelas auxiliares'!$C$237,T1364&lt;&gt;'Tabelas auxiliares'!$D$236),"FOLHA DE PESSOAL",IF(X1364='Tabelas auxiliares'!$A$237,"CUSTEIO",IF(X1364='Tabelas auxiliares'!$A$236,"INVESTIMENTO","ERRO - VERIFICAR"))))</f>
        <v/>
      </c>
      <c r="Z1364" s="64" t="str">
        <f t="shared" si="35"/>
        <v/>
      </c>
      <c r="AA1364" s="44"/>
      <c r="AC1364" s="44"/>
    </row>
    <row r="1365" spans="6:29" x14ac:dyDescent="0.25">
      <c r="F1365" s="51" t="str">
        <f>IFERROR(VLOOKUP(D1365,'Tabelas auxiliares'!$A$3:$B$61,2,FALSE),"")</f>
        <v/>
      </c>
      <c r="G1365" s="51" t="str">
        <f>IFERROR(VLOOKUP($B1365,'Tabelas auxiliares'!$A$65:$C$102,2,FALSE),"")</f>
        <v/>
      </c>
      <c r="H1365" s="51" t="str">
        <f>IFERROR(VLOOKUP($B1365,'Tabelas auxiliares'!$A$65:$C$102,3,FALSE),"")</f>
        <v/>
      </c>
      <c r="X1365" s="51" t="str">
        <f t="shared" si="34"/>
        <v/>
      </c>
      <c r="Y1365" s="51" t="str">
        <f>IF(T1365="","",IF(AND(T1365&lt;&gt;'Tabelas auxiliares'!$B$236,T1365&lt;&gt;'Tabelas auxiliares'!$B$237,T1365&lt;&gt;'Tabelas auxiliares'!$C$236,T1365&lt;&gt;'Tabelas auxiliares'!$C$237,T1365&lt;&gt;'Tabelas auxiliares'!$D$236),"FOLHA DE PESSOAL",IF(X1365='Tabelas auxiliares'!$A$237,"CUSTEIO",IF(X1365='Tabelas auxiliares'!$A$236,"INVESTIMENTO","ERRO - VERIFICAR"))))</f>
        <v/>
      </c>
      <c r="Z1365" s="64" t="str">
        <f t="shared" si="35"/>
        <v/>
      </c>
      <c r="AA1365" s="44"/>
      <c r="AC1365" s="44"/>
    </row>
    <row r="1366" spans="6:29" x14ac:dyDescent="0.25">
      <c r="F1366" s="51" t="str">
        <f>IFERROR(VLOOKUP(D1366,'Tabelas auxiliares'!$A$3:$B$61,2,FALSE),"")</f>
        <v/>
      </c>
      <c r="G1366" s="51" t="str">
        <f>IFERROR(VLOOKUP($B1366,'Tabelas auxiliares'!$A$65:$C$102,2,FALSE),"")</f>
        <v/>
      </c>
      <c r="H1366" s="51" t="str">
        <f>IFERROR(VLOOKUP($B1366,'Tabelas auxiliares'!$A$65:$C$102,3,FALSE),"")</f>
        <v/>
      </c>
      <c r="X1366" s="51" t="str">
        <f t="shared" si="34"/>
        <v/>
      </c>
      <c r="Y1366" s="51" t="str">
        <f>IF(T1366="","",IF(AND(T1366&lt;&gt;'Tabelas auxiliares'!$B$236,T1366&lt;&gt;'Tabelas auxiliares'!$B$237,T1366&lt;&gt;'Tabelas auxiliares'!$C$236,T1366&lt;&gt;'Tabelas auxiliares'!$C$237,T1366&lt;&gt;'Tabelas auxiliares'!$D$236),"FOLHA DE PESSOAL",IF(X1366='Tabelas auxiliares'!$A$237,"CUSTEIO",IF(X1366='Tabelas auxiliares'!$A$236,"INVESTIMENTO","ERRO - VERIFICAR"))))</f>
        <v/>
      </c>
      <c r="Z1366" s="64" t="str">
        <f t="shared" si="35"/>
        <v/>
      </c>
      <c r="AC1366" s="44"/>
    </row>
    <row r="1367" spans="6:29" x14ac:dyDescent="0.25">
      <c r="F1367" s="51" t="str">
        <f>IFERROR(VLOOKUP(D1367,'Tabelas auxiliares'!$A$3:$B$61,2,FALSE),"")</f>
        <v/>
      </c>
      <c r="G1367" s="51" t="str">
        <f>IFERROR(VLOOKUP($B1367,'Tabelas auxiliares'!$A$65:$C$102,2,FALSE),"")</f>
        <v/>
      </c>
      <c r="H1367" s="51" t="str">
        <f>IFERROR(VLOOKUP($B1367,'Tabelas auxiliares'!$A$65:$C$102,3,FALSE),"")</f>
        <v/>
      </c>
      <c r="X1367" s="51" t="str">
        <f t="shared" si="34"/>
        <v/>
      </c>
      <c r="Y1367" s="51" t="str">
        <f>IF(T1367="","",IF(AND(T1367&lt;&gt;'Tabelas auxiliares'!$B$236,T1367&lt;&gt;'Tabelas auxiliares'!$B$237,T1367&lt;&gt;'Tabelas auxiliares'!$C$236,T1367&lt;&gt;'Tabelas auxiliares'!$C$237,T1367&lt;&gt;'Tabelas auxiliares'!$D$236),"FOLHA DE PESSOAL",IF(X1367='Tabelas auxiliares'!$A$237,"CUSTEIO",IF(X1367='Tabelas auxiliares'!$A$236,"INVESTIMENTO","ERRO - VERIFICAR"))))</f>
        <v/>
      </c>
      <c r="Z1367" s="64" t="str">
        <f t="shared" si="35"/>
        <v/>
      </c>
      <c r="AC1367" s="44"/>
    </row>
    <row r="1368" spans="6:29" x14ac:dyDescent="0.25">
      <c r="F1368" s="51" t="str">
        <f>IFERROR(VLOOKUP(D1368,'Tabelas auxiliares'!$A$3:$B$61,2,FALSE),"")</f>
        <v/>
      </c>
      <c r="G1368" s="51" t="str">
        <f>IFERROR(VLOOKUP($B1368,'Tabelas auxiliares'!$A$65:$C$102,2,FALSE),"")</f>
        <v/>
      </c>
      <c r="H1368" s="51" t="str">
        <f>IFERROR(VLOOKUP($B1368,'Tabelas auxiliares'!$A$65:$C$102,3,FALSE),"")</f>
        <v/>
      </c>
      <c r="X1368" s="51" t="str">
        <f t="shared" si="34"/>
        <v/>
      </c>
      <c r="Y1368" s="51" t="str">
        <f>IF(T1368="","",IF(AND(T1368&lt;&gt;'Tabelas auxiliares'!$B$236,T1368&lt;&gt;'Tabelas auxiliares'!$B$237,T1368&lt;&gt;'Tabelas auxiliares'!$C$236,T1368&lt;&gt;'Tabelas auxiliares'!$C$237,T1368&lt;&gt;'Tabelas auxiliares'!$D$236),"FOLHA DE PESSOAL",IF(X1368='Tabelas auxiliares'!$A$237,"CUSTEIO",IF(X1368='Tabelas auxiliares'!$A$236,"INVESTIMENTO","ERRO - VERIFICAR"))))</f>
        <v/>
      </c>
      <c r="Z1368" s="64" t="str">
        <f t="shared" si="35"/>
        <v/>
      </c>
      <c r="AA1368" s="44"/>
      <c r="AC1368" s="44"/>
    </row>
    <row r="1369" spans="6:29" x14ac:dyDescent="0.25">
      <c r="F1369" s="51" t="str">
        <f>IFERROR(VLOOKUP(D1369,'Tabelas auxiliares'!$A$3:$B$61,2,FALSE),"")</f>
        <v/>
      </c>
      <c r="G1369" s="51" t="str">
        <f>IFERROR(VLOOKUP($B1369,'Tabelas auxiliares'!$A$65:$C$102,2,FALSE),"")</f>
        <v/>
      </c>
      <c r="H1369" s="51" t="str">
        <f>IFERROR(VLOOKUP($B1369,'Tabelas auxiliares'!$A$65:$C$102,3,FALSE),"")</f>
        <v/>
      </c>
      <c r="X1369" s="51" t="str">
        <f t="shared" si="34"/>
        <v/>
      </c>
      <c r="Y1369" s="51" t="str">
        <f>IF(T1369="","",IF(AND(T1369&lt;&gt;'Tabelas auxiliares'!$B$236,T1369&lt;&gt;'Tabelas auxiliares'!$B$237,T1369&lt;&gt;'Tabelas auxiliares'!$C$236,T1369&lt;&gt;'Tabelas auxiliares'!$C$237,T1369&lt;&gt;'Tabelas auxiliares'!$D$236),"FOLHA DE PESSOAL",IF(X1369='Tabelas auxiliares'!$A$237,"CUSTEIO",IF(X1369='Tabelas auxiliares'!$A$236,"INVESTIMENTO","ERRO - VERIFICAR"))))</f>
        <v/>
      </c>
      <c r="Z1369" s="64" t="str">
        <f t="shared" si="35"/>
        <v/>
      </c>
      <c r="AA1369" s="44"/>
      <c r="AC1369" s="44"/>
    </row>
    <row r="1370" spans="6:29" x14ac:dyDescent="0.25">
      <c r="F1370" s="51" t="str">
        <f>IFERROR(VLOOKUP(D1370,'Tabelas auxiliares'!$A$3:$B$61,2,FALSE),"")</f>
        <v/>
      </c>
      <c r="G1370" s="51" t="str">
        <f>IFERROR(VLOOKUP($B1370,'Tabelas auxiliares'!$A$65:$C$102,2,FALSE),"")</f>
        <v/>
      </c>
      <c r="H1370" s="51" t="str">
        <f>IFERROR(VLOOKUP($B1370,'Tabelas auxiliares'!$A$65:$C$102,3,FALSE),"")</f>
        <v/>
      </c>
      <c r="X1370" s="51" t="str">
        <f t="shared" si="34"/>
        <v/>
      </c>
      <c r="Y1370" s="51" t="str">
        <f>IF(T1370="","",IF(AND(T1370&lt;&gt;'Tabelas auxiliares'!$B$236,T1370&lt;&gt;'Tabelas auxiliares'!$B$237,T1370&lt;&gt;'Tabelas auxiliares'!$C$236,T1370&lt;&gt;'Tabelas auxiliares'!$C$237,T1370&lt;&gt;'Tabelas auxiliares'!$D$236),"FOLHA DE PESSOAL",IF(X1370='Tabelas auxiliares'!$A$237,"CUSTEIO",IF(X1370='Tabelas auxiliares'!$A$236,"INVESTIMENTO","ERRO - VERIFICAR"))))</f>
        <v/>
      </c>
      <c r="Z1370" s="64" t="str">
        <f t="shared" si="35"/>
        <v/>
      </c>
      <c r="AA1370" s="44"/>
      <c r="AC1370" s="44"/>
    </row>
    <row r="1371" spans="6:29" x14ac:dyDescent="0.25">
      <c r="F1371" s="51" t="str">
        <f>IFERROR(VLOOKUP(D1371,'Tabelas auxiliares'!$A$3:$B$61,2,FALSE),"")</f>
        <v/>
      </c>
      <c r="G1371" s="51" t="str">
        <f>IFERROR(VLOOKUP($B1371,'Tabelas auxiliares'!$A$65:$C$102,2,FALSE),"")</f>
        <v/>
      </c>
      <c r="H1371" s="51" t="str">
        <f>IFERROR(VLOOKUP($B1371,'Tabelas auxiliares'!$A$65:$C$102,3,FALSE),"")</f>
        <v/>
      </c>
      <c r="X1371" s="51" t="str">
        <f t="shared" si="34"/>
        <v/>
      </c>
      <c r="Y1371" s="51" t="str">
        <f>IF(T1371="","",IF(AND(T1371&lt;&gt;'Tabelas auxiliares'!$B$236,T1371&lt;&gt;'Tabelas auxiliares'!$B$237,T1371&lt;&gt;'Tabelas auxiliares'!$C$236,T1371&lt;&gt;'Tabelas auxiliares'!$C$237,T1371&lt;&gt;'Tabelas auxiliares'!$D$236),"FOLHA DE PESSOAL",IF(X1371='Tabelas auxiliares'!$A$237,"CUSTEIO",IF(X1371='Tabelas auxiliares'!$A$236,"INVESTIMENTO","ERRO - VERIFICAR"))))</f>
        <v/>
      </c>
      <c r="Z1371" s="64" t="str">
        <f t="shared" si="35"/>
        <v/>
      </c>
      <c r="AA1371" s="44"/>
      <c r="AC1371" s="44"/>
    </row>
    <row r="1372" spans="6:29" x14ac:dyDescent="0.25">
      <c r="F1372" s="51" t="str">
        <f>IFERROR(VLOOKUP(D1372,'Tabelas auxiliares'!$A$3:$B$61,2,FALSE),"")</f>
        <v/>
      </c>
      <c r="G1372" s="51" t="str">
        <f>IFERROR(VLOOKUP($B1372,'Tabelas auxiliares'!$A$65:$C$102,2,FALSE),"")</f>
        <v/>
      </c>
      <c r="H1372" s="51" t="str">
        <f>IFERROR(VLOOKUP($B1372,'Tabelas auxiliares'!$A$65:$C$102,3,FALSE),"")</f>
        <v/>
      </c>
      <c r="X1372" s="51" t="str">
        <f t="shared" si="34"/>
        <v/>
      </c>
      <c r="Y1372" s="51" t="str">
        <f>IF(T1372="","",IF(AND(T1372&lt;&gt;'Tabelas auxiliares'!$B$236,T1372&lt;&gt;'Tabelas auxiliares'!$B$237,T1372&lt;&gt;'Tabelas auxiliares'!$C$236,T1372&lt;&gt;'Tabelas auxiliares'!$C$237,T1372&lt;&gt;'Tabelas auxiliares'!$D$236),"FOLHA DE PESSOAL",IF(X1372='Tabelas auxiliares'!$A$237,"CUSTEIO",IF(X1372='Tabelas auxiliares'!$A$236,"INVESTIMENTO","ERRO - VERIFICAR"))))</f>
        <v/>
      </c>
      <c r="Z1372" s="64" t="str">
        <f t="shared" si="35"/>
        <v/>
      </c>
      <c r="AC1372" s="44"/>
    </row>
    <row r="1373" spans="6:29" x14ac:dyDescent="0.25">
      <c r="F1373" s="51" t="str">
        <f>IFERROR(VLOOKUP(D1373,'Tabelas auxiliares'!$A$3:$B$61,2,FALSE),"")</f>
        <v/>
      </c>
      <c r="G1373" s="51" t="str">
        <f>IFERROR(VLOOKUP($B1373,'Tabelas auxiliares'!$A$65:$C$102,2,FALSE),"")</f>
        <v/>
      </c>
      <c r="H1373" s="51" t="str">
        <f>IFERROR(VLOOKUP($B1373,'Tabelas auxiliares'!$A$65:$C$102,3,FALSE),"")</f>
        <v/>
      </c>
      <c r="X1373" s="51" t="str">
        <f t="shared" si="34"/>
        <v/>
      </c>
      <c r="Y1373" s="51" t="str">
        <f>IF(T1373="","",IF(AND(T1373&lt;&gt;'Tabelas auxiliares'!$B$236,T1373&lt;&gt;'Tabelas auxiliares'!$B$237,T1373&lt;&gt;'Tabelas auxiliares'!$C$236,T1373&lt;&gt;'Tabelas auxiliares'!$C$237,T1373&lt;&gt;'Tabelas auxiliares'!$D$236),"FOLHA DE PESSOAL",IF(X1373='Tabelas auxiliares'!$A$237,"CUSTEIO",IF(X1373='Tabelas auxiliares'!$A$236,"INVESTIMENTO","ERRO - VERIFICAR"))))</f>
        <v/>
      </c>
      <c r="Z1373" s="64" t="str">
        <f t="shared" si="35"/>
        <v/>
      </c>
      <c r="AC1373" s="44"/>
    </row>
    <row r="1374" spans="6:29" x14ac:dyDescent="0.25">
      <c r="F1374" s="51" t="str">
        <f>IFERROR(VLOOKUP(D1374,'Tabelas auxiliares'!$A$3:$B$61,2,FALSE),"")</f>
        <v/>
      </c>
      <c r="G1374" s="51" t="str">
        <f>IFERROR(VLOOKUP($B1374,'Tabelas auxiliares'!$A$65:$C$102,2,FALSE),"")</f>
        <v/>
      </c>
      <c r="H1374" s="51" t="str">
        <f>IFERROR(VLOOKUP($B1374,'Tabelas auxiliares'!$A$65:$C$102,3,FALSE),"")</f>
        <v/>
      </c>
      <c r="X1374" s="51" t="str">
        <f t="shared" si="34"/>
        <v/>
      </c>
      <c r="Y1374" s="51" t="str">
        <f>IF(T1374="","",IF(AND(T1374&lt;&gt;'Tabelas auxiliares'!$B$236,T1374&lt;&gt;'Tabelas auxiliares'!$B$237,T1374&lt;&gt;'Tabelas auxiliares'!$C$236,T1374&lt;&gt;'Tabelas auxiliares'!$C$237,T1374&lt;&gt;'Tabelas auxiliares'!$D$236),"FOLHA DE PESSOAL",IF(X1374='Tabelas auxiliares'!$A$237,"CUSTEIO",IF(X1374='Tabelas auxiliares'!$A$236,"INVESTIMENTO","ERRO - VERIFICAR"))))</f>
        <v/>
      </c>
      <c r="Z1374" s="64" t="str">
        <f t="shared" si="35"/>
        <v/>
      </c>
      <c r="AC1374" s="44"/>
    </row>
    <row r="1375" spans="6:29" x14ac:dyDescent="0.25">
      <c r="F1375" s="51" t="str">
        <f>IFERROR(VLOOKUP(D1375,'Tabelas auxiliares'!$A$3:$B$61,2,FALSE),"")</f>
        <v/>
      </c>
      <c r="G1375" s="51" t="str">
        <f>IFERROR(VLOOKUP($B1375,'Tabelas auxiliares'!$A$65:$C$102,2,FALSE),"")</f>
        <v/>
      </c>
      <c r="H1375" s="51" t="str">
        <f>IFERROR(VLOOKUP($B1375,'Tabelas auxiliares'!$A$65:$C$102,3,FALSE),"")</f>
        <v/>
      </c>
      <c r="X1375" s="51" t="str">
        <f t="shared" si="34"/>
        <v/>
      </c>
      <c r="Y1375" s="51" t="str">
        <f>IF(T1375="","",IF(AND(T1375&lt;&gt;'Tabelas auxiliares'!$B$236,T1375&lt;&gt;'Tabelas auxiliares'!$B$237,T1375&lt;&gt;'Tabelas auxiliares'!$C$236,T1375&lt;&gt;'Tabelas auxiliares'!$C$237,T1375&lt;&gt;'Tabelas auxiliares'!$D$236),"FOLHA DE PESSOAL",IF(X1375='Tabelas auxiliares'!$A$237,"CUSTEIO",IF(X1375='Tabelas auxiliares'!$A$236,"INVESTIMENTO","ERRO - VERIFICAR"))))</f>
        <v/>
      </c>
      <c r="Z1375" s="64" t="str">
        <f t="shared" si="35"/>
        <v/>
      </c>
      <c r="AA1375" s="44"/>
    </row>
    <row r="1376" spans="6:29" x14ac:dyDescent="0.25">
      <c r="F1376" s="51" t="str">
        <f>IFERROR(VLOOKUP(D1376,'Tabelas auxiliares'!$A$3:$B$61,2,FALSE),"")</f>
        <v/>
      </c>
      <c r="G1376" s="51" t="str">
        <f>IFERROR(VLOOKUP($B1376,'Tabelas auxiliares'!$A$65:$C$102,2,FALSE),"")</f>
        <v/>
      </c>
      <c r="H1376" s="51" t="str">
        <f>IFERROR(VLOOKUP($B1376,'Tabelas auxiliares'!$A$65:$C$102,3,FALSE),"")</f>
        <v/>
      </c>
      <c r="X1376" s="51" t="str">
        <f t="shared" si="34"/>
        <v/>
      </c>
      <c r="Y1376" s="51" t="str">
        <f>IF(T1376="","",IF(AND(T1376&lt;&gt;'Tabelas auxiliares'!$B$236,T1376&lt;&gt;'Tabelas auxiliares'!$B$237,T1376&lt;&gt;'Tabelas auxiliares'!$C$236,T1376&lt;&gt;'Tabelas auxiliares'!$C$237,T1376&lt;&gt;'Tabelas auxiliares'!$D$236),"FOLHA DE PESSOAL",IF(X1376='Tabelas auxiliares'!$A$237,"CUSTEIO",IF(X1376='Tabelas auxiliares'!$A$236,"INVESTIMENTO","ERRO - VERIFICAR"))))</f>
        <v/>
      </c>
      <c r="Z1376" s="64" t="str">
        <f t="shared" si="35"/>
        <v/>
      </c>
      <c r="AC1376" s="44"/>
    </row>
    <row r="1377" spans="6:29" x14ac:dyDescent="0.25">
      <c r="F1377" s="51" t="str">
        <f>IFERROR(VLOOKUP(D1377,'Tabelas auxiliares'!$A$3:$B$61,2,FALSE),"")</f>
        <v/>
      </c>
      <c r="G1377" s="51" t="str">
        <f>IFERROR(VLOOKUP($B1377,'Tabelas auxiliares'!$A$65:$C$102,2,FALSE),"")</f>
        <v/>
      </c>
      <c r="H1377" s="51" t="str">
        <f>IFERROR(VLOOKUP($B1377,'Tabelas auxiliares'!$A$65:$C$102,3,FALSE),"")</f>
        <v/>
      </c>
      <c r="X1377" s="51" t="str">
        <f t="shared" ref="X1377:X1440" si="36">LEFT(V1377,1)</f>
        <v/>
      </c>
      <c r="Y1377" s="51" t="str">
        <f>IF(T1377="","",IF(AND(T1377&lt;&gt;'Tabelas auxiliares'!$B$236,T1377&lt;&gt;'Tabelas auxiliares'!$B$237,T1377&lt;&gt;'Tabelas auxiliares'!$C$236,T1377&lt;&gt;'Tabelas auxiliares'!$C$237,T1377&lt;&gt;'Tabelas auxiliares'!$D$236),"FOLHA DE PESSOAL",IF(X1377='Tabelas auxiliares'!$A$237,"CUSTEIO",IF(X1377='Tabelas auxiliares'!$A$236,"INVESTIMENTO","ERRO - VERIFICAR"))))</f>
        <v/>
      </c>
      <c r="Z1377" s="64" t="str">
        <f t="shared" si="35"/>
        <v/>
      </c>
      <c r="AC1377" s="44"/>
    </row>
    <row r="1378" spans="6:29" x14ac:dyDescent="0.25">
      <c r="F1378" s="51" t="str">
        <f>IFERROR(VLOOKUP(D1378,'Tabelas auxiliares'!$A$3:$B$61,2,FALSE),"")</f>
        <v/>
      </c>
      <c r="G1378" s="51" t="str">
        <f>IFERROR(VLOOKUP($B1378,'Tabelas auxiliares'!$A$65:$C$102,2,FALSE),"")</f>
        <v/>
      </c>
      <c r="H1378" s="51" t="str">
        <f>IFERROR(VLOOKUP($B1378,'Tabelas auxiliares'!$A$65:$C$102,3,FALSE),"")</f>
        <v/>
      </c>
      <c r="X1378" s="51" t="str">
        <f t="shared" si="36"/>
        <v/>
      </c>
      <c r="Y1378" s="51" t="str">
        <f>IF(T1378="","",IF(AND(T1378&lt;&gt;'Tabelas auxiliares'!$B$236,T1378&lt;&gt;'Tabelas auxiliares'!$B$237,T1378&lt;&gt;'Tabelas auxiliares'!$C$236,T1378&lt;&gt;'Tabelas auxiliares'!$C$237,T1378&lt;&gt;'Tabelas auxiliares'!$D$236),"FOLHA DE PESSOAL",IF(X1378='Tabelas auxiliares'!$A$237,"CUSTEIO",IF(X1378='Tabelas auxiliares'!$A$236,"INVESTIMENTO","ERRO - VERIFICAR"))))</f>
        <v/>
      </c>
      <c r="Z1378" s="64" t="str">
        <f t="shared" ref="Z1378:Z1441" si="37">IF(AA1378+AB1378+AC1378&lt;&gt;0,AA1378+AB1378+AC1378,"")</f>
        <v/>
      </c>
      <c r="AC1378" s="44"/>
    </row>
    <row r="1379" spans="6:29" x14ac:dyDescent="0.25">
      <c r="F1379" s="51" t="str">
        <f>IFERROR(VLOOKUP(D1379,'Tabelas auxiliares'!$A$3:$B$61,2,FALSE),"")</f>
        <v/>
      </c>
      <c r="G1379" s="51" t="str">
        <f>IFERROR(VLOOKUP($B1379,'Tabelas auxiliares'!$A$65:$C$102,2,FALSE),"")</f>
        <v/>
      </c>
      <c r="H1379" s="51" t="str">
        <f>IFERROR(VLOOKUP($B1379,'Tabelas auxiliares'!$A$65:$C$102,3,FALSE),"")</f>
        <v/>
      </c>
      <c r="X1379" s="51" t="str">
        <f t="shared" si="36"/>
        <v/>
      </c>
      <c r="Y1379" s="51" t="str">
        <f>IF(T1379="","",IF(AND(T1379&lt;&gt;'Tabelas auxiliares'!$B$236,T1379&lt;&gt;'Tabelas auxiliares'!$B$237,T1379&lt;&gt;'Tabelas auxiliares'!$C$236,T1379&lt;&gt;'Tabelas auxiliares'!$C$237,T1379&lt;&gt;'Tabelas auxiliares'!$D$236),"FOLHA DE PESSOAL",IF(X1379='Tabelas auxiliares'!$A$237,"CUSTEIO",IF(X1379='Tabelas auxiliares'!$A$236,"INVESTIMENTO","ERRO - VERIFICAR"))))</f>
        <v/>
      </c>
      <c r="Z1379" s="64" t="str">
        <f t="shared" si="37"/>
        <v/>
      </c>
      <c r="AC1379" s="44"/>
    </row>
    <row r="1380" spans="6:29" x14ac:dyDescent="0.25">
      <c r="F1380" s="51" t="str">
        <f>IFERROR(VLOOKUP(D1380,'Tabelas auxiliares'!$A$3:$B$61,2,FALSE),"")</f>
        <v/>
      </c>
      <c r="G1380" s="51" t="str">
        <f>IFERROR(VLOOKUP($B1380,'Tabelas auxiliares'!$A$65:$C$102,2,FALSE),"")</f>
        <v/>
      </c>
      <c r="H1380" s="51" t="str">
        <f>IFERROR(VLOOKUP($B1380,'Tabelas auxiliares'!$A$65:$C$102,3,FALSE),"")</f>
        <v/>
      </c>
      <c r="X1380" s="51" t="str">
        <f t="shared" si="36"/>
        <v/>
      </c>
      <c r="Y1380" s="51" t="str">
        <f>IF(T1380="","",IF(AND(T1380&lt;&gt;'Tabelas auxiliares'!$B$236,T1380&lt;&gt;'Tabelas auxiliares'!$B$237,T1380&lt;&gt;'Tabelas auxiliares'!$C$236,T1380&lt;&gt;'Tabelas auxiliares'!$C$237,T1380&lt;&gt;'Tabelas auxiliares'!$D$236),"FOLHA DE PESSOAL",IF(X1380='Tabelas auxiliares'!$A$237,"CUSTEIO",IF(X1380='Tabelas auxiliares'!$A$236,"INVESTIMENTO","ERRO - VERIFICAR"))))</f>
        <v/>
      </c>
      <c r="Z1380" s="64" t="str">
        <f t="shared" si="37"/>
        <v/>
      </c>
      <c r="AC1380" s="44"/>
    </row>
    <row r="1381" spans="6:29" x14ac:dyDescent="0.25">
      <c r="F1381" s="51" t="str">
        <f>IFERROR(VLOOKUP(D1381,'Tabelas auxiliares'!$A$3:$B$61,2,FALSE),"")</f>
        <v/>
      </c>
      <c r="G1381" s="51" t="str">
        <f>IFERROR(VLOOKUP($B1381,'Tabelas auxiliares'!$A$65:$C$102,2,FALSE),"")</f>
        <v/>
      </c>
      <c r="H1381" s="51" t="str">
        <f>IFERROR(VLOOKUP($B1381,'Tabelas auxiliares'!$A$65:$C$102,3,FALSE),"")</f>
        <v/>
      </c>
      <c r="X1381" s="51" t="str">
        <f t="shared" si="36"/>
        <v/>
      </c>
      <c r="Y1381" s="51" t="str">
        <f>IF(T1381="","",IF(AND(T1381&lt;&gt;'Tabelas auxiliares'!$B$236,T1381&lt;&gt;'Tabelas auxiliares'!$B$237,T1381&lt;&gt;'Tabelas auxiliares'!$C$236,T1381&lt;&gt;'Tabelas auxiliares'!$C$237,T1381&lt;&gt;'Tabelas auxiliares'!$D$236),"FOLHA DE PESSOAL",IF(X1381='Tabelas auxiliares'!$A$237,"CUSTEIO",IF(X1381='Tabelas auxiliares'!$A$236,"INVESTIMENTO","ERRO - VERIFICAR"))))</f>
        <v/>
      </c>
      <c r="Z1381" s="64" t="str">
        <f t="shared" si="37"/>
        <v/>
      </c>
      <c r="AC1381" s="44"/>
    </row>
    <row r="1382" spans="6:29" x14ac:dyDescent="0.25">
      <c r="F1382" s="51" t="str">
        <f>IFERROR(VLOOKUP(D1382,'Tabelas auxiliares'!$A$3:$B$61,2,FALSE),"")</f>
        <v/>
      </c>
      <c r="G1382" s="51" t="str">
        <f>IFERROR(VLOOKUP($B1382,'Tabelas auxiliares'!$A$65:$C$102,2,FALSE),"")</f>
        <v/>
      </c>
      <c r="H1382" s="51" t="str">
        <f>IFERROR(VLOOKUP($B1382,'Tabelas auxiliares'!$A$65:$C$102,3,FALSE),"")</f>
        <v/>
      </c>
      <c r="X1382" s="51" t="str">
        <f t="shared" si="36"/>
        <v/>
      </c>
      <c r="Y1382" s="51" t="str">
        <f>IF(T1382="","",IF(AND(T1382&lt;&gt;'Tabelas auxiliares'!$B$236,T1382&lt;&gt;'Tabelas auxiliares'!$B$237,T1382&lt;&gt;'Tabelas auxiliares'!$C$236,T1382&lt;&gt;'Tabelas auxiliares'!$C$237,T1382&lt;&gt;'Tabelas auxiliares'!$D$236),"FOLHA DE PESSOAL",IF(X1382='Tabelas auxiliares'!$A$237,"CUSTEIO",IF(X1382='Tabelas auxiliares'!$A$236,"INVESTIMENTO","ERRO - VERIFICAR"))))</f>
        <v/>
      </c>
      <c r="Z1382" s="64" t="str">
        <f t="shared" si="37"/>
        <v/>
      </c>
      <c r="AC1382" s="44"/>
    </row>
    <row r="1383" spans="6:29" x14ac:dyDescent="0.25">
      <c r="F1383" s="51" t="str">
        <f>IFERROR(VLOOKUP(D1383,'Tabelas auxiliares'!$A$3:$B$61,2,FALSE),"")</f>
        <v/>
      </c>
      <c r="G1383" s="51" t="str">
        <f>IFERROR(VLOOKUP($B1383,'Tabelas auxiliares'!$A$65:$C$102,2,FALSE),"")</f>
        <v/>
      </c>
      <c r="H1383" s="51" t="str">
        <f>IFERROR(VLOOKUP($B1383,'Tabelas auxiliares'!$A$65:$C$102,3,FALSE),"")</f>
        <v/>
      </c>
      <c r="X1383" s="51" t="str">
        <f t="shared" si="36"/>
        <v/>
      </c>
      <c r="Y1383" s="51" t="str">
        <f>IF(T1383="","",IF(AND(T1383&lt;&gt;'Tabelas auxiliares'!$B$236,T1383&lt;&gt;'Tabelas auxiliares'!$B$237,T1383&lt;&gt;'Tabelas auxiliares'!$C$236,T1383&lt;&gt;'Tabelas auxiliares'!$C$237,T1383&lt;&gt;'Tabelas auxiliares'!$D$236),"FOLHA DE PESSOAL",IF(X1383='Tabelas auxiliares'!$A$237,"CUSTEIO",IF(X1383='Tabelas auxiliares'!$A$236,"INVESTIMENTO","ERRO - VERIFICAR"))))</f>
        <v/>
      </c>
      <c r="Z1383" s="64" t="str">
        <f t="shared" si="37"/>
        <v/>
      </c>
      <c r="AC1383" s="44"/>
    </row>
    <row r="1384" spans="6:29" x14ac:dyDescent="0.25">
      <c r="F1384" s="51" t="str">
        <f>IFERROR(VLOOKUP(D1384,'Tabelas auxiliares'!$A$3:$B$61,2,FALSE),"")</f>
        <v/>
      </c>
      <c r="G1384" s="51" t="str">
        <f>IFERROR(VLOOKUP($B1384,'Tabelas auxiliares'!$A$65:$C$102,2,FALSE),"")</f>
        <v/>
      </c>
      <c r="H1384" s="51" t="str">
        <f>IFERROR(VLOOKUP($B1384,'Tabelas auxiliares'!$A$65:$C$102,3,FALSE),"")</f>
        <v/>
      </c>
      <c r="X1384" s="51" t="str">
        <f t="shared" si="36"/>
        <v/>
      </c>
      <c r="Y1384" s="51" t="str">
        <f>IF(T1384="","",IF(AND(T1384&lt;&gt;'Tabelas auxiliares'!$B$236,T1384&lt;&gt;'Tabelas auxiliares'!$B$237,T1384&lt;&gt;'Tabelas auxiliares'!$C$236,T1384&lt;&gt;'Tabelas auxiliares'!$C$237,T1384&lt;&gt;'Tabelas auxiliares'!$D$236),"FOLHA DE PESSOAL",IF(X1384='Tabelas auxiliares'!$A$237,"CUSTEIO",IF(X1384='Tabelas auxiliares'!$A$236,"INVESTIMENTO","ERRO - VERIFICAR"))))</f>
        <v/>
      </c>
      <c r="Z1384" s="64" t="str">
        <f t="shared" si="37"/>
        <v/>
      </c>
      <c r="AC1384" s="44"/>
    </row>
    <row r="1385" spans="6:29" x14ac:dyDescent="0.25">
      <c r="F1385" s="51" t="str">
        <f>IFERROR(VLOOKUP(D1385,'Tabelas auxiliares'!$A$3:$B$61,2,FALSE),"")</f>
        <v/>
      </c>
      <c r="G1385" s="51" t="str">
        <f>IFERROR(VLOOKUP($B1385,'Tabelas auxiliares'!$A$65:$C$102,2,FALSE),"")</f>
        <v/>
      </c>
      <c r="H1385" s="51" t="str">
        <f>IFERROR(VLOOKUP($B1385,'Tabelas auxiliares'!$A$65:$C$102,3,FALSE),"")</f>
        <v/>
      </c>
      <c r="X1385" s="51" t="str">
        <f t="shared" si="36"/>
        <v/>
      </c>
      <c r="Y1385" s="51" t="str">
        <f>IF(T1385="","",IF(AND(T1385&lt;&gt;'Tabelas auxiliares'!$B$236,T1385&lt;&gt;'Tabelas auxiliares'!$B$237,T1385&lt;&gt;'Tabelas auxiliares'!$C$236,T1385&lt;&gt;'Tabelas auxiliares'!$C$237,T1385&lt;&gt;'Tabelas auxiliares'!$D$236),"FOLHA DE PESSOAL",IF(X1385='Tabelas auxiliares'!$A$237,"CUSTEIO",IF(X1385='Tabelas auxiliares'!$A$236,"INVESTIMENTO","ERRO - VERIFICAR"))))</f>
        <v/>
      </c>
      <c r="Z1385" s="64" t="str">
        <f t="shared" si="37"/>
        <v/>
      </c>
      <c r="AC1385" s="44"/>
    </row>
    <row r="1386" spans="6:29" x14ac:dyDescent="0.25">
      <c r="F1386" s="51" t="str">
        <f>IFERROR(VLOOKUP(D1386,'Tabelas auxiliares'!$A$3:$B$61,2,FALSE),"")</f>
        <v/>
      </c>
      <c r="G1386" s="51" t="str">
        <f>IFERROR(VLOOKUP($B1386,'Tabelas auxiliares'!$A$65:$C$102,2,FALSE),"")</f>
        <v/>
      </c>
      <c r="H1386" s="51" t="str">
        <f>IFERROR(VLOOKUP($B1386,'Tabelas auxiliares'!$A$65:$C$102,3,FALSE),"")</f>
        <v/>
      </c>
      <c r="X1386" s="51" t="str">
        <f t="shared" si="36"/>
        <v/>
      </c>
      <c r="Y1386" s="51" t="str">
        <f>IF(T1386="","",IF(AND(T1386&lt;&gt;'Tabelas auxiliares'!$B$236,T1386&lt;&gt;'Tabelas auxiliares'!$B$237,T1386&lt;&gt;'Tabelas auxiliares'!$C$236,T1386&lt;&gt;'Tabelas auxiliares'!$C$237,T1386&lt;&gt;'Tabelas auxiliares'!$D$236),"FOLHA DE PESSOAL",IF(X1386='Tabelas auxiliares'!$A$237,"CUSTEIO",IF(X1386='Tabelas auxiliares'!$A$236,"INVESTIMENTO","ERRO - VERIFICAR"))))</f>
        <v/>
      </c>
      <c r="Z1386" s="64" t="str">
        <f t="shared" si="37"/>
        <v/>
      </c>
      <c r="AC1386" s="44"/>
    </row>
    <row r="1387" spans="6:29" x14ac:dyDescent="0.25">
      <c r="F1387" s="51" t="str">
        <f>IFERROR(VLOOKUP(D1387,'Tabelas auxiliares'!$A$3:$B$61,2,FALSE),"")</f>
        <v/>
      </c>
      <c r="G1387" s="51" t="str">
        <f>IFERROR(VLOOKUP($B1387,'Tabelas auxiliares'!$A$65:$C$102,2,FALSE),"")</f>
        <v/>
      </c>
      <c r="H1387" s="51" t="str">
        <f>IFERROR(VLOOKUP($B1387,'Tabelas auxiliares'!$A$65:$C$102,3,FALSE),"")</f>
        <v/>
      </c>
      <c r="X1387" s="51" t="str">
        <f t="shared" si="36"/>
        <v/>
      </c>
      <c r="Y1387" s="51" t="str">
        <f>IF(T1387="","",IF(AND(T1387&lt;&gt;'Tabelas auxiliares'!$B$236,T1387&lt;&gt;'Tabelas auxiliares'!$B$237,T1387&lt;&gt;'Tabelas auxiliares'!$C$236,T1387&lt;&gt;'Tabelas auxiliares'!$C$237,T1387&lt;&gt;'Tabelas auxiliares'!$D$236),"FOLHA DE PESSOAL",IF(X1387='Tabelas auxiliares'!$A$237,"CUSTEIO",IF(X1387='Tabelas auxiliares'!$A$236,"INVESTIMENTO","ERRO - VERIFICAR"))))</f>
        <v/>
      </c>
      <c r="Z1387" s="64" t="str">
        <f t="shared" si="37"/>
        <v/>
      </c>
      <c r="AC1387" s="44"/>
    </row>
    <row r="1388" spans="6:29" x14ac:dyDescent="0.25">
      <c r="F1388" s="51" t="str">
        <f>IFERROR(VLOOKUP(D1388,'Tabelas auxiliares'!$A$3:$B$61,2,FALSE),"")</f>
        <v/>
      </c>
      <c r="G1388" s="51" t="str">
        <f>IFERROR(VLOOKUP($B1388,'Tabelas auxiliares'!$A$65:$C$102,2,FALSE),"")</f>
        <v/>
      </c>
      <c r="H1388" s="51" t="str">
        <f>IFERROR(VLOOKUP($B1388,'Tabelas auxiliares'!$A$65:$C$102,3,FALSE),"")</f>
        <v/>
      </c>
      <c r="X1388" s="51" t="str">
        <f t="shared" si="36"/>
        <v/>
      </c>
      <c r="Y1388" s="51" t="str">
        <f>IF(T1388="","",IF(AND(T1388&lt;&gt;'Tabelas auxiliares'!$B$236,T1388&lt;&gt;'Tabelas auxiliares'!$B$237,T1388&lt;&gt;'Tabelas auxiliares'!$C$236,T1388&lt;&gt;'Tabelas auxiliares'!$C$237,T1388&lt;&gt;'Tabelas auxiliares'!$D$236),"FOLHA DE PESSOAL",IF(X1388='Tabelas auxiliares'!$A$237,"CUSTEIO",IF(X1388='Tabelas auxiliares'!$A$236,"INVESTIMENTO","ERRO - VERIFICAR"))))</f>
        <v/>
      </c>
      <c r="Z1388" s="64" t="str">
        <f t="shared" si="37"/>
        <v/>
      </c>
      <c r="AC1388" s="44"/>
    </row>
    <row r="1389" spans="6:29" x14ac:dyDescent="0.25">
      <c r="F1389" s="51" t="str">
        <f>IFERROR(VLOOKUP(D1389,'Tabelas auxiliares'!$A$3:$B$61,2,FALSE),"")</f>
        <v/>
      </c>
      <c r="G1389" s="51" t="str">
        <f>IFERROR(VLOOKUP($B1389,'Tabelas auxiliares'!$A$65:$C$102,2,FALSE),"")</f>
        <v/>
      </c>
      <c r="H1389" s="51" t="str">
        <f>IFERROR(VLOOKUP($B1389,'Tabelas auxiliares'!$A$65:$C$102,3,FALSE),"")</f>
        <v/>
      </c>
      <c r="X1389" s="51" t="str">
        <f t="shared" si="36"/>
        <v/>
      </c>
      <c r="Y1389" s="51" t="str">
        <f>IF(T1389="","",IF(AND(T1389&lt;&gt;'Tabelas auxiliares'!$B$236,T1389&lt;&gt;'Tabelas auxiliares'!$B$237,T1389&lt;&gt;'Tabelas auxiliares'!$C$236,T1389&lt;&gt;'Tabelas auxiliares'!$C$237,T1389&lt;&gt;'Tabelas auxiliares'!$D$236),"FOLHA DE PESSOAL",IF(X1389='Tabelas auxiliares'!$A$237,"CUSTEIO",IF(X1389='Tabelas auxiliares'!$A$236,"INVESTIMENTO","ERRO - VERIFICAR"))))</f>
        <v/>
      </c>
      <c r="Z1389" s="64" t="str">
        <f t="shared" si="37"/>
        <v/>
      </c>
      <c r="AA1389" s="44"/>
      <c r="AC1389" s="44"/>
    </row>
    <row r="1390" spans="6:29" x14ac:dyDescent="0.25">
      <c r="F1390" s="51" t="str">
        <f>IFERROR(VLOOKUP(D1390,'Tabelas auxiliares'!$A$3:$B$61,2,FALSE),"")</f>
        <v/>
      </c>
      <c r="G1390" s="51" t="str">
        <f>IFERROR(VLOOKUP($B1390,'Tabelas auxiliares'!$A$65:$C$102,2,FALSE),"")</f>
        <v/>
      </c>
      <c r="H1390" s="51" t="str">
        <f>IFERROR(VLOOKUP($B1390,'Tabelas auxiliares'!$A$65:$C$102,3,FALSE),"")</f>
        <v/>
      </c>
      <c r="X1390" s="51" t="str">
        <f t="shared" si="36"/>
        <v/>
      </c>
      <c r="Y1390" s="51" t="str">
        <f>IF(T1390="","",IF(AND(T1390&lt;&gt;'Tabelas auxiliares'!$B$236,T1390&lt;&gt;'Tabelas auxiliares'!$B$237,T1390&lt;&gt;'Tabelas auxiliares'!$C$236,T1390&lt;&gt;'Tabelas auxiliares'!$C$237,T1390&lt;&gt;'Tabelas auxiliares'!$D$236),"FOLHA DE PESSOAL",IF(X1390='Tabelas auxiliares'!$A$237,"CUSTEIO",IF(X1390='Tabelas auxiliares'!$A$236,"INVESTIMENTO","ERRO - VERIFICAR"))))</f>
        <v/>
      </c>
      <c r="Z1390" s="64" t="str">
        <f t="shared" si="37"/>
        <v/>
      </c>
      <c r="AC1390" s="44"/>
    </row>
    <row r="1391" spans="6:29" x14ac:dyDescent="0.25">
      <c r="F1391" s="51" t="str">
        <f>IFERROR(VLOOKUP(D1391,'Tabelas auxiliares'!$A$3:$B$61,2,FALSE),"")</f>
        <v/>
      </c>
      <c r="G1391" s="51" t="str">
        <f>IFERROR(VLOOKUP($B1391,'Tabelas auxiliares'!$A$65:$C$102,2,FALSE),"")</f>
        <v/>
      </c>
      <c r="H1391" s="51" t="str">
        <f>IFERROR(VLOOKUP($B1391,'Tabelas auxiliares'!$A$65:$C$102,3,FALSE),"")</f>
        <v/>
      </c>
      <c r="X1391" s="51" t="str">
        <f t="shared" si="36"/>
        <v/>
      </c>
      <c r="Y1391" s="51" t="str">
        <f>IF(T1391="","",IF(AND(T1391&lt;&gt;'Tabelas auxiliares'!$B$236,T1391&lt;&gt;'Tabelas auxiliares'!$B$237,T1391&lt;&gt;'Tabelas auxiliares'!$C$236,T1391&lt;&gt;'Tabelas auxiliares'!$C$237,T1391&lt;&gt;'Tabelas auxiliares'!$D$236),"FOLHA DE PESSOAL",IF(X1391='Tabelas auxiliares'!$A$237,"CUSTEIO",IF(X1391='Tabelas auxiliares'!$A$236,"INVESTIMENTO","ERRO - VERIFICAR"))))</f>
        <v/>
      </c>
      <c r="Z1391" s="64" t="str">
        <f t="shared" si="37"/>
        <v/>
      </c>
      <c r="AA1391" s="44"/>
      <c r="AC1391" s="44"/>
    </row>
    <row r="1392" spans="6:29" x14ac:dyDescent="0.25">
      <c r="F1392" s="51" t="str">
        <f>IFERROR(VLOOKUP(D1392,'Tabelas auxiliares'!$A$3:$B$61,2,FALSE),"")</f>
        <v/>
      </c>
      <c r="G1392" s="51" t="str">
        <f>IFERROR(VLOOKUP($B1392,'Tabelas auxiliares'!$A$65:$C$102,2,FALSE),"")</f>
        <v/>
      </c>
      <c r="H1392" s="51" t="str">
        <f>IFERROR(VLOOKUP($B1392,'Tabelas auxiliares'!$A$65:$C$102,3,FALSE),"")</f>
        <v/>
      </c>
      <c r="X1392" s="51" t="str">
        <f t="shared" si="36"/>
        <v/>
      </c>
      <c r="Y1392" s="51" t="str">
        <f>IF(T1392="","",IF(AND(T1392&lt;&gt;'Tabelas auxiliares'!$B$236,T1392&lt;&gt;'Tabelas auxiliares'!$B$237,T1392&lt;&gt;'Tabelas auxiliares'!$C$236,T1392&lt;&gt;'Tabelas auxiliares'!$C$237,T1392&lt;&gt;'Tabelas auxiliares'!$D$236),"FOLHA DE PESSOAL",IF(X1392='Tabelas auxiliares'!$A$237,"CUSTEIO",IF(X1392='Tabelas auxiliares'!$A$236,"INVESTIMENTO","ERRO - VERIFICAR"))))</f>
        <v/>
      </c>
      <c r="Z1392" s="64" t="str">
        <f t="shared" si="37"/>
        <v/>
      </c>
      <c r="AA1392" s="44"/>
      <c r="AC1392" s="44"/>
    </row>
    <row r="1393" spans="6:29" x14ac:dyDescent="0.25">
      <c r="F1393" s="51" t="str">
        <f>IFERROR(VLOOKUP(D1393,'Tabelas auxiliares'!$A$3:$B$61,2,FALSE),"")</f>
        <v/>
      </c>
      <c r="G1393" s="51" t="str">
        <f>IFERROR(VLOOKUP($B1393,'Tabelas auxiliares'!$A$65:$C$102,2,FALSE),"")</f>
        <v/>
      </c>
      <c r="H1393" s="51" t="str">
        <f>IFERROR(VLOOKUP($B1393,'Tabelas auxiliares'!$A$65:$C$102,3,FALSE),"")</f>
        <v/>
      </c>
      <c r="X1393" s="51" t="str">
        <f t="shared" si="36"/>
        <v/>
      </c>
      <c r="Y1393" s="51" t="str">
        <f>IF(T1393="","",IF(AND(T1393&lt;&gt;'Tabelas auxiliares'!$B$236,T1393&lt;&gt;'Tabelas auxiliares'!$B$237,T1393&lt;&gt;'Tabelas auxiliares'!$C$236,T1393&lt;&gt;'Tabelas auxiliares'!$C$237,T1393&lt;&gt;'Tabelas auxiliares'!$D$236),"FOLHA DE PESSOAL",IF(X1393='Tabelas auxiliares'!$A$237,"CUSTEIO",IF(X1393='Tabelas auxiliares'!$A$236,"INVESTIMENTO","ERRO - VERIFICAR"))))</f>
        <v/>
      </c>
      <c r="Z1393" s="64" t="str">
        <f t="shared" si="37"/>
        <v/>
      </c>
      <c r="AA1393" s="44"/>
      <c r="AB1393" s="44"/>
      <c r="AC1393" s="44"/>
    </row>
    <row r="1394" spans="6:29" x14ac:dyDescent="0.25">
      <c r="F1394" s="51" t="str">
        <f>IFERROR(VLOOKUP(D1394,'Tabelas auxiliares'!$A$3:$B$61,2,FALSE),"")</f>
        <v/>
      </c>
      <c r="G1394" s="51" t="str">
        <f>IFERROR(VLOOKUP($B1394,'Tabelas auxiliares'!$A$65:$C$102,2,FALSE),"")</f>
        <v/>
      </c>
      <c r="H1394" s="51" t="str">
        <f>IFERROR(VLOOKUP($B1394,'Tabelas auxiliares'!$A$65:$C$102,3,FALSE),"")</f>
        <v/>
      </c>
      <c r="X1394" s="51" t="str">
        <f t="shared" si="36"/>
        <v/>
      </c>
      <c r="Y1394" s="51" t="str">
        <f>IF(T1394="","",IF(AND(T1394&lt;&gt;'Tabelas auxiliares'!$B$236,T1394&lt;&gt;'Tabelas auxiliares'!$B$237,T1394&lt;&gt;'Tabelas auxiliares'!$C$236,T1394&lt;&gt;'Tabelas auxiliares'!$C$237,T1394&lt;&gt;'Tabelas auxiliares'!$D$236),"FOLHA DE PESSOAL",IF(X1394='Tabelas auxiliares'!$A$237,"CUSTEIO",IF(X1394='Tabelas auxiliares'!$A$236,"INVESTIMENTO","ERRO - VERIFICAR"))))</f>
        <v/>
      </c>
      <c r="Z1394" s="64" t="str">
        <f t="shared" si="37"/>
        <v/>
      </c>
      <c r="AC1394" s="44"/>
    </row>
    <row r="1395" spans="6:29" x14ac:dyDescent="0.25">
      <c r="F1395" s="51" t="str">
        <f>IFERROR(VLOOKUP(D1395,'Tabelas auxiliares'!$A$3:$B$61,2,FALSE),"")</f>
        <v/>
      </c>
      <c r="G1395" s="51" t="str">
        <f>IFERROR(VLOOKUP($B1395,'Tabelas auxiliares'!$A$65:$C$102,2,FALSE),"")</f>
        <v/>
      </c>
      <c r="H1395" s="51" t="str">
        <f>IFERROR(VLOOKUP($B1395,'Tabelas auxiliares'!$A$65:$C$102,3,FALSE),"")</f>
        <v/>
      </c>
      <c r="X1395" s="51" t="str">
        <f t="shared" si="36"/>
        <v/>
      </c>
      <c r="Y1395" s="51" t="str">
        <f>IF(T1395="","",IF(AND(T1395&lt;&gt;'Tabelas auxiliares'!$B$236,T1395&lt;&gt;'Tabelas auxiliares'!$B$237,T1395&lt;&gt;'Tabelas auxiliares'!$C$236,T1395&lt;&gt;'Tabelas auxiliares'!$C$237,T1395&lt;&gt;'Tabelas auxiliares'!$D$236),"FOLHA DE PESSOAL",IF(X1395='Tabelas auxiliares'!$A$237,"CUSTEIO",IF(X1395='Tabelas auxiliares'!$A$236,"INVESTIMENTO","ERRO - VERIFICAR"))))</f>
        <v/>
      </c>
      <c r="Z1395" s="64" t="str">
        <f t="shared" si="37"/>
        <v/>
      </c>
      <c r="AC1395" s="44"/>
    </row>
    <row r="1396" spans="6:29" x14ac:dyDescent="0.25">
      <c r="F1396" s="51" t="str">
        <f>IFERROR(VLOOKUP(D1396,'Tabelas auxiliares'!$A$3:$B$61,2,FALSE),"")</f>
        <v/>
      </c>
      <c r="G1396" s="51" t="str">
        <f>IFERROR(VLOOKUP($B1396,'Tabelas auxiliares'!$A$65:$C$102,2,FALSE),"")</f>
        <v/>
      </c>
      <c r="H1396" s="51" t="str">
        <f>IFERROR(VLOOKUP($B1396,'Tabelas auxiliares'!$A$65:$C$102,3,FALSE),"")</f>
        <v/>
      </c>
      <c r="X1396" s="51" t="str">
        <f t="shared" si="36"/>
        <v/>
      </c>
      <c r="Y1396" s="51" t="str">
        <f>IF(T1396="","",IF(AND(T1396&lt;&gt;'Tabelas auxiliares'!$B$236,T1396&lt;&gt;'Tabelas auxiliares'!$B$237,T1396&lt;&gt;'Tabelas auxiliares'!$C$236,T1396&lt;&gt;'Tabelas auxiliares'!$C$237,T1396&lt;&gt;'Tabelas auxiliares'!$D$236),"FOLHA DE PESSOAL",IF(X1396='Tabelas auxiliares'!$A$237,"CUSTEIO",IF(X1396='Tabelas auxiliares'!$A$236,"INVESTIMENTO","ERRO - VERIFICAR"))))</f>
        <v/>
      </c>
      <c r="Z1396" s="64" t="str">
        <f t="shared" si="37"/>
        <v/>
      </c>
      <c r="AC1396" s="44"/>
    </row>
    <row r="1397" spans="6:29" x14ac:dyDescent="0.25">
      <c r="F1397" s="51" t="str">
        <f>IFERROR(VLOOKUP(D1397,'Tabelas auxiliares'!$A$3:$B$61,2,FALSE),"")</f>
        <v/>
      </c>
      <c r="G1397" s="51" t="str">
        <f>IFERROR(VLOOKUP($B1397,'Tabelas auxiliares'!$A$65:$C$102,2,FALSE),"")</f>
        <v/>
      </c>
      <c r="H1397" s="51" t="str">
        <f>IFERROR(VLOOKUP($B1397,'Tabelas auxiliares'!$A$65:$C$102,3,FALSE),"")</f>
        <v/>
      </c>
      <c r="X1397" s="51" t="str">
        <f t="shared" si="36"/>
        <v/>
      </c>
      <c r="Y1397" s="51" t="str">
        <f>IF(T1397="","",IF(AND(T1397&lt;&gt;'Tabelas auxiliares'!$B$236,T1397&lt;&gt;'Tabelas auxiliares'!$B$237,T1397&lt;&gt;'Tabelas auxiliares'!$C$236,T1397&lt;&gt;'Tabelas auxiliares'!$C$237,T1397&lt;&gt;'Tabelas auxiliares'!$D$236),"FOLHA DE PESSOAL",IF(X1397='Tabelas auxiliares'!$A$237,"CUSTEIO",IF(X1397='Tabelas auxiliares'!$A$236,"INVESTIMENTO","ERRO - VERIFICAR"))))</f>
        <v/>
      </c>
      <c r="Z1397" s="64" t="str">
        <f t="shared" si="37"/>
        <v/>
      </c>
      <c r="AC1397" s="44"/>
    </row>
    <row r="1398" spans="6:29" x14ac:dyDescent="0.25">
      <c r="F1398" s="51" t="str">
        <f>IFERROR(VLOOKUP(D1398,'Tabelas auxiliares'!$A$3:$B$61,2,FALSE),"")</f>
        <v/>
      </c>
      <c r="G1398" s="51" t="str">
        <f>IFERROR(VLOOKUP($B1398,'Tabelas auxiliares'!$A$65:$C$102,2,FALSE),"")</f>
        <v/>
      </c>
      <c r="H1398" s="51" t="str">
        <f>IFERROR(VLOOKUP($B1398,'Tabelas auxiliares'!$A$65:$C$102,3,FALSE),"")</f>
        <v/>
      </c>
      <c r="X1398" s="51" t="str">
        <f t="shared" si="36"/>
        <v/>
      </c>
      <c r="Y1398" s="51" t="str">
        <f>IF(T1398="","",IF(AND(T1398&lt;&gt;'Tabelas auxiliares'!$B$236,T1398&lt;&gt;'Tabelas auxiliares'!$B$237,T1398&lt;&gt;'Tabelas auxiliares'!$C$236,T1398&lt;&gt;'Tabelas auxiliares'!$C$237,T1398&lt;&gt;'Tabelas auxiliares'!$D$236),"FOLHA DE PESSOAL",IF(X1398='Tabelas auxiliares'!$A$237,"CUSTEIO",IF(X1398='Tabelas auxiliares'!$A$236,"INVESTIMENTO","ERRO - VERIFICAR"))))</f>
        <v/>
      </c>
      <c r="Z1398" s="64" t="str">
        <f t="shared" si="37"/>
        <v/>
      </c>
      <c r="AA1398" s="44"/>
      <c r="AC1398" s="44"/>
    </row>
    <row r="1399" spans="6:29" x14ac:dyDescent="0.25">
      <c r="F1399" s="51" t="str">
        <f>IFERROR(VLOOKUP(D1399,'Tabelas auxiliares'!$A$3:$B$61,2,FALSE),"")</f>
        <v/>
      </c>
      <c r="G1399" s="51" t="str">
        <f>IFERROR(VLOOKUP($B1399,'Tabelas auxiliares'!$A$65:$C$102,2,FALSE),"")</f>
        <v/>
      </c>
      <c r="H1399" s="51" t="str">
        <f>IFERROR(VLOOKUP($B1399,'Tabelas auxiliares'!$A$65:$C$102,3,FALSE),"")</f>
        <v/>
      </c>
      <c r="X1399" s="51" t="str">
        <f t="shared" si="36"/>
        <v/>
      </c>
      <c r="Y1399" s="51" t="str">
        <f>IF(T1399="","",IF(AND(T1399&lt;&gt;'Tabelas auxiliares'!$B$236,T1399&lt;&gt;'Tabelas auxiliares'!$B$237,T1399&lt;&gt;'Tabelas auxiliares'!$C$236,T1399&lt;&gt;'Tabelas auxiliares'!$C$237,T1399&lt;&gt;'Tabelas auxiliares'!$D$236),"FOLHA DE PESSOAL",IF(X1399='Tabelas auxiliares'!$A$237,"CUSTEIO",IF(X1399='Tabelas auxiliares'!$A$236,"INVESTIMENTO","ERRO - VERIFICAR"))))</f>
        <v/>
      </c>
      <c r="Z1399" s="64" t="str">
        <f t="shared" si="37"/>
        <v/>
      </c>
      <c r="AA1399" s="44"/>
      <c r="AC1399" s="44"/>
    </row>
    <row r="1400" spans="6:29" x14ac:dyDescent="0.25">
      <c r="F1400" s="51" t="str">
        <f>IFERROR(VLOOKUP(D1400,'Tabelas auxiliares'!$A$3:$B$61,2,FALSE),"")</f>
        <v/>
      </c>
      <c r="G1400" s="51" t="str">
        <f>IFERROR(VLOOKUP($B1400,'Tabelas auxiliares'!$A$65:$C$102,2,FALSE),"")</f>
        <v/>
      </c>
      <c r="H1400" s="51" t="str">
        <f>IFERROR(VLOOKUP($B1400,'Tabelas auxiliares'!$A$65:$C$102,3,FALSE),"")</f>
        <v/>
      </c>
      <c r="X1400" s="51" t="str">
        <f t="shared" si="36"/>
        <v/>
      </c>
      <c r="Y1400" s="51" t="str">
        <f>IF(T1400="","",IF(AND(T1400&lt;&gt;'Tabelas auxiliares'!$B$236,T1400&lt;&gt;'Tabelas auxiliares'!$B$237,T1400&lt;&gt;'Tabelas auxiliares'!$C$236,T1400&lt;&gt;'Tabelas auxiliares'!$C$237,T1400&lt;&gt;'Tabelas auxiliares'!$D$236),"FOLHA DE PESSOAL",IF(X1400='Tabelas auxiliares'!$A$237,"CUSTEIO",IF(X1400='Tabelas auxiliares'!$A$236,"INVESTIMENTO","ERRO - VERIFICAR"))))</f>
        <v/>
      </c>
      <c r="Z1400" s="64" t="str">
        <f t="shared" si="37"/>
        <v/>
      </c>
      <c r="AA1400" s="44"/>
      <c r="AC1400" s="44"/>
    </row>
    <row r="1401" spans="6:29" x14ac:dyDescent="0.25">
      <c r="F1401" s="51" t="str">
        <f>IFERROR(VLOOKUP(D1401,'Tabelas auxiliares'!$A$3:$B$61,2,FALSE),"")</f>
        <v/>
      </c>
      <c r="G1401" s="51" t="str">
        <f>IFERROR(VLOOKUP($B1401,'Tabelas auxiliares'!$A$65:$C$102,2,FALSE),"")</f>
        <v/>
      </c>
      <c r="H1401" s="51" t="str">
        <f>IFERROR(VLOOKUP($B1401,'Tabelas auxiliares'!$A$65:$C$102,3,FALSE),"")</f>
        <v/>
      </c>
      <c r="X1401" s="51" t="str">
        <f t="shared" si="36"/>
        <v/>
      </c>
      <c r="Y1401" s="51" t="str">
        <f>IF(T1401="","",IF(AND(T1401&lt;&gt;'Tabelas auxiliares'!$B$236,T1401&lt;&gt;'Tabelas auxiliares'!$B$237,T1401&lt;&gt;'Tabelas auxiliares'!$C$236,T1401&lt;&gt;'Tabelas auxiliares'!$C$237,T1401&lt;&gt;'Tabelas auxiliares'!$D$236),"FOLHA DE PESSOAL",IF(X1401='Tabelas auxiliares'!$A$237,"CUSTEIO",IF(X1401='Tabelas auxiliares'!$A$236,"INVESTIMENTO","ERRO - VERIFICAR"))))</f>
        <v/>
      </c>
      <c r="Z1401" s="64" t="str">
        <f t="shared" si="37"/>
        <v/>
      </c>
      <c r="AC1401" s="44"/>
    </row>
    <row r="1402" spans="6:29" x14ac:dyDescent="0.25">
      <c r="F1402" s="51" t="str">
        <f>IFERROR(VLOOKUP(D1402,'Tabelas auxiliares'!$A$3:$B$61,2,FALSE),"")</f>
        <v/>
      </c>
      <c r="G1402" s="51" t="str">
        <f>IFERROR(VLOOKUP($B1402,'Tabelas auxiliares'!$A$65:$C$102,2,FALSE),"")</f>
        <v/>
      </c>
      <c r="H1402" s="51" t="str">
        <f>IFERROR(VLOOKUP($B1402,'Tabelas auxiliares'!$A$65:$C$102,3,FALSE),"")</f>
        <v/>
      </c>
      <c r="X1402" s="51" t="str">
        <f t="shared" si="36"/>
        <v/>
      </c>
      <c r="Y1402" s="51" t="str">
        <f>IF(T1402="","",IF(AND(T1402&lt;&gt;'Tabelas auxiliares'!$B$236,T1402&lt;&gt;'Tabelas auxiliares'!$B$237,T1402&lt;&gt;'Tabelas auxiliares'!$C$236,T1402&lt;&gt;'Tabelas auxiliares'!$C$237,T1402&lt;&gt;'Tabelas auxiliares'!$D$236),"FOLHA DE PESSOAL",IF(X1402='Tabelas auxiliares'!$A$237,"CUSTEIO",IF(X1402='Tabelas auxiliares'!$A$236,"INVESTIMENTO","ERRO - VERIFICAR"))))</f>
        <v/>
      </c>
      <c r="Z1402" s="64" t="str">
        <f t="shared" si="37"/>
        <v/>
      </c>
      <c r="AC1402" s="44"/>
    </row>
    <row r="1403" spans="6:29" x14ac:dyDescent="0.25">
      <c r="F1403" s="51" t="str">
        <f>IFERROR(VLOOKUP(D1403,'Tabelas auxiliares'!$A$3:$B$61,2,FALSE),"")</f>
        <v/>
      </c>
      <c r="G1403" s="51" t="str">
        <f>IFERROR(VLOOKUP($B1403,'Tabelas auxiliares'!$A$65:$C$102,2,FALSE),"")</f>
        <v/>
      </c>
      <c r="H1403" s="51" t="str">
        <f>IFERROR(VLOOKUP($B1403,'Tabelas auxiliares'!$A$65:$C$102,3,FALSE),"")</f>
        <v/>
      </c>
      <c r="X1403" s="51" t="str">
        <f t="shared" si="36"/>
        <v/>
      </c>
      <c r="Y1403" s="51" t="str">
        <f>IF(T1403="","",IF(AND(T1403&lt;&gt;'Tabelas auxiliares'!$B$236,T1403&lt;&gt;'Tabelas auxiliares'!$B$237,T1403&lt;&gt;'Tabelas auxiliares'!$C$236,T1403&lt;&gt;'Tabelas auxiliares'!$C$237,T1403&lt;&gt;'Tabelas auxiliares'!$D$236),"FOLHA DE PESSOAL",IF(X1403='Tabelas auxiliares'!$A$237,"CUSTEIO",IF(X1403='Tabelas auxiliares'!$A$236,"INVESTIMENTO","ERRO - VERIFICAR"))))</f>
        <v/>
      </c>
      <c r="Z1403" s="64" t="str">
        <f t="shared" si="37"/>
        <v/>
      </c>
      <c r="AA1403" s="44"/>
      <c r="AC1403" s="44"/>
    </row>
    <row r="1404" spans="6:29" x14ac:dyDescent="0.25">
      <c r="F1404" s="51" t="str">
        <f>IFERROR(VLOOKUP(D1404,'Tabelas auxiliares'!$A$3:$B$61,2,FALSE),"")</f>
        <v/>
      </c>
      <c r="G1404" s="51" t="str">
        <f>IFERROR(VLOOKUP($B1404,'Tabelas auxiliares'!$A$65:$C$102,2,FALSE),"")</f>
        <v/>
      </c>
      <c r="H1404" s="51" t="str">
        <f>IFERROR(VLOOKUP($B1404,'Tabelas auxiliares'!$A$65:$C$102,3,FALSE),"")</f>
        <v/>
      </c>
      <c r="X1404" s="51" t="str">
        <f t="shared" si="36"/>
        <v/>
      </c>
      <c r="Y1404" s="51" t="str">
        <f>IF(T1404="","",IF(AND(T1404&lt;&gt;'Tabelas auxiliares'!$B$236,T1404&lt;&gt;'Tabelas auxiliares'!$B$237,T1404&lt;&gt;'Tabelas auxiliares'!$C$236,T1404&lt;&gt;'Tabelas auxiliares'!$C$237,T1404&lt;&gt;'Tabelas auxiliares'!$D$236),"FOLHA DE PESSOAL",IF(X1404='Tabelas auxiliares'!$A$237,"CUSTEIO",IF(X1404='Tabelas auxiliares'!$A$236,"INVESTIMENTO","ERRO - VERIFICAR"))))</f>
        <v/>
      </c>
      <c r="Z1404" s="64" t="str">
        <f t="shared" si="37"/>
        <v/>
      </c>
      <c r="AA1404" s="44"/>
      <c r="AC1404" s="44"/>
    </row>
    <row r="1405" spans="6:29" x14ac:dyDescent="0.25">
      <c r="F1405" s="51" t="str">
        <f>IFERROR(VLOOKUP(D1405,'Tabelas auxiliares'!$A$3:$B$61,2,FALSE),"")</f>
        <v/>
      </c>
      <c r="G1405" s="51" t="str">
        <f>IFERROR(VLOOKUP($B1405,'Tabelas auxiliares'!$A$65:$C$102,2,FALSE),"")</f>
        <v/>
      </c>
      <c r="H1405" s="51" t="str">
        <f>IFERROR(VLOOKUP($B1405,'Tabelas auxiliares'!$A$65:$C$102,3,FALSE),"")</f>
        <v/>
      </c>
      <c r="X1405" s="51" t="str">
        <f t="shared" si="36"/>
        <v/>
      </c>
      <c r="Y1405" s="51" t="str">
        <f>IF(T1405="","",IF(AND(T1405&lt;&gt;'Tabelas auxiliares'!$B$236,T1405&lt;&gt;'Tabelas auxiliares'!$B$237,T1405&lt;&gt;'Tabelas auxiliares'!$C$236,T1405&lt;&gt;'Tabelas auxiliares'!$C$237,T1405&lt;&gt;'Tabelas auxiliares'!$D$236),"FOLHA DE PESSOAL",IF(X1405='Tabelas auxiliares'!$A$237,"CUSTEIO",IF(X1405='Tabelas auxiliares'!$A$236,"INVESTIMENTO","ERRO - VERIFICAR"))))</f>
        <v/>
      </c>
      <c r="Z1405" s="64" t="str">
        <f t="shared" si="37"/>
        <v/>
      </c>
      <c r="AA1405" s="44"/>
      <c r="AC1405" s="44"/>
    </row>
    <row r="1406" spans="6:29" x14ac:dyDescent="0.25">
      <c r="F1406" s="51" t="str">
        <f>IFERROR(VLOOKUP(D1406,'Tabelas auxiliares'!$A$3:$B$61,2,FALSE),"")</f>
        <v/>
      </c>
      <c r="G1406" s="51" t="str">
        <f>IFERROR(VLOOKUP($B1406,'Tabelas auxiliares'!$A$65:$C$102,2,FALSE),"")</f>
        <v/>
      </c>
      <c r="H1406" s="51" t="str">
        <f>IFERROR(VLOOKUP($B1406,'Tabelas auxiliares'!$A$65:$C$102,3,FALSE),"")</f>
        <v/>
      </c>
      <c r="X1406" s="51" t="str">
        <f t="shared" si="36"/>
        <v/>
      </c>
      <c r="Y1406" s="51" t="str">
        <f>IF(T1406="","",IF(AND(T1406&lt;&gt;'Tabelas auxiliares'!$B$236,T1406&lt;&gt;'Tabelas auxiliares'!$B$237,T1406&lt;&gt;'Tabelas auxiliares'!$C$236,T1406&lt;&gt;'Tabelas auxiliares'!$C$237,T1406&lt;&gt;'Tabelas auxiliares'!$D$236),"FOLHA DE PESSOAL",IF(X1406='Tabelas auxiliares'!$A$237,"CUSTEIO",IF(X1406='Tabelas auxiliares'!$A$236,"INVESTIMENTO","ERRO - VERIFICAR"))))</f>
        <v/>
      </c>
      <c r="Z1406" s="64" t="str">
        <f t="shared" si="37"/>
        <v/>
      </c>
      <c r="AA1406" s="44"/>
      <c r="AC1406" s="44"/>
    </row>
    <row r="1407" spans="6:29" x14ac:dyDescent="0.25">
      <c r="F1407" s="51" t="str">
        <f>IFERROR(VLOOKUP(D1407,'Tabelas auxiliares'!$A$3:$B$61,2,FALSE),"")</f>
        <v/>
      </c>
      <c r="G1407" s="51" t="str">
        <f>IFERROR(VLOOKUP($B1407,'Tabelas auxiliares'!$A$65:$C$102,2,FALSE),"")</f>
        <v/>
      </c>
      <c r="H1407" s="51" t="str">
        <f>IFERROR(VLOOKUP($B1407,'Tabelas auxiliares'!$A$65:$C$102,3,FALSE),"")</f>
        <v/>
      </c>
      <c r="X1407" s="51" t="str">
        <f t="shared" si="36"/>
        <v/>
      </c>
      <c r="Y1407" s="51" t="str">
        <f>IF(T1407="","",IF(AND(T1407&lt;&gt;'Tabelas auxiliares'!$B$236,T1407&lt;&gt;'Tabelas auxiliares'!$B$237,T1407&lt;&gt;'Tabelas auxiliares'!$C$236,T1407&lt;&gt;'Tabelas auxiliares'!$C$237,T1407&lt;&gt;'Tabelas auxiliares'!$D$236),"FOLHA DE PESSOAL",IF(X1407='Tabelas auxiliares'!$A$237,"CUSTEIO",IF(X1407='Tabelas auxiliares'!$A$236,"INVESTIMENTO","ERRO - VERIFICAR"))))</f>
        <v/>
      </c>
      <c r="Z1407" s="64" t="str">
        <f t="shared" si="37"/>
        <v/>
      </c>
      <c r="AC1407" s="44"/>
    </row>
    <row r="1408" spans="6:29" x14ac:dyDescent="0.25">
      <c r="F1408" s="51" t="str">
        <f>IFERROR(VLOOKUP(D1408,'Tabelas auxiliares'!$A$3:$B$61,2,FALSE),"")</f>
        <v/>
      </c>
      <c r="G1408" s="51" t="str">
        <f>IFERROR(VLOOKUP($B1408,'Tabelas auxiliares'!$A$65:$C$102,2,FALSE),"")</f>
        <v/>
      </c>
      <c r="H1408" s="51" t="str">
        <f>IFERROR(VLOOKUP($B1408,'Tabelas auxiliares'!$A$65:$C$102,3,FALSE),"")</f>
        <v/>
      </c>
      <c r="X1408" s="51" t="str">
        <f t="shared" si="36"/>
        <v/>
      </c>
      <c r="Y1408" s="51" t="str">
        <f>IF(T1408="","",IF(AND(T1408&lt;&gt;'Tabelas auxiliares'!$B$236,T1408&lt;&gt;'Tabelas auxiliares'!$B$237,T1408&lt;&gt;'Tabelas auxiliares'!$C$236,T1408&lt;&gt;'Tabelas auxiliares'!$C$237,T1408&lt;&gt;'Tabelas auxiliares'!$D$236),"FOLHA DE PESSOAL",IF(X1408='Tabelas auxiliares'!$A$237,"CUSTEIO",IF(X1408='Tabelas auxiliares'!$A$236,"INVESTIMENTO","ERRO - VERIFICAR"))))</f>
        <v/>
      </c>
      <c r="Z1408" s="64" t="str">
        <f t="shared" si="37"/>
        <v/>
      </c>
      <c r="AC1408" s="44"/>
    </row>
    <row r="1409" spans="6:29" x14ac:dyDescent="0.25">
      <c r="F1409" s="51" t="str">
        <f>IFERROR(VLOOKUP(D1409,'Tabelas auxiliares'!$A$3:$B$61,2,FALSE),"")</f>
        <v/>
      </c>
      <c r="G1409" s="51" t="str">
        <f>IFERROR(VLOOKUP($B1409,'Tabelas auxiliares'!$A$65:$C$102,2,FALSE),"")</f>
        <v/>
      </c>
      <c r="H1409" s="51" t="str">
        <f>IFERROR(VLOOKUP($B1409,'Tabelas auxiliares'!$A$65:$C$102,3,FALSE),"")</f>
        <v/>
      </c>
      <c r="X1409" s="51" t="str">
        <f t="shared" si="36"/>
        <v/>
      </c>
      <c r="Y1409" s="51" t="str">
        <f>IF(T1409="","",IF(AND(T1409&lt;&gt;'Tabelas auxiliares'!$B$236,T1409&lt;&gt;'Tabelas auxiliares'!$B$237,T1409&lt;&gt;'Tabelas auxiliares'!$C$236,T1409&lt;&gt;'Tabelas auxiliares'!$C$237,T1409&lt;&gt;'Tabelas auxiliares'!$D$236),"FOLHA DE PESSOAL",IF(X1409='Tabelas auxiliares'!$A$237,"CUSTEIO",IF(X1409='Tabelas auxiliares'!$A$236,"INVESTIMENTO","ERRO - VERIFICAR"))))</f>
        <v/>
      </c>
      <c r="Z1409" s="64" t="str">
        <f t="shared" si="37"/>
        <v/>
      </c>
      <c r="AC1409" s="44"/>
    </row>
    <row r="1410" spans="6:29" x14ac:dyDescent="0.25">
      <c r="F1410" s="51" t="str">
        <f>IFERROR(VLOOKUP(D1410,'Tabelas auxiliares'!$A$3:$B$61,2,FALSE),"")</f>
        <v/>
      </c>
      <c r="G1410" s="51" t="str">
        <f>IFERROR(VLOOKUP($B1410,'Tabelas auxiliares'!$A$65:$C$102,2,FALSE),"")</f>
        <v/>
      </c>
      <c r="H1410" s="51" t="str">
        <f>IFERROR(VLOOKUP($B1410,'Tabelas auxiliares'!$A$65:$C$102,3,FALSE),"")</f>
        <v/>
      </c>
      <c r="X1410" s="51" t="str">
        <f t="shared" si="36"/>
        <v/>
      </c>
      <c r="Y1410" s="51" t="str">
        <f>IF(T1410="","",IF(AND(T1410&lt;&gt;'Tabelas auxiliares'!$B$236,T1410&lt;&gt;'Tabelas auxiliares'!$B$237,T1410&lt;&gt;'Tabelas auxiliares'!$C$236,T1410&lt;&gt;'Tabelas auxiliares'!$C$237,T1410&lt;&gt;'Tabelas auxiliares'!$D$236),"FOLHA DE PESSOAL",IF(X1410='Tabelas auxiliares'!$A$237,"CUSTEIO",IF(X1410='Tabelas auxiliares'!$A$236,"INVESTIMENTO","ERRO - VERIFICAR"))))</f>
        <v/>
      </c>
      <c r="Z1410" s="64" t="str">
        <f t="shared" si="37"/>
        <v/>
      </c>
      <c r="AA1410" s="44"/>
    </row>
    <row r="1411" spans="6:29" x14ac:dyDescent="0.25">
      <c r="F1411" s="51" t="str">
        <f>IFERROR(VLOOKUP(D1411,'Tabelas auxiliares'!$A$3:$B$61,2,FALSE),"")</f>
        <v/>
      </c>
      <c r="G1411" s="51" t="str">
        <f>IFERROR(VLOOKUP($B1411,'Tabelas auxiliares'!$A$65:$C$102,2,FALSE),"")</f>
        <v/>
      </c>
      <c r="H1411" s="51" t="str">
        <f>IFERROR(VLOOKUP($B1411,'Tabelas auxiliares'!$A$65:$C$102,3,FALSE),"")</f>
        <v/>
      </c>
      <c r="X1411" s="51" t="str">
        <f t="shared" si="36"/>
        <v/>
      </c>
      <c r="Y1411" s="51" t="str">
        <f>IF(T1411="","",IF(AND(T1411&lt;&gt;'Tabelas auxiliares'!$B$236,T1411&lt;&gt;'Tabelas auxiliares'!$B$237,T1411&lt;&gt;'Tabelas auxiliares'!$C$236,T1411&lt;&gt;'Tabelas auxiliares'!$C$237,T1411&lt;&gt;'Tabelas auxiliares'!$D$236),"FOLHA DE PESSOAL",IF(X1411='Tabelas auxiliares'!$A$237,"CUSTEIO",IF(X1411='Tabelas auxiliares'!$A$236,"INVESTIMENTO","ERRO - VERIFICAR"))))</f>
        <v/>
      </c>
      <c r="Z1411" s="64" t="str">
        <f t="shared" si="37"/>
        <v/>
      </c>
      <c r="AC1411" s="44"/>
    </row>
    <row r="1412" spans="6:29" x14ac:dyDescent="0.25">
      <c r="F1412" s="51" t="str">
        <f>IFERROR(VLOOKUP(D1412,'Tabelas auxiliares'!$A$3:$B$61,2,FALSE),"")</f>
        <v/>
      </c>
      <c r="G1412" s="51" t="str">
        <f>IFERROR(VLOOKUP($B1412,'Tabelas auxiliares'!$A$65:$C$102,2,FALSE),"")</f>
        <v/>
      </c>
      <c r="H1412" s="51" t="str">
        <f>IFERROR(VLOOKUP($B1412,'Tabelas auxiliares'!$A$65:$C$102,3,FALSE),"")</f>
        <v/>
      </c>
      <c r="X1412" s="51" t="str">
        <f t="shared" si="36"/>
        <v/>
      </c>
      <c r="Y1412" s="51" t="str">
        <f>IF(T1412="","",IF(AND(T1412&lt;&gt;'Tabelas auxiliares'!$B$236,T1412&lt;&gt;'Tabelas auxiliares'!$B$237,T1412&lt;&gt;'Tabelas auxiliares'!$C$236,T1412&lt;&gt;'Tabelas auxiliares'!$C$237,T1412&lt;&gt;'Tabelas auxiliares'!$D$236),"FOLHA DE PESSOAL",IF(X1412='Tabelas auxiliares'!$A$237,"CUSTEIO",IF(X1412='Tabelas auxiliares'!$A$236,"INVESTIMENTO","ERRO - VERIFICAR"))))</f>
        <v/>
      </c>
      <c r="Z1412" s="64" t="str">
        <f t="shared" si="37"/>
        <v/>
      </c>
      <c r="AC1412" s="44"/>
    </row>
    <row r="1413" spans="6:29" x14ac:dyDescent="0.25">
      <c r="F1413" s="51" t="str">
        <f>IFERROR(VLOOKUP(D1413,'Tabelas auxiliares'!$A$3:$B$61,2,FALSE),"")</f>
        <v/>
      </c>
      <c r="G1413" s="51" t="str">
        <f>IFERROR(VLOOKUP($B1413,'Tabelas auxiliares'!$A$65:$C$102,2,FALSE),"")</f>
        <v/>
      </c>
      <c r="H1413" s="51" t="str">
        <f>IFERROR(VLOOKUP($B1413,'Tabelas auxiliares'!$A$65:$C$102,3,FALSE),"")</f>
        <v/>
      </c>
      <c r="X1413" s="51" t="str">
        <f t="shared" si="36"/>
        <v/>
      </c>
      <c r="Y1413" s="51" t="str">
        <f>IF(T1413="","",IF(AND(T1413&lt;&gt;'Tabelas auxiliares'!$B$236,T1413&lt;&gt;'Tabelas auxiliares'!$B$237,T1413&lt;&gt;'Tabelas auxiliares'!$C$236,T1413&lt;&gt;'Tabelas auxiliares'!$C$237,T1413&lt;&gt;'Tabelas auxiliares'!$D$236),"FOLHA DE PESSOAL",IF(X1413='Tabelas auxiliares'!$A$237,"CUSTEIO",IF(X1413='Tabelas auxiliares'!$A$236,"INVESTIMENTO","ERRO - VERIFICAR"))))</f>
        <v/>
      </c>
      <c r="Z1413" s="64" t="str">
        <f t="shared" si="37"/>
        <v/>
      </c>
      <c r="AC1413" s="44"/>
    </row>
    <row r="1414" spans="6:29" x14ac:dyDescent="0.25">
      <c r="F1414" s="51" t="str">
        <f>IFERROR(VLOOKUP(D1414,'Tabelas auxiliares'!$A$3:$B$61,2,FALSE),"")</f>
        <v/>
      </c>
      <c r="G1414" s="51" t="str">
        <f>IFERROR(VLOOKUP($B1414,'Tabelas auxiliares'!$A$65:$C$102,2,FALSE),"")</f>
        <v/>
      </c>
      <c r="H1414" s="51" t="str">
        <f>IFERROR(VLOOKUP($B1414,'Tabelas auxiliares'!$A$65:$C$102,3,FALSE),"")</f>
        <v/>
      </c>
      <c r="X1414" s="51" t="str">
        <f t="shared" si="36"/>
        <v/>
      </c>
      <c r="Y1414" s="51" t="str">
        <f>IF(T1414="","",IF(AND(T1414&lt;&gt;'Tabelas auxiliares'!$B$236,T1414&lt;&gt;'Tabelas auxiliares'!$B$237,T1414&lt;&gt;'Tabelas auxiliares'!$C$236,T1414&lt;&gt;'Tabelas auxiliares'!$C$237,T1414&lt;&gt;'Tabelas auxiliares'!$D$236),"FOLHA DE PESSOAL",IF(X1414='Tabelas auxiliares'!$A$237,"CUSTEIO",IF(X1414='Tabelas auxiliares'!$A$236,"INVESTIMENTO","ERRO - VERIFICAR"))))</f>
        <v/>
      </c>
      <c r="Z1414" s="64" t="str">
        <f t="shared" si="37"/>
        <v/>
      </c>
      <c r="AA1414" s="44"/>
      <c r="AC1414" s="44"/>
    </row>
    <row r="1415" spans="6:29" x14ac:dyDescent="0.25">
      <c r="F1415" s="51" t="str">
        <f>IFERROR(VLOOKUP(D1415,'Tabelas auxiliares'!$A$3:$B$61,2,FALSE),"")</f>
        <v/>
      </c>
      <c r="G1415" s="51" t="str">
        <f>IFERROR(VLOOKUP($B1415,'Tabelas auxiliares'!$A$65:$C$102,2,FALSE),"")</f>
        <v/>
      </c>
      <c r="H1415" s="51" t="str">
        <f>IFERROR(VLOOKUP($B1415,'Tabelas auxiliares'!$A$65:$C$102,3,FALSE),"")</f>
        <v/>
      </c>
      <c r="X1415" s="51" t="str">
        <f t="shared" si="36"/>
        <v/>
      </c>
      <c r="Y1415" s="51" t="str">
        <f>IF(T1415="","",IF(AND(T1415&lt;&gt;'Tabelas auxiliares'!$B$236,T1415&lt;&gt;'Tabelas auxiliares'!$B$237,T1415&lt;&gt;'Tabelas auxiliares'!$C$236,T1415&lt;&gt;'Tabelas auxiliares'!$C$237,T1415&lt;&gt;'Tabelas auxiliares'!$D$236),"FOLHA DE PESSOAL",IF(X1415='Tabelas auxiliares'!$A$237,"CUSTEIO",IF(X1415='Tabelas auxiliares'!$A$236,"INVESTIMENTO","ERRO - VERIFICAR"))))</f>
        <v/>
      </c>
      <c r="Z1415" s="64" t="str">
        <f t="shared" si="37"/>
        <v/>
      </c>
      <c r="AA1415" s="44"/>
      <c r="AC1415" s="44"/>
    </row>
    <row r="1416" spans="6:29" x14ac:dyDescent="0.25">
      <c r="F1416" s="51" t="str">
        <f>IFERROR(VLOOKUP(D1416,'Tabelas auxiliares'!$A$3:$B$61,2,FALSE),"")</f>
        <v/>
      </c>
      <c r="G1416" s="51" t="str">
        <f>IFERROR(VLOOKUP($B1416,'Tabelas auxiliares'!$A$65:$C$102,2,FALSE),"")</f>
        <v/>
      </c>
      <c r="H1416" s="51" t="str">
        <f>IFERROR(VLOOKUP($B1416,'Tabelas auxiliares'!$A$65:$C$102,3,FALSE),"")</f>
        <v/>
      </c>
      <c r="X1416" s="51" t="str">
        <f t="shared" si="36"/>
        <v/>
      </c>
      <c r="Y1416" s="51" t="str">
        <f>IF(T1416="","",IF(AND(T1416&lt;&gt;'Tabelas auxiliares'!$B$236,T1416&lt;&gt;'Tabelas auxiliares'!$B$237,T1416&lt;&gt;'Tabelas auxiliares'!$C$236,T1416&lt;&gt;'Tabelas auxiliares'!$C$237,T1416&lt;&gt;'Tabelas auxiliares'!$D$236),"FOLHA DE PESSOAL",IF(X1416='Tabelas auxiliares'!$A$237,"CUSTEIO",IF(X1416='Tabelas auxiliares'!$A$236,"INVESTIMENTO","ERRO - VERIFICAR"))))</f>
        <v/>
      </c>
      <c r="Z1416" s="64" t="str">
        <f t="shared" si="37"/>
        <v/>
      </c>
      <c r="AA1416" s="44"/>
      <c r="AC1416" s="44"/>
    </row>
    <row r="1417" spans="6:29" x14ac:dyDescent="0.25">
      <c r="F1417" s="51" t="str">
        <f>IFERROR(VLOOKUP(D1417,'Tabelas auxiliares'!$A$3:$B$61,2,FALSE),"")</f>
        <v/>
      </c>
      <c r="G1417" s="51" t="str">
        <f>IFERROR(VLOOKUP($B1417,'Tabelas auxiliares'!$A$65:$C$102,2,FALSE),"")</f>
        <v/>
      </c>
      <c r="H1417" s="51" t="str">
        <f>IFERROR(VLOOKUP($B1417,'Tabelas auxiliares'!$A$65:$C$102,3,FALSE),"")</f>
        <v/>
      </c>
      <c r="X1417" s="51" t="str">
        <f t="shared" si="36"/>
        <v/>
      </c>
      <c r="Y1417" s="51" t="str">
        <f>IF(T1417="","",IF(AND(T1417&lt;&gt;'Tabelas auxiliares'!$B$236,T1417&lt;&gt;'Tabelas auxiliares'!$B$237,T1417&lt;&gt;'Tabelas auxiliares'!$C$236,T1417&lt;&gt;'Tabelas auxiliares'!$C$237,T1417&lt;&gt;'Tabelas auxiliares'!$D$236),"FOLHA DE PESSOAL",IF(X1417='Tabelas auxiliares'!$A$237,"CUSTEIO",IF(X1417='Tabelas auxiliares'!$A$236,"INVESTIMENTO","ERRO - VERIFICAR"))))</f>
        <v/>
      </c>
      <c r="Z1417" s="64" t="str">
        <f t="shared" si="37"/>
        <v/>
      </c>
      <c r="AC1417" s="44"/>
    </row>
    <row r="1418" spans="6:29" x14ac:dyDescent="0.25">
      <c r="F1418" s="51" t="str">
        <f>IFERROR(VLOOKUP(D1418,'Tabelas auxiliares'!$A$3:$B$61,2,FALSE),"")</f>
        <v/>
      </c>
      <c r="G1418" s="51" t="str">
        <f>IFERROR(VLOOKUP($B1418,'Tabelas auxiliares'!$A$65:$C$102,2,FALSE),"")</f>
        <v/>
      </c>
      <c r="H1418" s="51" t="str">
        <f>IFERROR(VLOOKUP($B1418,'Tabelas auxiliares'!$A$65:$C$102,3,FALSE),"")</f>
        <v/>
      </c>
      <c r="X1418" s="51" t="str">
        <f t="shared" si="36"/>
        <v/>
      </c>
      <c r="Y1418" s="51" t="str">
        <f>IF(T1418="","",IF(AND(T1418&lt;&gt;'Tabelas auxiliares'!$B$236,T1418&lt;&gt;'Tabelas auxiliares'!$B$237,T1418&lt;&gt;'Tabelas auxiliares'!$C$236,T1418&lt;&gt;'Tabelas auxiliares'!$C$237,T1418&lt;&gt;'Tabelas auxiliares'!$D$236),"FOLHA DE PESSOAL",IF(X1418='Tabelas auxiliares'!$A$237,"CUSTEIO",IF(X1418='Tabelas auxiliares'!$A$236,"INVESTIMENTO","ERRO - VERIFICAR"))))</f>
        <v/>
      </c>
      <c r="Z1418" s="64" t="str">
        <f t="shared" si="37"/>
        <v/>
      </c>
      <c r="AC1418" s="44"/>
    </row>
    <row r="1419" spans="6:29" x14ac:dyDescent="0.25">
      <c r="F1419" s="51" t="str">
        <f>IFERROR(VLOOKUP(D1419,'Tabelas auxiliares'!$A$3:$B$61,2,FALSE),"")</f>
        <v/>
      </c>
      <c r="G1419" s="51" t="str">
        <f>IFERROR(VLOOKUP($B1419,'Tabelas auxiliares'!$A$65:$C$102,2,FALSE),"")</f>
        <v/>
      </c>
      <c r="H1419" s="51" t="str">
        <f>IFERROR(VLOOKUP($B1419,'Tabelas auxiliares'!$A$65:$C$102,3,FALSE),"")</f>
        <v/>
      </c>
      <c r="X1419" s="51" t="str">
        <f t="shared" si="36"/>
        <v/>
      </c>
      <c r="Y1419" s="51" t="str">
        <f>IF(T1419="","",IF(AND(T1419&lt;&gt;'Tabelas auxiliares'!$B$236,T1419&lt;&gt;'Tabelas auxiliares'!$B$237,T1419&lt;&gt;'Tabelas auxiliares'!$C$236,T1419&lt;&gt;'Tabelas auxiliares'!$C$237,T1419&lt;&gt;'Tabelas auxiliares'!$D$236),"FOLHA DE PESSOAL",IF(X1419='Tabelas auxiliares'!$A$237,"CUSTEIO",IF(X1419='Tabelas auxiliares'!$A$236,"INVESTIMENTO","ERRO - VERIFICAR"))))</f>
        <v/>
      </c>
      <c r="Z1419" s="64" t="str">
        <f t="shared" si="37"/>
        <v/>
      </c>
      <c r="AC1419" s="44"/>
    </row>
    <row r="1420" spans="6:29" x14ac:dyDescent="0.25">
      <c r="F1420" s="51" t="str">
        <f>IFERROR(VLOOKUP(D1420,'Tabelas auxiliares'!$A$3:$B$61,2,FALSE),"")</f>
        <v/>
      </c>
      <c r="G1420" s="51" t="str">
        <f>IFERROR(VLOOKUP($B1420,'Tabelas auxiliares'!$A$65:$C$102,2,FALSE),"")</f>
        <v/>
      </c>
      <c r="H1420" s="51" t="str">
        <f>IFERROR(VLOOKUP($B1420,'Tabelas auxiliares'!$A$65:$C$102,3,FALSE),"")</f>
        <v/>
      </c>
      <c r="X1420" s="51" t="str">
        <f t="shared" si="36"/>
        <v/>
      </c>
      <c r="Y1420" s="51" t="str">
        <f>IF(T1420="","",IF(AND(T1420&lt;&gt;'Tabelas auxiliares'!$B$236,T1420&lt;&gt;'Tabelas auxiliares'!$B$237,T1420&lt;&gt;'Tabelas auxiliares'!$C$236,T1420&lt;&gt;'Tabelas auxiliares'!$C$237,T1420&lt;&gt;'Tabelas auxiliares'!$D$236),"FOLHA DE PESSOAL",IF(X1420='Tabelas auxiliares'!$A$237,"CUSTEIO",IF(X1420='Tabelas auxiliares'!$A$236,"INVESTIMENTO","ERRO - VERIFICAR"))))</f>
        <v/>
      </c>
      <c r="Z1420" s="64" t="str">
        <f t="shared" si="37"/>
        <v/>
      </c>
      <c r="AA1420" s="44"/>
      <c r="AC1420" s="44"/>
    </row>
    <row r="1421" spans="6:29" x14ac:dyDescent="0.25">
      <c r="F1421" s="51" t="str">
        <f>IFERROR(VLOOKUP(D1421,'Tabelas auxiliares'!$A$3:$B$61,2,FALSE),"")</f>
        <v/>
      </c>
      <c r="G1421" s="51" t="str">
        <f>IFERROR(VLOOKUP($B1421,'Tabelas auxiliares'!$A$65:$C$102,2,FALSE),"")</f>
        <v/>
      </c>
      <c r="H1421" s="51" t="str">
        <f>IFERROR(VLOOKUP($B1421,'Tabelas auxiliares'!$A$65:$C$102,3,FALSE),"")</f>
        <v/>
      </c>
      <c r="X1421" s="51" t="str">
        <f t="shared" si="36"/>
        <v/>
      </c>
      <c r="Y1421" s="51" t="str">
        <f>IF(T1421="","",IF(AND(T1421&lt;&gt;'Tabelas auxiliares'!$B$236,T1421&lt;&gt;'Tabelas auxiliares'!$B$237,T1421&lt;&gt;'Tabelas auxiliares'!$C$236,T1421&lt;&gt;'Tabelas auxiliares'!$C$237,T1421&lt;&gt;'Tabelas auxiliares'!$D$236),"FOLHA DE PESSOAL",IF(X1421='Tabelas auxiliares'!$A$237,"CUSTEIO",IF(X1421='Tabelas auxiliares'!$A$236,"INVESTIMENTO","ERRO - VERIFICAR"))))</f>
        <v/>
      </c>
      <c r="Z1421" s="64" t="str">
        <f t="shared" si="37"/>
        <v/>
      </c>
      <c r="AA1421" s="44"/>
      <c r="AC1421" s="44"/>
    </row>
    <row r="1422" spans="6:29" x14ac:dyDescent="0.25">
      <c r="F1422" s="51" t="str">
        <f>IFERROR(VLOOKUP(D1422,'Tabelas auxiliares'!$A$3:$B$61,2,FALSE),"")</f>
        <v/>
      </c>
      <c r="G1422" s="51" t="str">
        <f>IFERROR(VLOOKUP($B1422,'Tabelas auxiliares'!$A$65:$C$102,2,FALSE),"")</f>
        <v/>
      </c>
      <c r="H1422" s="51" t="str">
        <f>IFERROR(VLOOKUP($B1422,'Tabelas auxiliares'!$A$65:$C$102,3,FALSE),"")</f>
        <v/>
      </c>
      <c r="X1422" s="51" t="str">
        <f t="shared" si="36"/>
        <v/>
      </c>
      <c r="Y1422" s="51" t="str">
        <f>IF(T1422="","",IF(AND(T1422&lt;&gt;'Tabelas auxiliares'!$B$236,T1422&lt;&gt;'Tabelas auxiliares'!$B$237,T1422&lt;&gt;'Tabelas auxiliares'!$C$236,T1422&lt;&gt;'Tabelas auxiliares'!$C$237,T1422&lt;&gt;'Tabelas auxiliares'!$D$236),"FOLHA DE PESSOAL",IF(X1422='Tabelas auxiliares'!$A$237,"CUSTEIO",IF(X1422='Tabelas auxiliares'!$A$236,"INVESTIMENTO","ERRO - VERIFICAR"))))</f>
        <v/>
      </c>
      <c r="Z1422" s="64" t="str">
        <f t="shared" si="37"/>
        <v/>
      </c>
      <c r="AA1422" s="44"/>
      <c r="AC1422" s="44"/>
    </row>
    <row r="1423" spans="6:29" x14ac:dyDescent="0.25">
      <c r="F1423" s="51" t="str">
        <f>IFERROR(VLOOKUP(D1423,'Tabelas auxiliares'!$A$3:$B$61,2,FALSE),"")</f>
        <v/>
      </c>
      <c r="G1423" s="51" t="str">
        <f>IFERROR(VLOOKUP($B1423,'Tabelas auxiliares'!$A$65:$C$102,2,FALSE),"")</f>
        <v/>
      </c>
      <c r="H1423" s="51" t="str">
        <f>IFERROR(VLOOKUP($B1423,'Tabelas auxiliares'!$A$65:$C$102,3,FALSE),"")</f>
        <v/>
      </c>
      <c r="X1423" s="51" t="str">
        <f t="shared" si="36"/>
        <v/>
      </c>
      <c r="Y1423" s="51" t="str">
        <f>IF(T1423="","",IF(AND(T1423&lt;&gt;'Tabelas auxiliares'!$B$236,T1423&lt;&gt;'Tabelas auxiliares'!$B$237,T1423&lt;&gt;'Tabelas auxiliares'!$C$236,T1423&lt;&gt;'Tabelas auxiliares'!$C$237,T1423&lt;&gt;'Tabelas auxiliares'!$D$236),"FOLHA DE PESSOAL",IF(X1423='Tabelas auxiliares'!$A$237,"CUSTEIO",IF(X1423='Tabelas auxiliares'!$A$236,"INVESTIMENTO","ERRO - VERIFICAR"))))</f>
        <v/>
      </c>
      <c r="Z1423" s="64" t="str">
        <f t="shared" si="37"/>
        <v/>
      </c>
      <c r="AC1423" s="44"/>
    </row>
    <row r="1424" spans="6:29" x14ac:dyDescent="0.25">
      <c r="F1424" s="51" t="str">
        <f>IFERROR(VLOOKUP(D1424,'Tabelas auxiliares'!$A$3:$B$61,2,FALSE),"")</f>
        <v/>
      </c>
      <c r="G1424" s="51" t="str">
        <f>IFERROR(VLOOKUP($B1424,'Tabelas auxiliares'!$A$65:$C$102,2,FALSE),"")</f>
        <v/>
      </c>
      <c r="H1424" s="51" t="str">
        <f>IFERROR(VLOOKUP($B1424,'Tabelas auxiliares'!$A$65:$C$102,3,FALSE),"")</f>
        <v/>
      </c>
      <c r="X1424" s="51" t="str">
        <f t="shared" si="36"/>
        <v/>
      </c>
      <c r="Y1424" s="51" t="str">
        <f>IF(T1424="","",IF(AND(T1424&lt;&gt;'Tabelas auxiliares'!$B$236,T1424&lt;&gt;'Tabelas auxiliares'!$B$237,T1424&lt;&gt;'Tabelas auxiliares'!$C$236,T1424&lt;&gt;'Tabelas auxiliares'!$C$237,T1424&lt;&gt;'Tabelas auxiliares'!$D$236),"FOLHA DE PESSOAL",IF(X1424='Tabelas auxiliares'!$A$237,"CUSTEIO",IF(X1424='Tabelas auxiliares'!$A$236,"INVESTIMENTO","ERRO - VERIFICAR"))))</f>
        <v/>
      </c>
      <c r="Z1424" s="64" t="str">
        <f t="shared" si="37"/>
        <v/>
      </c>
      <c r="AC1424" s="44"/>
    </row>
    <row r="1425" spans="6:29" x14ac:dyDescent="0.25">
      <c r="F1425" s="51" t="str">
        <f>IFERROR(VLOOKUP(D1425,'Tabelas auxiliares'!$A$3:$B$61,2,FALSE),"")</f>
        <v/>
      </c>
      <c r="G1425" s="51" t="str">
        <f>IFERROR(VLOOKUP($B1425,'Tabelas auxiliares'!$A$65:$C$102,2,FALSE),"")</f>
        <v/>
      </c>
      <c r="H1425" s="51" t="str">
        <f>IFERROR(VLOOKUP($B1425,'Tabelas auxiliares'!$A$65:$C$102,3,FALSE),"")</f>
        <v/>
      </c>
      <c r="X1425" s="51" t="str">
        <f t="shared" si="36"/>
        <v/>
      </c>
      <c r="Y1425" s="51" t="str">
        <f>IF(T1425="","",IF(AND(T1425&lt;&gt;'Tabelas auxiliares'!$B$236,T1425&lt;&gt;'Tabelas auxiliares'!$B$237,T1425&lt;&gt;'Tabelas auxiliares'!$C$236,T1425&lt;&gt;'Tabelas auxiliares'!$C$237,T1425&lt;&gt;'Tabelas auxiliares'!$D$236),"FOLHA DE PESSOAL",IF(X1425='Tabelas auxiliares'!$A$237,"CUSTEIO",IF(X1425='Tabelas auxiliares'!$A$236,"INVESTIMENTO","ERRO - VERIFICAR"))))</f>
        <v/>
      </c>
      <c r="Z1425" s="64" t="str">
        <f t="shared" si="37"/>
        <v/>
      </c>
      <c r="AA1425" s="44"/>
      <c r="AC1425" s="44"/>
    </row>
    <row r="1426" spans="6:29" x14ac:dyDescent="0.25">
      <c r="F1426" s="51" t="str">
        <f>IFERROR(VLOOKUP(D1426,'Tabelas auxiliares'!$A$3:$B$61,2,FALSE),"")</f>
        <v/>
      </c>
      <c r="G1426" s="51" t="str">
        <f>IFERROR(VLOOKUP($B1426,'Tabelas auxiliares'!$A$65:$C$102,2,FALSE),"")</f>
        <v/>
      </c>
      <c r="H1426" s="51" t="str">
        <f>IFERROR(VLOOKUP($B1426,'Tabelas auxiliares'!$A$65:$C$102,3,FALSE),"")</f>
        <v/>
      </c>
      <c r="X1426" s="51" t="str">
        <f t="shared" si="36"/>
        <v/>
      </c>
      <c r="Y1426" s="51" t="str">
        <f>IF(T1426="","",IF(AND(T1426&lt;&gt;'Tabelas auxiliares'!$B$236,T1426&lt;&gt;'Tabelas auxiliares'!$B$237,T1426&lt;&gt;'Tabelas auxiliares'!$C$236,T1426&lt;&gt;'Tabelas auxiliares'!$C$237,T1426&lt;&gt;'Tabelas auxiliares'!$D$236),"FOLHA DE PESSOAL",IF(X1426='Tabelas auxiliares'!$A$237,"CUSTEIO",IF(X1426='Tabelas auxiliares'!$A$236,"INVESTIMENTO","ERRO - VERIFICAR"))))</f>
        <v/>
      </c>
      <c r="Z1426" s="64" t="str">
        <f t="shared" si="37"/>
        <v/>
      </c>
      <c r="AA1426" s="44"/>
      <c r="AC1426" s="44"/>
    </row>
    <row r="1427" spans="6:29" x14ac:dyDescent="0.25">
      <c r="F1427" s="51" t="str">
        <f>IFERROR(VLOOKUP(D1427,'Tabelas auxiliares'!$A$3:$B$61,2,FALSE),"")</f>
        <v/>
      </c>
      <c r="G1427" s="51" t="str">
        <f>IFERROR(VLOOKUP($B1427,'Tabelas auxiliares'!$A$65:$C$102,2,FALSE),"")</f>
        <v/>
      </c>
      <c r="H1427" s="51" t="str">
        <f>IFERROR(VLOOKUP($B1427,'Tabelas auxiliares'!$A$65:$C$102,3,FALSE),"")</f>
        <v/>
      </c>
      <c r="X1427" s="51" t="str">
        <f t="shared" si="36"/>
        <v/>
      </c>
      <c r="Y1427" s="51" t="str">
        <f>IF(T1427="","",IF(AND(T1427&lt;&gt;'Tabelas auxiliares'!$B$236,T1427&lt;&gt;'Tabelas auxiliares'!$B$237,T1427&lt;&gt;'Tabelas auxiliares'!$C$236,T1427&lt;&gt;'Tabelas auxiliares'!$C$237,T1427&lt;&gt;'Tabelas auxiliares'!$D$236),"FOLHA DE PESSOAL",IF(X1427='Tabelas auxiliares'!$A$237,"CUSTEIO",IF(X1427='Tabelas auxiliares'!$A$236,"INVESTIMENTO","ERRO - VERIFICAR"))))</f>
        <v/>
      </c>
      <c r="Z1427" s="64" t="str">
        <f t="shared" si="37"/>
        <v/>
      </c>
      <c r="AA1427" s="44"/>
      <c r="AC1427" s="44"/>
    </row>
    <row r="1428" spans="6:29" x14ac:dyDescent="0.25">
      <c r="F1428" s="51" t="str">
        <f>IFERROR(VLOOKUP(D1428,'Tabelas auxiliares'!$A$3:$B$61,2,FALSE),"")</f>
        <v/>
      </c>
      <c r="G1428" s="51" t="str">
        <f>IFERROR(VLOOKUP($B1428,'Tabelas auxiliares'!$A$65:$C$102,2,FALSE),"")</f>
        <v/>
      </c>
      <c r="H1428" s="51" t="str">
        <f>IFERROR(VLOOKUP($B1428,'Tabelas auxiliares'!$A$65:$C$102,3,FALSE),"")</f>
        <v/>
      </c>
      <c r="X1428" s="51" t="str">
        <f t="shared" si="36"/>
        <v/>
      </c>
      <c r="Y1428" s="51" t="str">
        <f>IF(T1428="","",IF(AND(T1428&lt;&gt;'Tabelas auxiliares'!$B$236,T1428&lt;&gt;'Tabelas auxiliares'!$B$237,T1428&lt;&gt;'Tabelas auxiliares'!$C$236,T1428&lt;&gt;'Tabelas auxiliares'!$C$237,T1428&lt;&gt;'Tabelas auxiliares'!$D$236),"FOLHA DE PESSOAL",IF(X1428='Tabelas auxiliares'!$A$237,"CUSTEIO",IF(X1428='Tabelas auxiliares'!$A$236,"INVESTIMENTO","ERRO - VERIFICAR"))))</f>
        <v/>
      </c>
      <c r="Z1428" s="64" t="str">
        <f t="shared" si="37"/>
        <v/>
      </c>
      <c r="AC1428" s="44"/>
    </row>
    <row r="1429" spans="6:29" x14ac:dyDescent="0.25">
      <c r="F1429" s="51" t="str">
        <f>IFERROR(VLOOKUP(D1429,'Tabelas auxiliares'!$A$3:$B$61,2,FALSE),"")</f>
        <v/>
      </c>
      <c r="G1429" s="51" t="str">
        <f>IFERROR(VLOOKUP($B1429,'Tabelas auxiliares'!$A$65:$C$102,2,FALSE),"")</f>
        <v/>
      </c>
      <c r="H1429" s="51" t="str">
        <f>IFERROR(VLOOKUP($B1429,'Tabelas auxiliares'!$A$65:$C$102,3,FALSE),"")</f>
        <v/>
      </c>
      <c r="X1429" s="51" t="str">
        <f t="shared" si="36"/>
        <v/>
      </c>
      <c r="Y1429" s="51" t="str">
        <f>IF(T1429="","",IF(AND(T1429&lt;&gt;'Tabelas auxiliares'!$B$236,T1429&lt;&gt;'Tabelas auxiliares'!$B$237,T1429&lt;&gt;'Tabelas auxiliares'!$C$236,T1429&lt;&gt;'Tabelas auxiliares'!$C$237,T1429&lt;&gt;'Tabelas auxiliares'!$D$236),"FOLHA DE PESSOAL",IF(X1429='Tabelas auxiliares'!$A$237,"CUSTEIO",IF(X1429='Tabelas auxiliares'!$A$236,"INVESTIMENTO","ERRO - VERIFICAR"))))</f>
        <v/>
      </c>
      <c r="Z1429" s="64" t="str">
        <f t="shared" si="37"/>
        <v/>
      </c>
      <c r="AA1429" s="44"/>
      <c r="AC1429" s="44"/>
    </row>
    <row r="1430" spans="6:29" x14ac:dyDescent="0.25">
      <c r="F1430" s="51" t="str">
        <f>IFERROR(VLOOKUP(D1430,'Tabelas auxiliares'!$A$3:$B$61,2,FALSE),"")</f>
        <v/>
      </c>
      <c r="G1430" s="51" t="str">
        <f>IFERROR(VLOOKUP($B1430,'Tabelas auxiliares'!$A$65:$C$102,2,FALSE),"")</f>
        <v/>
      </c>
      <c r="H1430" s="51" t="str">
        <f>IFERROR(VLOOKUP($B1430,'Tabelas auxiliares'!$A$65:$C$102,3,FALSE),"")</f>
        <v/>
      </c>
      <c r="X1430" s="51" t="str">
        <f t="shared" si="36"/>
        <v/>
      </c>
      <c r="Y1430" s="51" t="str">
        <f>IF(T1430="","",IF(AND(T1430&lt;&gt;'Tabelas auxiliares'!$B$236,T1430&lt;&gt;'Tabelas auxiliares'!$B$237,T1430&lt;&gt;'Tabelas auxiliares'!$C$236,T1430&lt;&gt;'Tabelas auxiliares'!$C$237,T1430&lt;&gt;'Tabelas auxiliares'!$D$236),"FOLHA DE PESSOAL",IF(X1430='Tabelas auxiliares'!$A$237,"CUSTEIO",IF(X1430='Tabelas auxiliares'!$A$236,"INVESTIMENTO","ERRO - VERIFICAR"))))</f>
        <v/>
      </c>
      <c r="Z1430" s="64" t="str">
        <f t="shared" si="37"/>
        <v/>
      </c>
      <c r="AA1430" s="44"/>
      <c r="AC1430" s="44"/>
    </row>
    <row r="1431" spans="6:29" x14ac:dyDescent="0.25">
      <c r="F1431" s="51" t="str">
        <f>IFERROR(VLOOKUP(D1431,'Tabelas auxiliares'!$A$3:$B$61,2,FALSE),"")</f>
        <v/>
      </c>
      <c r="G1431" s="51" t="str">
        <f>IFERROR(VLOOKUP($B1431,'Tabelas auxiliares'!$A$65:$C$102,2,FALSE),"")</f>
        <v/>
      </c>
      <c r="H1431" s="51" t="str">
        <f>IFERROR(VLOOKUP($B1431,'Tabelas auxiliares'!$A$65:$C$102,3,FALSE),"")</f>
        <v/>
      </c>
      <c r="X1431" s="51" t="str">
        <f t="shared" si="36"/>
        <v/>
      </c>
      <c r="Y1431" s="51" t="str">
        <f>IF(T1431="","",IF(AND(T1431&lt;&gt;'Tabelas auxiliares'!$B$236,T1431&lt;&gt;'Tabelas auxiliares'!$B$237,T1431&lt;&gt;'Tabelas auxiliares'!$C$236,T1431&lt;&gt;'Tabelas auxiliares'!$C$237,T1431&lt;&gt;'Tabelas auxiliares'!$D$236),"FOLHA DE PESSOAL",IF(X1431='Tabelas auxiliares'!$A$237,"CUSTEIO",IF(X1431='Tabelas auxiliares'!$A$236,"INVESTIMENTO","ERRO - VERIFICAR"))))</f>
        <v/>
      </c>
      <c r="Z1431" s="64" t="str">
        <f t="shared" si="37"/>
        <v/>
      </c>
      <c r="AA1431" s="44"/>
      <c r="AC1431" s="44"/>
    </row>
    <row r="1432" spans="6:29" x14ac:dyDescent="0.25">
      <c r="F1432" s="51" t="str">
        <f>IFERROR(VLOOKUP(D1432,'Tabelas auxiliares'!$A$3:$B$61,2,FALSE),"")</f>
        <v/>
      </c>
      <c r="G1432" s="51" t="str">
        <f>IFERROR(VLOOKUP($B1432,'Tabelas auxiliares'!$A$65:$C$102,2,FALSE),"")</f>
        <v/>
      </c>
      <c r="H1432" s="51" t="str">
        <f>IFERROR(VLOOKUP($B1432,'Tabelas auxiliares'!$A$65:$C$102,3,FALSE),"")</f>
        <v/>
      </c>
      <c r="X1432" s="51" t="str">
        <f t="shared" si="36"/>
        <v/>
      </c>
      <c r="Y1432" s="51" t="str">
        <f>IF(T1432="","",IF(AND(T1432&lt;&gt;'Tabelas auxiliares'!$B$236,T1432&lt;&gt;'Tabelas auxiliares'!$B$237,T1432&lt;&gt;'Tabelas auxiliares'!$C$236,T1432&lt;&gt;'Tabelas auxiliares'!$C$237,T1432&lt;&gt;'Tabelas auxiliares'!$D$236),"FOLHA DE PESSOAL",IF(X1432='Tabelas auxiliares'!$A$237,"CUSTEIO",IF(X1432='Tabelas auxiliares'!$A$236,"INVESTIMENTO","ERRO - VERIFICAR"))))</f>
        <v/>
      </c>
      <c r="Z1432" s="64" t="str">
        <f t="shared" si="37"/>
        <v/>
      </c>
      <c r="AA1432" s="44"/>
      <c r="AC1432" s="44"/>
    </row>
    <row r="1433" spans="6:29" x14ac:dyDescent="0.25">
      <c r="F1433" s="51" t="str">
        <f>IFERROR(VLOOKUP(D1433,'Tabelas auxiliares'!$A$3:$B$61,2,FALSE),"")</f>
        <v/>
      </c>
      <c r="G1433" s="51" t="str">
        <f>IFERROR(VLOOKUP($B1433,'Tabelas auxiliares'!$A$65:$C$102,2,FALSE),"")</f>
        <v/>
      </c>
      <c r="H1433" s="51" t="str">
        <f>IFERROR(VLOOKUP($B1433,'Tabelas auxiliares'!$A$65:$C$102,3,FALSE),"")</f>
        <v/>
      </c>
      <c r="X1433" s="51" t="str">
        <f t="shared" si="36"/>
        <v/>
      </c>
      <c r="Y1433" s="51" t="str">
        <f>IF(T1433="","",IF(AND(T1433&lt;&gt;'Tabelas auxiliares'!$B$236,T1433&lt;&gt;'Tabelas auxiliares'!$B$237,T1433&lt;&gt;'Tabelas auxiliares'!$C$236,T1433&lt;&gt;'Tabelas auxiliares'!$C$237,T1433&lt;&gt;'Tabelas auxiliares'!$D$236),"FOLHA DE PESSOAL",IF(X1433='Tabelas auxiliares'!$A$237,"CUSTEIO",IF(X1433='Tabelas auxiliares'!$A$236,"INVESTIMENTO","ERRO - VERIFICAR"))))</f>
        <v/>
      </c>
      <c r="Z1433" s="64" t="str">
        <f t="shared" si="37"/>
        <v/>
      </c>
      <c r="AA1433" s="44"/>
      <c r="AC1433" s="44"/>
    </row>
    <row r="1434" spans="6:29" x14ac:dyDescent="0.25">
      <c r="F1434" s="51" t="str">
        <f>IFERROR(VLOOKUP(D1434,'Tabelas auxiliares'!$A$3:$B$61,2,FALSE),"")</f>
        <v/>
      </c>
      <c r="G1434" s="51" t="str">
        <f>IFERROR(VLOOKUP($B1434,'Tabelas auxiliares'!$A$65:$C$102,2,FALSE),"")</f>
        <v/>
      </c>
      <c r="H1434" s="51" t="str">
        <f>IFERROR(VLOOKUP($B1434,'Tabelas auxiliares'!$A$65:$C$102,3,FALSE),"")</f>
        <v/>
      </c>
      <c r="X1434" s="51" t="str">
        <f t="shared" si="36"/>
        <v/>
      </c>
      <c r="Y1434" s="51" t="str">
        <f>IF(T1434="","",IF(AND(T1434&lt;&gt;'Tabelas auxiliares'!$B$236,T1434&lt;&gt;'Tabelas auxiliares'!$B$237,T1434&lt;&gt;'Tabelas auxiliares'!$C$236,T1434&lt;&gt;'Tabelas auxiliares'!$C$237,T1434&lt;&gt;'Tabelas auxiliares'!$D$236),"FOLHA DE PESSOAL",IF(X1434='Tabelas auxiliares'!$A$237,"CUSTEIO",IF(X1434='Tabelas auxiliares'!$A$236,"INVESTIMENTO","ERRO - VERIFICAR"))))</f>
        <v/>
      </c>
      <c r="Z1434" s="64" t="str">
        <f t="shared" si="37"/>
        <v/>
      </c>
      <c r="AA1434" s="44"/>
      <c r="AC1434" s="44"/>
    </row>
    <row r="1435" spans="6:29" x14ac:dyDescent="0.25">
      <c r="F1435" s="51" t="str">
        <f>IFERROR(VLOOKUP(D1435,'Tabelas auxiliares'!$A$3:$B$61,2,FALSE),"")</f>
        <v/>
      </c>
      <c r="G1435" s="51" t="str">
        <f>IFERROR(VLOOKUP($B1435,'Tabelas auxiliares'!$A$65:$C$102,2,FALSE),"")</f>
        <v/>
      </c>
      <c r="H1435" s="51" t="str">
        <f>IFERROR(VLOOKUP($B1435,'Tabelas auxiliares'!$A$65:$C$102,3,FALSE),"")</f>
        <v/>
      </c>
      <c r="X1435" s="51" t="str">
        <f t="shared" si="36"/>
        <v/>
      </c>
      <c r="Y1435" s="51" t="str">
        <f>IF(T1435="","",IF(AND(T1435&lt;&gt;'Tabelas auxiliares'!$B$236,T1435&lt;&gt;'Tabelas auxiliares'!$B$237,T1435&lt;&gt;'Tabelas auxiliares'!$C$236,T1435&lt;&gt;'Tabelas auxiliares'!$C$237,T1435&lt;&gt;'Tabelas auxiliares'!$D$236),"FOLHA DE PESSOAL",IF(X1435='Tabelas auxiliares'!$A$237,"CUSTEIO",IF(X1435='Tabelas auxiliares'!$A$236,"INVESTIMENTO","ERRO - VERIFICAR"))))</f>
        <v/>
      </c>
      <c r="Z1435" s="64" t="str">
        <f t="shared" si="37"/>
        <v/>
      </c>
      <c r="AA1435" s="44"/>
      <c r="AC1435" s="44"/>
    </row>
    <row r="1436" spans="6:29" x14ac:dyDescent="0.25">
      <c r="F1436" s="51" t="str">
        <f>IFERROR(VLOOKUP(D1436,'Tabelas auxiliares'!$A$3:$B$61,2,FALSE),"")</f>
        <v/>
      </c>
      <c r="G1436" s="51" t="str">
        <f>IFERROR(VLOOKUP($B1436,'Tabelas auxiliares'!$A$65:$C$102,2,FALSE),"")</f>
        <v/>
      </c>
      <c r="H1436" s="51" t="str">
        <f>IFERROR(VLOOKUP($B1436,'Tabelas auxiliares'!$A$65:$C$102,3,FALSE),"")</f>
        <v/>
      </c>
      <c r="X1436" s="51" t="str">
        <f t="shared" si="36"/>
        <v/>
      </c>
      <c r="Y1436" s="51" t="str">
        <f>IF(T1436="","",IF(AND(T1436&lt;&gt;'Tabelas auxiliares'!$B$236,T1436&lt;&gt;'Tabelas auxiliares'!$B$237,T1436&lt;&gt;'Tabelas auxiliares'!$C$236,T1436&lt;&gt;'Tabelas auxiliares'!$C$237,T1436&lt;&gt;'Tabelas auxiliares'!$D$236),"FOLHA DE PESSOAL",IF(X1436='Tabelas auxiliares'!$A$237,"CUSTEIO",IF(X1436='Tabelas auxiliares'!$A$236,"INVESTIMENTO","ERRO - VERIFICAR"))))</f>
        <v/>
      </c>
      <c r="Z1436" s="64" t="str">
        <f t="shared" si="37"/>
        <v/>
      </c>
      <c r="AA1436" s="44"/>
      <c r="AC1436" s="44"/>
    </row>
    <row r="1437" spans="6:29" x14ac:dyDescent="0.25">
      <c r="F1437" s="51" t="str">
        <f>IFERROR(VLOOKUP(D1437,'Tabelas auxiliares'!$A$3:$B$61,2,FALSE),"")</f>
        <v/>
      </c>
      <c r="G1437" s="51" t="str">
        <f>IFERROR(VLOOKUP($B1437,'Tabelas auxiliares'!$A$65:$C$102,2,FALSE),"")</f>
        <v/>
      </c>
      <c r="H1437" s="51" t="str">
        <f>IFERROR(VLOOKUP($B1437,'Tabelas auxiliares'!$A$65:$C$102,3,FALSE),"")</f>
        <v/>
      </c>
      <c r="X1437" s="51" t="str">
        <f t="shared" si="36"/>
        <v/>
      </c>
      <c r="Y1437" s="51" t="str">
        <f>IF(T1437="","",IF(AND(T1437&lt;&gt;'Tabelas auxiliares'!$B$236,T1437&lt;&gt;'Tabelas auxiliares'!$B$237,T1437&lt;&gt;'Tabelas auxiliares'!$C$236,T1437&lt;&gt;'Tabelas auxiliares'!$C$237,T1437&lt;&gt;'Tabelas auxiliares'!$D$236),"FOLHA DE PESSOAL",IF(X1437='Tabelas auxiliares'!$A$237,"CUSTEIO",IF(X1437='Tabelas auxiliares'!$A$236,"INVESTIMENTO","ERRO - VERIFICAR"))))</f>
        <v/>
      </c>
      <c r="Z1437" s="64" t="str">
        <f t="shared" si="37"/>
        <v/>
      </c>
      <c r="AC1437" s="44"/>
    </row>
    <row r="1438" spans="6:29" x14ac:dyDescent="0.25">
      <c r="F1438" s="51" t="str">
        <f>IFERROR(VLOOKUP(D1438,'Tabelas auxiliares'!$A$3:$B$61,2,FALSE),"")</f>
        <v/>
      </c>
      <c r="G1438" s="51" t="str">
        <f>IFERROR(VLOOKUP($B1438,'Tabelas auxiliares'!$A$65:$C$102,2,FALSE),"")</f>
        <v/>
      </c>
      <c r="H1438" s="51" t="str">
        <f>IFERROR(VLOOKUP($B1438,'Tabelas auxiliares'!$A$65:$C$102,3,FALSE),"")</f>
        <v/>
      </c>
      <c r="X1438" s="51" t="str">
        <f t="shared" si="36"/>
        <v/>
      </c>
      <c r="Y1438" s="51" t="str">
        <f>IF(T1438="","",IF(AND(T1438&lt;&gt;'Tabelas auxiliares'!$B$236,T1438&lt;&gt;'Tabelas auxiliares'!$B$237,T1438&lt;&gt;'Tabelas auxiliares'!$C$236,T1438&lt;&gt;'Tabelas auxiliares'!$C$237,T1438&lt;&gt;'Tabelas auxiliares'!$D$236),"FOLHA DE PESSOAL",IF(X1438='Tabelas auxiliares'!$A$237,"CUSTEIO",IF(X1438='Tabelas auxiliares'!$A$236,"INVESTIMENTO","ERRO - VERIFICAR"))))</f>
        <v/>
      </c>
      <c r="Z1438" s="64" t="str">
        <f t="shared" si="37"/>
        <v/>
      </c>
      <c r="AA1438" s="44"/>
      <c r="AC1438" s="44"/>
    </row>
    <row r="1439" spans="6:29" x14ac:dyDescent="0.25">
      <c r="F1439" s="51" t="str">
        <f>IFERROR(VLOOKUP(D1439,'Tabelas auxiliares'!$A$3:$B$61,2,FALSE),"")</f>
        <v/>
      </c>
      <c r="G1439" s="51" t="str">
        <f>IFERROR(VLOOKUP($B1439,'Tabelas auxiliares'!$A$65:$C$102,2,FALSE),"")</f>
        <v/>
      </c>
      <c r="H1439" s="51" t="str">
        <f>IFERROR(VLOOKUP($B1439,'Tabelas auxiliares'!$A$65:$C$102,3,FALSE),"")</f>
        <v/>
      </c>
      <c r="X1439" s="51" t="str">
        <f t="shared" si="36"/>
        <v/>
      </c>
      <c r="Y1439" s="51" t="str">
        <f>IF(T1439="","",IF(AND(T1439&lt;&gt;'Tabelas auxiliares'!$B$236,T1439&lt;&gt;'Tabelas auxiliares'!$B$237,T1439&lt;&gt;'Tabelas auxiliares'!$C$236,T1439&lt;&gt;'Tabelas auxiliares'!$C$237,T1439&lt;&gt;'Tabelas auxiliares'!$D$236),"FOLHA DE PESSOAL",IF(X1439='Tabelas auxiliares'!$A$237,"CUSTEIO",IF(X1439='Tabelas auxiliares'!$A$236,"INVESTIMENTO","ERRO - VERIFICAR"))))</f>
        <v/>
      </c>
      <c r="Z1439" s="64" t="str">
        <f t="shared" si="37"/>
        <v/>
      </c>
      <c r="AA1439" s="44"/>
      <c r="AC1439" s="44"/>
    </row>
    <row r="1440" spans="6:29" x14ac:dyDescent="0.25">
      <c r="F1440" s="51" t="str">
        <f>IFERROR(VLOOKUP(D1440,'Tabelas auxiliares'!$A$3:$B$61,2,FALSE),"")</f>
        <v/>
      </c>
      <c r="G1440" s="51" t="str">
        <f>IFERROR(VLOOKUP($B1440,'Tabelas auxiliares'!$A$65:$C$102,2,FALSE),"")</f>
        <v/>
      </c>
      <c r="H1440" s="51" t="str">
        <f>IFERROR(VLOOKUP($B1440,'Tabelas auxiliares'!$A$65:$C$102,3,FALSE),"")</f>
        <v/>
      </c>
      <c r="X1440" s="51" t="str">
        <f t="shared" si="36"/>
        <v/>
      </c>
      <c r="Y1440" s="51" t="str">
        <f>IF(T1440="","",IF(AND(T1440&lt;&gt;'Tabelas auxiliares'!$B$236,T1440&lt;&gt;'Tabelas auxiliares'!$B$237,T1440&lt;&gt;'Tabelas auxiliares'!$C$236,T1440&lt;&gt;'Tabelas auxiliares'!$C$237,T1440&lt;&gt;'Tabelas auxiliares'!$D$236),"FOLHA DE PESSOAL",IF(X1440='Tabelas auxiliares'!$A$237,"CUSTEIO",IF(X1440='Tabelas auxiliares'!$A$236,"INVESTIMENTO","ERRO - VERIFICAR"))))</f>
        <v/>
      </c>
      <c r="Z1440" s="64" t="str">
        <f t="shared" si="37"/>
        <v/>
      </c>
      <c r="AA1440" s="44"/>
      <c r="AC1440" s="44"/>
    </row>
    <row r="1441" spans="6:29" x14ac:dyDescent="0.25">
      <c r="F1441" s="51" t="str">
        <f>IFERROR(VLOOKUP(D1441,'Tabelas auxiliares'!$A$3:$B$61,2,FALSE),"")</f>
        <v/>
      </c>
      <c r="G1441" s="51" t="str">
        <f>IFERROR(VLOOKUP($B1441,'Tabelas auxiliares'!$A$65:$C$102,2,FALSE),"")</f>
        <v/>
      </c>
      <c r="H1441" s="51" t="str">
        <f>IFERROR(VLOOKUP($B1441,'Tabelas auxiliares'!$A$65:$C$102,3,FALSE),"")</f>
        <v/>
      </c>
      <c r="X1441" s="51" t="str">
        <f t="shared" ref="X1441:X1470" si="38">LEFT(V1441,1)</f>
        <v/>
      </c>
      <c r="Y1441" s="51" t="str">
        <f>IF(T1441="","",IF(AND(T1441&lt;&gt;'Tabelas auxiliares'!$B$236,T1441&lt;&gt;'Tabelas auxiliares'!$B$237,T1441&lt;&gt;'Tabelas auxiliares'!$C$236,T1441&lt;&gt;'Tabelas auxiliares'!$C$237,T1441&lt;&gt;'Tabelas auxiliares'!$D$236),"FOLHA DE PESSOAL",IF(X1441='Tabelas auxiliares'!$A$237,"CUSTEIO",IF(X1441='Tabelas auxiliares'!$A$236,"INVESTIMENTO","ERRO - VERIFICAR"))))</f>
        <v/>
      </c>
      <c r="Z1441" s="64" t="str">
        <f t="shared" si="37"/>
        <v/>
      </c>
      <c r="AA1441" s="44"/>
      <c r="AC1441" s="44"/>
    </row>
    <row r="1442" spans="6:29" x14ac:dyDescent="0.25">
      <c r="F1442" s="51" t="str">
        <f>IFERROR(VLOOKUP(D1442,'Tabelas auxiliares'!$A$3:$B$61,2,FALSE),"")</f>
        <v/>
      </c>
      <c r="G1442" s="51" t="str">
        <f>IFERROR(VLOOKUP($B1442,'Tabelas auxiliares'!$A$65:$C$102,2,FALSE),"")</f>
        <v/>
      </c>
      <c r="H1442" s="51" t="str">
        <f>IFERROR(VLOOKUP($B1442,'Tabelas auxiliares'!$A$65:$C$102,3,FALSE),"")</f>
        <v/>
      </c>
      <c r="X1442" s="51" t="str">
        <f t="shared" si="38"/>
        <v/>
      </c>
      <c r="Y1442" s="51" t="str">
        <f>IF(T1442="","",IF(AND(T1442&lt;&gt;'Tabelas auxiliares'!$B$236,T1442&lt;&gt;'Tabelas auxiliares'!$B$237,T1442&lt;&gt;'Tabelas auxiliares'!$C$236,T1442&lt;&gt;'Tabelas auxiliares'!$C$237,T1442&lt;&gt;'Tabelas auxiliares'!$D$236),"FOLHA DE PESSOAL",IF(X1442='Tabelas auxiliares'!$A$237,"CUSTEIO",IF(X1442='Tabelas auxiliares'!$A$236,"INVESTIMENTO","ERRO - VERIFICAR"))))</f>
        <v/>
      </c>
      <c r="Z1442" s="64" t="str">
        <f t="shared" ref="Z1442:Z1470" si="39">IF(AA1442+AB1442+AC1442&lt;&gt;0,AA1442+AB1442+AC1442,"")</f>
        <v/>
      </c>
      <c r="AC1442" s="44"/>
    </row>
    <row r="1443" spans="6:29" x14ac:dyDescent="0.25">
      <c r="F1443" s="51" t="str">
        <f>IFERROR(VLOOKUP(D1443,'Tabelas auxiliares'!$A$3:$B$61,2,FALSE),"")</f>
        <v/>
      </c>
      <c r="G1443" s="51" t="str">
        <f>IFERROR(VLOOKUP($B1443,'Tabelas auxiliares'!$A$65:$C$102,2,FALSE),"")</f>
        <v/>
      </c>
      <c r="H1443" s="51" t="str">
        <f>IFERROR(VLOOKUP($B1443,'Tabelas auxiliares'!$A$65:$C$102,3,FALSE),"")</f>
        <v/>
      </c>
      <c r="X1443" s="51" t="str">
        <f t="shared" si="38"/>
        <v/>
      </c>
      <c r="Y1443" s="51" t="str">
        <f>IF(T1443="","",IF(AND(T1443&lt;&gt;'Tabelas auxiliares'!$B$236,T1443&lt;&gt;'Tabelas auxiliares'!$B$237,T1443&lt;&gt;'Tabelas auxiliares'!$C$236,T1443&lt;&gt;'Tabelas auxiliares'!$C$237,T1443&lt;&gt;'Tabelas auxiliares'!$D$236),"FOLHA DE PESSOAL",IF(X1443='Tabelas auxiliares'!$A$237,"CUSTEIO",IF(X1443='Tabelas auxiliares'!$A$236,"INVESTIMENTO","ERRO - VERIFICAR"))))</f>
        <v/>
      </c>
      <c r="Z1443" s="64" t="str">
        <f t="shared" si="39"/>
        <v/>
      </c>
      <c r="AA1443" s="44"/>
      <c r="AC1443" s="44"/>
    </row>
    <row r="1444" spans="6:29" x14ac:dyDescent="0.25">
      <c r="F1444" s="51" t="str">
        <f>IFERROR(VLOOKUP(D1444,'Tabelas auxiliares'!$A$3:$B$61,2,FALSE),"")</f>
        <v/>
      </c>
      <c r="G1444" s="51" t="str">
        <f>IFERROR(VLOOKUP($B1444,'Tabelas auxiliares'!$A$65:$C$102,2,FALSE),"")</f>
        <v/>
      </c>
      <c r="H1444" s="51" t="str">
        <f>IFERROR(VLOOKUP($B1444,'Tabelas auxiliares'!$A$65:$C$102,3,FALSE),"")</f>
        <v/>
      </c>
      <c r="X1444" s="51" t="str">
        <f t="shared" si="38"/>
        <v/>
      </c>
      <c r="Y1444" s="51" t="str">
        <f>IF(T1444="","",IF(AND(T1444&lt;&gt;'Tabelas auxiliares'!$B$236,T1444&lt;&gt;'Tabelas auxiliares'!$B$237,T1444&lt;&gt;'Tabelas auxiliares'!$C$236,T1444&lt;&gt;'Tabelas auxiliares'!$C$237,T1444&lt;&gt;'Tabelas auxiliares'!$D$236),"FOLHA DE PESSOAL",IF(X1444='Tabelas auxiliares'!$A$237,"CUSTEIO",IF(X1444='Tabelas auxiliares'!$A$236,"INVESTIMENTO","ERRO - VERIFICAR"))))</f>
        <v/>
      </c>
      <c r="Z1444" s="64" t="str">
        <f t="shared" si="39"/>
        <v/>
      </c>
      <c r="AA1444" s="44"/>
      <c r="AC1444" s="44"/>
    </row>
    <row r="1445" spans="6:29" x14ac:dyDescent="0.25">
      <c r="F1445" s="51" t="str">
        <f>IFERROR(VLOOKUP(D1445,'Tabelas auxiliares'!$A$3:$B$61,2,FALSE),"")</f>
        <v/>
      </c>
      <c r="G1445" s="51" t="str">
        <f>IFERROR(VLOOKUP($B1445,'Tabelas auxiliares'!$A$65:$C$102,2,FALSE),"")</f>
        <v/>
      </c>
      <c r="H1445" s="51" t="str">
        <f>IFERROR(VLOOKUP($B1445,'Tabelas auxiliares'!$A$65:$C$102,3,FALSE),"")</f>
        <v/>
      </c>
      <c r="X1445" s="51" t="str">
        <f t="shared" si="38"/>
        <v/>
      </c>
      <c r="Y1445" s="51" t="str">
        <f>IF(T1445="","",IF(AND(T1445&lt;&gt;'Tabelas auxiliares'!$B$236,T1445&lt;&gt;'Tabelas auxiliares'!$B$237,T1445&lt;&gt;'Tabelas auxiliares'!$C$236,T1445&lt;&gt;'Tabelas auxiliares'!$C$237,T1445&lt;&gt;'Tabelas auxiliares'!$D$236),"FOLHA DE PESSOAL",IF(X1445='Tabelas auxiliares'!$A$237,"CUSTEIO",IF(X1445='Tabelas auxiliares'!$A$236,"INVESTIMENTO","ERRO - VERIFICAR"))))</f>
        <v/>
      </c>
      <c r="Z1445" s="64" t="str">
        <f t="shared" si="39"/>
        <v/>
      </c>
      <c r="AA1445" s="44"/>
      <c r="AC1445" s="44"/>
    </row>
    <row r="1446" spans="6:29" x14ac:dyDescent="0.25">
      <c r="F1446" s="51" t="str">
        <f>IFERROR(VLOOKUP(D1446,'Tabelas auxiliares'!$A$3:$B$61,2,FALSE),"")</f>
        <v/>
      </c>
      <c r="G1446" s="51" t="str">
        <f>IFERROR(VLOOKUP($B1446,'Tabelas auxiliares'!$A$65:$C$102,2,FALSE),"")</f>
        <v/>
      </c>
      <c r="H1446" s="51" t="str">
        <f>IFERROR(VLOOKUP($B1446,'Tabelas auxiliares'!$A$65:$C$102,3,FALSE),"")</f>
        <v/>
      </c>
      <c r="X1446" s="51" t="str">
        <f t="shared" si="38"/>
        <v/>
      </c>
      <c r="Y1446" s="51" t="str">
        <f>IF(T1446="","",IF(AND(T1446&lt;&gt;'Tabelas auxiliares'!$B$236,T1446&lt;&gt;'Tabelas auxiliares'!$B$237,T1446&lt;&gt;'Tabelas auxiliares'!$C$236,T1446&lt;&gt;'Tabelas auxiliares'!$C$237,T1446&lt;&gt;'Tabelas auxiliares'!$D$236),"FOLHA DE PESSOAL",IF(X1446='Tabelas auxiliares'!$A$237,"CUSTEIO",IF(X1446='Tabelas auxiliares'!$A$236,"INVESTIMENTO","ERRO - VERIFICAR"))))</f>
        <v/>
      </c>
      <c r="Z1446" s="64" t="str">
        <f t="shared" si="39"/>
        <v/>
      </c>
      <c r="AC1446" s="44"/>
    </row>
    <row r="1447" spans="6:29" x14ac:dyDescent="0.25">
      <c r="F1447" s="51" t="str">
        <f>IFERROR(VLOOKUP(D1447,'Tabelas auxiliares'!$A$3:$B$61,2,FALSE),"")</f>
        <v/>
      </c>
      <c r="G1447" s="51" t="str">
        <f>IFERROR(VLOOKUP($B1447,'Tabelas auxiliares'!$A$65:$C$102,2,FALSE),"")</f>
        <v/>
      </c>
      <c r="H1447" s="51" t="str">
        <f>IFERROR(VLOOKUP($B1447,'Tabelas auxiliares'!$A$65:$C$102,3,FALSE),"")</f>
        <v/>
      </c>
      <c r="X1447" s="51" t="str">
        <f t="shared" si="38"/>
        <v/>
      </c>
      <c r="Y1447" s="51" t="str">
        <f>IF(T1447="","",IF(AND(T1447&lt;&gt;'Tabelas auxiliares'!$B$236,T1447&lt;&gt;'Tabelas auxiliares'!$B$237,T1447&lt;&gt;'Tabelas auxiliares'!$C$236,T1447&lt;&gt;'Tabelas auxiliares'!$C$237,T1447&lt;&gt;'Tabelas auxiliares'!$D$236),"FOLHA DE PESSOAL",IF(X1447='Tabelas auxiliares'!$A$237,"CUSTEIO",IF(X1447='Tabelas auxiliares'!$A$236,"INVESTIMENTO","ERRO - VERIFICAR"))))</f>
        <v/>
      </c>
      <c r="Z1447" s="64" t="str">
        <f t="shared" si="39"/>
        <v/>
      </c>
      <c r="AA1447" s="44"/>
      <c r="AC1447" s="44"/>
    </row>
    <row r="1448" spans="6:29" x14ac:dyDescent="0.25">
      <c r="F1448" s="51" t="str">
        <f>IFERROR(VLOOKUP(D1448,'Tabelas auxiliares'!$A$3:$B$61,2,FALSE),"")</f>
        <v/>
      </c>
      <c r="G1448" s="51" t="str">
        <f>IFERROR(VLOOKUP($B1448,'Tabelas auxiliares'!$A$65:$C$102,2,FALSE),"")</f>
        <v/>
      </c>
      <c r="H1448" s="51" t="str">
        <f>IFERROR(VLOOKUP($B1448,'Tabelas auxiliares'!$A$65:$C$102,3,FALSE),"")</f>
        <v/>
      </c>
      <c r="X1448" s="51" t="str">
        <f t="shared" si="38"/>
        <v/>
      </c>
      <c r="Y1448" s="51" t="str">
        <f>IF(T1448="","",IF(AND(T1448&lt;&gt;'Tabelas auxiliares'!$B$236,T1448&lt;&gt;'Tabelas auxiliares'!$B$237,T1448&lt;&gt;'Tabelas auxiliares'!$C$236,T1448&lt;&gt;'Tabelas auxiliares'!$C$237,T1448&lt;&gt;'Tabelas auxiliares'!$D$236),"FOLHA DE PESSOAL",IF(X1448='Tabelas auxiliares'!$A$237,"CUSTEIO",IF(X1448='Tabelas auxiliares'!$A$236,"INVESTIMENTO","ERRO - VERIFICAR"))))</f>
        <v/>
      </c>
      <c r="Z1448" s="64" t="str">
        <f t="shared" si="39"/>
        <v/>
      </c>
      <c r="AA1448" s="44"/>
      <c r="AC1448" s="44"/>
    </row>
    <row r="1449" spans="6:29" x14ac:dyDescent="0.25">
      <c r="F1449" s="51" t="str">
        <f>IFERROR(VLOOKUP(D1449,'Tabelas auxiliares'!$A$3:$B$61,2,FALSE),"")</f>
        <v/>
      </c>
      <c r="G1449" s="51" t="str">
        <f>IFERROR(VLOOKUP($B1449,'Tabelas auxiliares'!$A$65:$C$102,2,FALSE),"")</f>
        <v/>
      </c>
      <c r="H1449" s="51" t="str">
        <f>IFERROR(VLOOKUP($B1449,'Tabelas auxiliares'!$A$65:$C$102,3,FALSE),"")</f>
        <v/>
      </c>
      <c r="X1449" s="51" t="str">
        <f t="shared" si="38"/>
        <v/>
      </c>
      <c r="Y1449" s="51" t="str">
        <f>IF(T1449="","",IF(AND(T1449&lt;&gt;'Tabelas auxiliares'!$B$236,T1449&lt;&gt;'Tabelas auxiliares'!$B$237,T1449&lt;&gt;'Tabelas auxiliares'!$C$236,T1449&lt;&gt;'Tabelas auxiliares'!$C$237,T1449&lt;&gt;'Tabelas auxiliares'!$D$236),"FOLHA DE PESSOAL",IF(X1449='Tabelas auxiliares'!$A$237,"CUSTEIO",IF(X1449='Tabelas auxiliares'!$A$236,"INVESTIMENTO","ERRO - VERIFICAR"))))</f>
        <v/>
      </c>
      <c r="Z1449" s="64" t="str">
        <f t="shared" si="39"/>
        <v/>
      </c>
      <c r="AA1449" s="44"/>
      <c r="AC1449" s="44"/>
    </row>
    <row r="1450" spans="6:29" x14ac:dyDescent="0.25">
      <c r="F1450" s="51" t="str">
        <f>IFERROR(VLOOKUP(D1450,'Tabelas auxiliares'!$A$3:$B$61,2,FALSE),"")</f>
        <v/>
      </c>
      <c r="G1450" s="51" t="str">
        <f>IFERROR(VLOOKUP($B1450,'Tabelas auxiliares'!$A$65:$C$102,2,FALSE),"")</f>
        <v/>
      </c>
      <c r="H1450" s="51" t="str">
        <f>IFERROR(VLOOKUP($B1450,'Tabelas auxiliares'!$A$65:$C$102,3,FALSE),"")</f>
        <v/>
      </c>
      <c r="X1450" s="51" t="str">
        <f t="shared" si="38"/>
        <v/>
      </c>
      <c r="Y1450" s="51" t="str">
        <f>IF(T1450="","",IF(AND(T1450&lt;&gt;'Tabelas auxiliares'!$B$236,T1450&lt;&gt;'Tabelas auxiliares'!$B$237,T1450&lt;&gt;'Tabelas auxiliares'!$C$236,T1450&lt;&gt;'Tabelas auxiliares'!$C$237,T1450&lt;&gt;'Tabelas auxiliares'!$D$236),"FOLHA DE PESSOAL",IF(X1450='Tabelas auxiliares'!$A$237,"CUSTEIO",IF(X1450='Tabelas auxiliares'!$A$236,"INVESTIMENTO","ERRO - VERIFICAR"))))</f>
        <v/>
      </c>
      <c r="Z1450" s="64" t="str">
        <f t="shared" si="39"/>
        <v/>
      </c>
      <c r="AC1450" s="44"/>
    </row>
    <row r="1451" spans="6:29" x14ac:dyDescent="0.25">
      <c r="F1451" s="51" t="str">
        <f>IFERROR(VLOOKUP(D1451,'Tabelas auxiliares'!$A$3:$B$61,2,FALSE),"")</f>
        <v/>
      </c>
      <c r="G1451" s="51" t="str">
        <f>IFERROR(VLOOKUP($B1451,'Tabelas auxiliares'!$A$65:$C$102,2,FALSE),"")</f>
        <v/>
      </c>
      <c r="H1451" s="51" t="str">
        <f>IFERROR(VLOOKUP($B1451,'Tabelas auxiliares'!$A$65:$C$102,3,FALSE),"")</f>
        <v/>
      </c>
      <c r="X1451" s="51" t="str">
        <f t="shared" si="38"/>
        <v/>
      </c>
      <c r="Y1451" s="51" t="str">
        <f>IF(T1451="","",IF(AND(T1451&lt;&gt;'Tabelas auxiliares'!$B$236,T1451&lt;&gt;'Tabelas auxiliares'!$B$237,T1451&lt;&gt;'Tabelas auxiliares'!$C$236,T1451&lt;&gt;'Tabelas auxiliares'!$C$237,T1451&lt;&gt;'Tabelas auxiliares'!$D$236),"FOLHA DE PESSOAL",IF(X1451='Tabelas auxiliares'!$A$237,"CUSTEIO",IF(X1451='Tabelas auxiliares'!$A$236,"INVESTIMENTO","ERRO - VERIFICAR"))))</f>
        <v/>
      </c>
      <c r="Z1451" s="64" t="str">
        <f t="shared" si="39"/>
        <v/>
      </c>
      <c r="AC1451" s="44"/>
    </row>
    <row r="1452" spans="6:29" x14ac:dyDescent="0.25">
      <c r="F1452" s="51" t="str">
        <f>IFERROR(VLOOKUP(D1452,'Tabelas auxiliares'!$A$3:$B$61,2,FALSE),"")</f>
        <v/>
      </c>
      <c r="G1452" s="51" t="str">
        <f>IFERROR(VLOOKUP($B1452,'Tabelas auxiliares'!$A$65:$C$102,2,FALSE),"")</f>
        <v/>
      </c>
      <c r="H1452" s="51" t="str">
        <f>IFERROR(VLOOKUP($B1452,'Tabelas auxiliares'!$A$65:$C$102,3,FALSE),"")</f>
        <v/>
      </c>
      <c r="X1452" s="51" t="str">
        <f t="shared" si="38"/>
        <v/>
      </c>
      <c r="Y1452" s="51" t="str">
        <f>IF(T1452="","",IF(AND(T1452&lt;&gt;'Tabelas auxiliares'!$B$236,T1452&lt;&gt;'Tabelas auxiliares'!$B$237,T1452&lt;&gt;'Tabelas auxiliares'!$C$236,T1452&lt;&gt;'Tabelas auxiliares'!$C$237,T1452&lt;&gt;'Tabelas auxiliares'!$D$236),"FOLHA DE PESSOAL",IF(X1452='Tabelas auxiliares'!$A$237,"CUSTEIO",IF(X1452='Tabelas auxiliares'!$A$236,"INVESTIMENTO","ERRO - VERIFICAR"))))</f>
        <v/>
      </c>
      <c r="Z1452" s="64" t="str">
        <f t="shared" si="39"/>
        <v/>
      </c>
      <c r="AA1452" s="44"/>
      <c r="AC1452" s="44"/>
    </row>
    <row r="1453" spans="6:29" x14ac:dyDescent="0.25">
      <c r="F1453" s="51" t="str">
        <f>IFERROR(VLOOKUP(D1453,'Tabelas auxiliares'!$A$3:$B$61,2,FALSE),"")</f>
        <v/>
      </c>
      <c r="G1453" s="51" t="str">
        <f>IFERROR(VLOOKUP($B1453,'Tabelas auxiliares'!$A$65:$C$102,2,FALSE),"")</f>
        <v/>
      </c>
      <c r="H1453" s="51" t="str">
        <f>IFERROR(VLOOKUP($B1453,'Tabelas auxiliares'!$A$65:$C$102,3,FALSE),"")</f>
        <v/>
      </c>
      <c r="X1453" s="51" t="str">
        <f t="shared" si="38"/>
        <v/>
      </c>
      <c r="Y1453" s="51" t="str">
        <f>IF(T1453="","",IF(AND(T1453&lt;&gt;'Tabelas auxiliares'!$B$236,T1453&lt;&gt;'Tabelas auxiliares'!$B$237,T1453&lt;&gt;'Tabelas auxiliares'!$C$236,T1453&lt;&gt;'Tabelas auxiliares'!$C$237,T1453&lt;&gt;'Tabelas auxiliares'!$D$236),"FOLHA DE PESSOAL",IF(X1453='Tabelas auxiliares'!$A$237,"CUSTEIO",IF(X1453='Tabelas auxiliares'!$A$236,"INVESTIMENTO","ERRO - VERIFICAR"))))</f>
        <v/>
      </c>
      <c r="Z1453" s="64" t="str">
        <f t="shared" si="39"/>
        <v/>
      </c>
      <c r="AC1453" s="44"/>
    </row>
    <row r="1454" spans="6:29" x14ac:dyDescent="0.25">
      <c r="F1454" s="51" t="str">
        <f>IFERROR(VLOOKUP(D1454,'Tabelas auxiliares'!$A$3:$B$61,2,FALSE),"")</f>
        <v/>
      </c>
      <c r="G1454" s="51" t="str">
        <f>IFERROR(VLOOKUP($B1454,'Tabelas auxiliares'!$A$65:$C$102,2,FALSE),"")</f>
        <v/>
      </c>
      <c r="H1454" s="51" t="str">
        <f>IFERROR(VLOOKUP($B1454,'Tabelas auxiliares'!$A$65:$C$102,3,FALSE),"")</f>
        <v/>
      </c>
      <c r="X1454" s="51" t="str">
        <f t="shared" si="38"/>
        <v/>
      </c>
      <c r="Y1454" s="51" t="str">
        <f>IF(T1454="","",IF(AND(T1454&lt;&gt;'Tabelas auxiliares'!$B$236,T1454&lt;&gt;'Tabelas auxiliares'!$B$237,T1454&lt;&gt;'Tabelas auxiliares'!$C$236,T1454&lt;&gt;'Tabelas auxiliares'!$C$237,T1454&lt;&gt;'Tabelas auxiliares'!$D$236),"FOLHA DE PESSOAL",IF(X1454='Tabelas auxiliares'!$A$237,"CUSTEIO",IF(X1454='Tabelas auxiliares'!$A$236,"INVESTIMENTO","ERRO - VERIFICAR"))))</f>
        <v/>
      </c>
      <c r="Z1454" s="64" t="str">
        <f t="shared" si="39"/>
        <v/>
      </c>
      <c r="AC1454" s="44"/>
    </row>
    <row r="1455" spans="6:29" x14ac:dyDescent="0.25">
      <c r="F1455" s="51" t="str">
        <f>IFERROR(VLOOKUP(D1455,'Tabelas auxiliares'!$A$3:$B$61,2,FALSE),"")</f>
        <v/>
      </c>
      <c r="G1455" s="51" t="str">
        <f>IFERROR(VLOOKUP($B1455,'Tabelas auxiliares'!$A$65:$C$102,2,FALSE),"")</f>
        <v/>
      </c>
      <c r="H1455" s="51" t="str">
        <f>IFERROR(VLOOKUP($B1455,'Tabelas auxiliares'!$A$65:$C$102,3,FALSE),"")</f>
        <v/>
      </c>
      <c r="X1455" s="51" t="str">
        <f t="shared" si="38"/>
        <v/>
      </c>
      <c r="Y1455" s="51" t="str">
        <f>IF(T1455="","",IF(AND(T1455&lt;&gt;'Tabelas auxiliares'!$B$236,T1455&lt;&gt;'Tabelas auxiliares'!$B$237,T1455&lt;&gt;'Tabelas auxiliares'!$C$236,T1455&lt;&gt;'Tabelas auxiliares'!$C$237,T1455&lt;&gt;'Tabelas auxiliares'!$D$236),"FOLHA DE PESSOAL",IF(X1455='Tabelas auxiliares'!$A$237,"CUSTEIO",IF(X1455='Tabelas auxiliares'!$A$236,"INVESTIMENTO","ERRO - VERIFICAR"))))</f>
        <v/>
      </c>
      <c r="Z1455" s="64" t="str">
        <f t="shared" si="39"/>
        <v/>
      </c>
      <c r="AC1455" s="44"/>
    </row>
    <row r="1456" spans="6:29" x14ac:dyDescent="0.25">
      <c r="F1456" s="51" t="str">
        <f>IFERROR(VLOOKUP(D1456,'Tabelas auxiliares'!$A$3:$B$61,2,FALSE),"")</f>
        <v/>
      </c>
      <c r="G1456" s="51" t="str">
        <f>IFERROR(VLOOKUP($B1456,'Tabelas auxiliares'!$A$65:$C$102,2,FALSE),"")</f>
        <v/>
      </c>
      <c r="H1456" s="51" t="str">
        <f>IFERROR(VLOOKUP($B1456,'Tabelas auxiliares'!$A$65:$C$102,3,FALSE),"")</f>
        <v/>
      </c>
      <c r="X1456" s="51" t="str">
        <f t="shared" si="38"/>
        <v/>
      </c>
      <c r="Y1456" s="51" t="str">
        <f>IF(T1456="","",IF(AND(T1456&lt;&gt;'Tabelas auxiliares'!$B$236,T1456&lt;&gt;'Tabelas auxiliares'!$B$237,T1456&lt;&gt;'Tabelas auxiliares'!$C$236,T1456&lt;&gt;'Tabelas auxiliares'!$C$237,T1456&lt;&gt;'Tabelas auxiliares'!$D$236),"FOLHA DE PESSOAL",IF(X1456='Tabelas auxiliares'!$A$237,"CUSTEIO",IF(X1456='Tabelas auxiliares'!$A$236,"INVESTIMENTO","ERRO - VERIFICAR"))))</f>
        <v/>
      </c>
      <c r="Z1456" s="64" t="str">
        <f t="shared" si="39"/>
        <v/>
      </c>
      <c r="AC1456" s="44"/>
    </row>
    <row r="1457" spans="6:29" x14ac:dyDescent="0.25">
      <c r="F1457" s="51" t="str">
        <f>IFERROR(VLOOKUP(D1457,'Tabelas auxiliares'!$A$3:$B$61,2,FALSE),"")</f>
        <v/>
      </c>
      <c r="G1457" s="51" t="str">
        <f>IFERROR(VLOOKUP($B1457,'Tabelas auxiliares'!$A$65:$C$102,2,FALSE),"")</f>
        <v/>
      </c>
      <c r="H1457" s="51" t="str">
        <f>IFERROR(VLOOKUP($B1457,'Tabelas auxiliares'!$A$65:$C$102,3,FALSE),"")</f>
        <v/>
      </c>
      <c r="X1457" s="51" t="str">
        <f t="shared" si="38"/>
        <v/>
      </c>
      <c r="Y1457" s="51" t="str">
        <f>IF(T1457="","",IF(AND(T1457&lt;&gt;'Tabelas auxiliares'!$B$236,T1457&lt;&gt;'Tabelas auxiliares'!$B$237,T1457&lt;&gt;'Tabelas auxiliares'!$C$236,T1457&lt;&gt;'Tabelas auxiliares'!$C$237,T1457&lt;&gt;'Tabelas auxiliares'!$D$236),"FOLHA DE PESSOAL",IF(X1457='Tabelas auxiliares'!$A$237,"CUSTEIO",IF(X1457='Tabelas auxiliares'!$A$236,"INVESTIMENTO","ERRO - VERIFICAR"))))</f>
        <v/>
      </c>
      <c r="Z1457" s="64" t="str">
        <f t="shared" si="39"/>
        <v/>
      </c>
      <c r="AC1457" s="44"/>
    </row>
    <row r="1458" spans="6:29" x14ac:dyDescent="0.25">
      <c r="F1458" s="51" t="str">
        <f>IFERROR(VLOOKUP(D1458,'Tabelas auxiliares'!$A$3:$B$61,2,FALSE),"")</f>
        <v/>
      </c>
      <c r="G1458" s="51" t="str">
        <f>IFERROR(VLOOKUP($B1458,'Tabelas auxiliares'!$A$65:$C$102,2,FALSE),"")</f>
        <v/>
      </c>
      <c r="H1458" s="51" t="str">
        <f>IFERROR(VLOOKUP($B1458,'Tabelas auxiliares'!$A$65:$C$102,3,FALSE),"")</f>
        <v/>
      </c>
      <c r="X1458" s="51" t="str">
        <f t="shared" si="38"/>
        <v/>
      </c>
      <c r="Y1458" s="51" t="str">
        <f>IF(T1458="","",IF(AND(T1458&lt;&gt;'Tabelas auxiliares'!$B$236,T1458&lt;&gt;'Tabelas auxiliares'!$B$237,T1458&lt;&gt;'Tabelas auxiliares'!$C$236,T1458&lt;&gt;'Tabelas auxiliares'!$C$237,T1458&lt;&gt;'Tabelas auxiliares'!$D$236),"FOLHA DE PESSOAL",IF(X1458='Tabelas auxiliares'!$A$237,"CUSTEIO",IF(X1458='Tabelas auxiliares'!$A$236,"INVESTIMENTO","ERRO - VERIFICAR"))))</f>
        <v/>
      </c>
      <c r="Z1458" s="64" t="str">
        <f t="shared" si="39"/>
        <v/>
      </c>
      <c r="AC1458" s="44"/>
    </row>
    <row r="1459" spans="6:29" x14ac:dyDescent="0.25">
      <c r="F1459" s="51" t="str">
        <f>IFERROR(VLOOKUP(D1459,'Tabelas auxiliares'!$A$3:$B$61,2,FALSE),"")</f>
        <v/>
      </c>
      <c r="G1459" s="51" t="str">
        <f>IFERROR(VLOOKUP($B1459,'Tabelas auxiliares'!$A$65:$C$102,2,FALSE),"")</f>
        <v/>
      </c>
      <c r="H1459" s="51" t="str">
        <f>IFERROR(VLOOKUP($B1459,'Tabelas auxiliares'!$A$65:$C$102,3,FALSE),"")</f>
        <v/>
      </c>
      <c r="X1459" s="51" t="str">
        <f t="shared" si="38"/>
        <v/>
      </c>
      <c r="Y1459" s="51" t="str">
        <f>IF(T1459="","",IF(AND(T1459&lt;&gt;'Tabelas auxiliares'!$B$236,T1459&lt;&gt;'Tabelas auxiliares'!$B$237,T1459&lt;&gt;'Tabelas auxiliares'!$C$236,T1459&lt;&gt;'Tabelas auxiliares'!$C$237,T1459&lt;&gt;'Tabelas auxiliares'!$D$236),"FOLHA DE PESSOAL",IF(X1459='Tabelas auxiliares'!$A$237,"CUSTEIO",IF(X1459='Tabelas auxiliares'!$A$236,"INVESTIMENTO","ERRO - VERIFICAR"))))</f>
        <v/>
      </c>
      <c r="Z1459" s="64" t="str">
        <f t="shared" si="39"/>
        <v/>
      </c>
      <c r="AC1459" s="44"/>
    </row>
    <row r="1460" spans="6:29" x14ac:dyDescent="0.25">
      <c r="F1460" s="51" t="str">
        <f>IFERROR(VLOOKUP(D1460,'Tabelas auxiliares'!$A$3:$B$61,2,FALSE),"")</f>
        <v/>
      </c>
      <c r="G1460" s="51" t="str">
        <f>IFERROR(VLOOKUP($B1460,'Tabelas auxiliares'!$A$65:$C$102,2,FALSE),"")</f>
        <v/>
      </c>
      <c r="H1460" s="51" t="str">
        <f>IFERROR(VLOOKUP($B1460,'Tabelas auxiliares'!$A$65:$C$102,3,FALSE),"")</f>
        <v/>
      </c>
      <c r="X1460" s="51" t="str">
        <f t="shared" si="38"/>
        <v/>
      </c>
      <c r="Y1460" s="51" t="str">
        <f>IF(T1460="","",IF(AND(T1460&lt;&gt;'Tabelas auxiliares'!$B$236,T1460&lt;&gt;'Tabelas auxiliares'!$B$237,T1460&lt;&gt;'Tabelas auxiliares'!$C$236,T1460&lt;&gt;'Tabelas auxiliares'!$C$237,T1460&lt;&gt;'Tabelas auxiliares'!$D$236),"FOLHA DE PESSOAL",IF(X1460='Tabelas auxiliares'!$A$237,"CUSTEIO",IF(X1460='Tabelas auxiliares'!$A$236,"INVESTIMENTO","ERRO - VERIFICAR"))))</f>
        <v/>
      </c>
      <c r="Z1460" s="64" t="str">
        <f t="shared" si="39"/>
        <v/>
      </c>
      <c r="AC1460" s="44"/>
    </row>
    <row r="1461" spans="6:29" x14ac:dyDescent="0.25">
      <c r="F1461" s="51" t="str">
        <f>IFERROR(VLOOKUP(D1461,'Tabelas auxiliares'!$A$3:$B$61,2,FALSE),"")</f>
        <v/>
      </c>
      <c r="G1461" s="51" t="str">
        <f>IFERROR(VLOOKUP($B1461,'Tabelas auxiliares'!$A$65:$C$102,2,FALSE),"")</f>
        <v/>
      </c>
      <c r="H1461" s="51" t="str">
        <f>IFERROR(VLOOKUP($B1461,'Tabelas auxiliares'!$A$65:$C$102,3,FALSE),"")</f>
        <v/>
      </c>
      <c r="X1461" s="51" t="str">
        <f t="shared" si="38"/>
        <v/>
      </c>
      <c r="Y1461" s="51" t="str">
        <f>IF(T1461="","",IF(AND(T1461&lt;&gt;'Tabelas auxiliares'!$B$236,T1461&lt;&gt;'Tabelas auxiliares'!$B$237,T1461&lt;&gt;'Tabelas auxiliares'!$C$236,T1461&lt;&gt;'Tabelas auxiliares'!$C$237,T1461&lt;&gt;'Tabelas auxiliares'!$D$236),"FOLHA DE PESSOAL",IF(X1461='Tabelas auxiliares'!$A$237,"CUSTEIO",IF(X1461='Tabelas auxiliares'!$A$236,"INVESTIMENTO","ERRO - VERIFICAR"))))</f>
        <v/>
      </c>
      <c r="Z1461" s="64" t="str">
        <f t="shared" si="39"/>
        <v/>
      </c>
      <c r="AC1461" s="44"/>
    </row>
    <row r="1462" spans="6:29" x14ac:dyDescent="0.25">
      <c r="F1462" s="51" t="str">
        <f>IFERROR(VLOOKUP(D1462,'Tabelas auxiliares'!$A$3:$B$61,2,FALSE),"")</f>
        <v/>
      </c>
      <c r="G1462" s="51" t="str">
        <f>IFERROR(VLOOKUP($B1462,'Tabelas auxiliares'!$A$65:$C$102,2,FALSE),"")</f>
        <v/>
      </c>
      <c r="H1462" s="51" t="str">
        <f>IFERROR(VLOOKUP($B1462,'Tabelas auxiliares'!$A$65:$C$102,3,FALSE),"")</f>
        <v/>
      </c>
      <c r="X1462" s="51" t="str">
        <f t="shared" si="38"/>
        <v/>
      </c>
      <c r="Y1462" s="51" t="str">
        <f>IF(T1462="","",IF(AND(T1462&lt;&gt;'Tabelas auxiliares'!$B$236,T1462&lt;&gt;'Tabelas auxiliares'!$B$237,T1462&lt;&gt;'Tabelas auxiliares'!$C$236,T1462&lt;&gt;'Tabelas auxiliares'!$C$237,T1462&lt;&gt;'Tabelas auxiliares'!$D$236),"FOLHA DE PESSOAL",IF(X1462='Tabelas auxiliares'!$A$237,"CUSTEIO",IF(X1462='Tabelas auxiliares'!$A$236,"INVESTIMENTO","ERRO - VERIFICAR"))))</f>
        <v/>
      </c>
      <c r="Z1462" s="64" t="str">
        <f t="shared" si="39"/>
        <v/>
      </c>
      <c r="AC1462" s="44"/>
    </row>
    <row r="1463" spans="6:29" x14ac:dyDescent="0.25">
      <c r="F1463" s="51" t="str">
        <f>IFERROR(VLOOKUP(D1463,'Tabelas auxiliares'!$A$3:$B$61,2,FALSE),"")</f>
        <v/>
      </c>
      <c r="G1463" s="51" t="str">
        <f>IFERROR(VLOOKUP($B1463,'Tabelas auxiliares'!$A$65:$C$102,2,FALSE),"")</f>
        <v/>
      </c>
      <c r="H1463" s="51" t="str">
        <f>IFERROR(VLOOKUP($B1463,'Tabelas auxiliares'!$A$65:$C$102,3,FALSE),"")</f>
        <v/>
      </c>
      <c r="X1463" s="51" t="str">
        <f t="shared" si="38"/>
        <v/>
      </c>
      <c r="Y1463" s="51" t="str">
        <f>IF(T1463="","",IF(AND(T1463&lt;&gt;'Tabelas auxiliares'!$B$236,T1463&lt;&gt;'Tabelas auxiliares'!$B$237,T1463&lt;&gt;'Tabelas auxiliares'!$C$236,T1463&lt;&gt;'Tabelas auxiliares'!$C$237,T1463&lt;&gt;'Tabelas auxiliares'!$D$236),"FOLHA DE PESSOAL",IF(X1463='Tabelas auxiliares'!$A$237,"CUSTEIO",IF(X1463='Tabelas auxiliares'!$A$236,"INVESTIMENTO","ERRO - VERIFICAR"))))</f>
        <v/>
      </c>
      <c r="Z1463" s="64" t="str">
        <f t="shared" si="39"/>
        <v/>
      </c>
      <c r="AC1463" s="44"/>
    </row>
    <row r="1464" spans="6:29" x14ac:dyDescent="0.25">
      <c r="F1464" s="51" t="str">
        <f>IFERROR(VLOOKUP(D1464,'Tabelas auxiliares'!$A$3:$B$61,2,FALSE),"")</f>
        <v/>
      </c>
      <c r="G1464" s="51" t="str">
        <f>IFERROR(VLOOKUP($B1464,'Tabelas auxiliares'!$A$65:$C$102,2,FALSE),"")</f>
        <v/>
      </c>
      <c r="H1464" s="51" t="str">
        <f>IFERROR(VLOOKUP($B1464,'Tabelas auxiliares'!$A$65:$C$102,3,FALSE),"")</f>
        <v/>
      </c>
      <c r="X1464" s="51" t="str">
        <f t="shared" si="38"/>
        <v/>
      </c>
      <c r="Y1464" s="51" t="str">
        <f>IF(T1464="","",IF(AND(T1464&lt;&gt;'Tabelas auxiliares'!$B$236,T1464&lt;&gt;'Tabelas auxiliares'!$B$237,T1464&lt;&gt;'Tabelas auxiliares'!$C$236,T1464&lt;&gt;'Tabelas auxiliares'!$C$237,T1464&lt;&gt;'Tabelas auxiliares'!$D$236),"FOLHA DE PESSOAL",IF(X1464='Tabelas auxiliares'!$A$237,"CUSTEIO",IF(X1464='Tabelas auxiliares'!$A$236,"INVESTIMENTO","ERRO - VERIFICAR"))))</f>
        <v/>
      </c>
      <c r="Z1464" s="64" t="str">
        <f t="shared" si="39"/>
        <v/>
      </c>
      <c r="AC1464" s="44"/>
    </row>
    <row r="1465" spans="6:29" x14ac:dyDescent="0.25">
      <c r="F1465" s="51" t="str">
        <f>IFERROR(VLOOKUP(D1465,'Tabelas auxiliares'!$A$3:$B$61,2,FALSE),"")</f>
        <v/>
      </c>
      <c r="G1465" s="51" t="str">
        <f>IFERROR(VLOOKUP($B1465,'Tabelas auxiliares'!$A$65:$C$102,2,FALSE),"")</f>
        <v/>
      </c>
      <c r="H1465" s="51" t="str">
        <f>IFERROR(VLOOKUP($B1465,'Tabelas auxiliares'!$A$65:$C$102,3,FALSE),"")</f>
        <v/>
      </c>
      <c r="X1465" s="51" t="str">
        <f t="shared" si="38"/>
        <v/>
      </c>
      <c r="Y1465" s="51" t="str">
        <f>IF(T1465="","",IF(AND(T1465&lt;&gt;'Tabelas auxiliares'!$B$236,T1465&lt;&gt;'Tabelas auxiliares'!$B$237,T1465&lt;&gt;'Tabelas auxiliares'!$C$236,T1465&lt;&gt;'Tabelas auxiliares'!$C$237,T1465&lt;&gt;'Tabelas auxiliares'!$D$236),"FOLHA DE PESSOAL",IF(X1465='Tabelas auxiliares'!$A$237,"CUSTEIO",IF(X1465='Tabelas auxiliares'!$A$236,"INVESTIMENTO","ERRO - VERIFICAR"))))</f>
        <v/>
      </c>
      <c r="Z1465" s="64" t="str">
        <f t="shared" si="39"/>
        <v/>
      </c>
      <c r="AC1465" s="44"/>
    </row>
    <row r="1466" spans="6:29" x14ac:dyDescent="0.25">
      <c r="F1466" s="51" t="str">
        <f>IFERROR(VLOOKUP(D1466,'Tabelas auxiliares'!$A$3:$B$61,2,FALSE),"")</f>
        <v/>
      </c>
      <c r="G1466" s="51" t="str">
        <f>IFERROR(VLOOKUP($B1466,'Tabelas auxiliares'!$A$65:$C$102,2,FALSE),"")</f>
        <v/>
      </c>
      <c r="H1466" s="51" t="str">
        <f>IFERROR(VLOOKUP($B1466,'Tabelas auxiliares'!$A$65:$C$102,3,FALSE),"")</f>
        <v/>
      </c>
      <c r="X1466" s="51" t="str">
        <f t="shared" si="38"/>
        <v/>
      </c>
      <c r="Y1466" s="51" t="str">
        <f>IF(T1466="","",IF(AND(T1466&lt;&gt;'Tabelas auxiliares'!$B$236,T1466&lt;&gt;'Tabelas auxiliares'!$B$237,T1466&lt;&gt;'Tabelas auxiliares'!$C$236,T1466&lt;&gt;'Tabelas auxiliares'!$C$237,T1466&lt;&gt;'Tabelas auxiliares'!$D$236),"FOLHA DE PESSOAL",IF(X1466='Tabelas auxiliares'!$A$237,"CUSTEIO",IF(X1466='Tabelas auxiliares'!$A$236,"INVESTIMENTO","ERRO - VERIFICAR"))))</f>
        <v/>
      </c>
      <c r="Z1466" s="64" t="str">
        <f t="shared" si="39"/>
        <v/>
      </c>
      <c r="AC1466" s="44"/>
    </row>
    <row r="1467" spans="6:29" x14ac:dyDescent="0.25">
      <c r="F1467" s="51" t="str">
        <f>IFERROR(VLOOKUP(D1467,'Tabelas auxiliares'!$A$3:$B$61,2,FALSE),"")</f>
        <v/>
      </c>
      <c r="G1467" s="51" t="str">
        <f>IFERROR(VLOOKUP($B1467,'Tabelas auxiliares'!$A$65:$C$102,2,FALSE),"")</f>
        <v/>
      </c>
      <c r="H1467" s="51" t="str">
        <f>IFERROR(VLOOKUP($B1467,'Tabelas auxiliares'!$A$65:$C$102,3,FALSE),"")</f>
        <v/>
      </c>
      <c r="X1467" s="51" t="str">
        <f t="shared" si="38"/>
        <v/>
      </c>
      <c r="Y1467" s="51" t="str">
        <f>IF(T1467="","",IF(AND(T1467&lt;&gt;'Tabelas auxiliares'!$B$236,T1467&lt;&gt;'Tabelas auxiliares'!$B$237,T1467&lt;&gt;'Tabelas auxiliares'!$C$236,T1467&lt;&gt;'Tabelas auxiliares'!$C$237,T1467&lt;&gt;'Tabelas auxiliares'!$D$236),"FOLHA DE PESSOAL",IF(X1467='Tabelas auxiliares'!$A$237,"CUSTEIO",IF(X1467='Tabelas auxiliares'!$A$236,"INVESTIMENTO","ERRO - VERIFICAR"))))</f>
        <v/>
      </c>
      <c r="Z1467" s="64" t="str">
        <f t="shared" si="39"/>
        <v/>
      </c>
      <c r="AC1467" s="44"/>
    </row>
    <row r="1468" spans="6:29" x14ac:dyDescent="0.25">
      <c r="F1468" s="51" t="str">
        <f>IFERROR(VLOOKUP(D1468,'Tabelas auxiliares'!$A$3:$B$61,2,FALSE),"")</f>
        <v/>
      </c>
      <c r="G1468" s="51" t="str">
        <f>IFERROR(VLOOKUP($B1468,'Tabelas auxiliares'!$A$65:$C$102,2,FALSE),"")</f>
        <v/>
      </c>
      <c r="H1468" s="51" t="str">
        <f>IFERROR(VLOOKUP($B1468,'Tabelas auxiliares'!$A$65:$C$102,3,FALSE),"")</f>
        <v/>
      </c>
      <c r="X1468" s="51" t="str">
        <f t="shared" si="38"/>
        <v/>
      </c>
      <c r="Y1468" s="51" t="str">
        <f>IF(T1468="","",IF(AND(T1468&lt;&gt;'Tabelas auxiliares'!$B$236,T1468&lt;&gt;'Tabelas auxiliares'!$B$237,T1468&lt;&gt;'Tabelas auxiliares'!$C$236,T1468&lt;&gt;'Tabelas auxiliares'!$C$237,T1468&lt;&gt;'Tabelas auxiliares'!$D$236),"FOLHA DE PESSOAL",IF(X1468='Tabelas auxiliares'!$A$237,"CUSTEIO",IF(X1468='Tabelas auxiliares'!$A$236,"INVESTIMENTO","ERRO - VERIFICAR"))))</f>
        <v/>
      </c>
      <c r="Z1468" s="64" t="str">
        <f t="shared" si="39"/>
        <v/>
      </c>
      <c r="AC1468" s="44"/>
    </row>
    <row r="1469" spans="6:29" x14ac:dyDescent="0.25">
      <c r="F1469" s="51" t="str">
        <f>IFERROR(VLOOKUP(D1469,'Tabelas auxiliares'!$A$3:$B$61,2,FALSE),"")</f>
        <v/>
      </c>
      <c r="G1469" s="51" t="str">
        <f>IFERROR(VLOOKUP($B1469,'Tabelas auxiliares'!$A$65:$C$102,2,FALSE),"")</f>
        <v/>
      </c>
      <c r="H1469" s="51" t="str">
        <f>IFERROR(VLOOKUP($B1469,'Tabelas auxiliares'!$A$65:$C$102,3,FALSE),"")</f>
        <v/>
      </c>
      <c r="X1469" s="51" t="str">
        <f t="shared" si="38"/>
        <v/>
      </c>
      <c r="Y1469" s="51" t="str">
        <f>IF(T1469="","",IF(AND(T1469&lt;&gt;'Tabelas auxiliares'!$B$236,T1469&lt;&gt;'Tabelas auxiliares'!$B$237,T1469&lt;&gt;'Tabelas auxiliares'!$C$236,T1469&lt;&gt;'Tabelas auxiliares'!$C$237,T1469&lt;&gt;'Tabelas auxiliares'!$D$236),"FOLHA DE PESSOAL",IF(X1469='Tabelas auxiliares'!$A$237,"CUSTEIO",IF(X1469='Tabelas auxiliares'!$A$236,"INVESTIMENTO","ERRO - VERIFICAR"))))</f>
        <v/>
      </c>
      <c r="Z1469" s="64" t="str">
        <f t="shared" si="39"/>
        <v/>
      </c>
      <c r="AC1469" s="44"/>
    </row>
    <row r="1470" spans="6:29" x14ac:dyDescent="0.25">
      <c r="F1470" s="51" t="str">
        <f>IFERROR(VLOOKUP(D1470,'Tabelas auxiliares'!$A$3:$B$61,2,FALSE),"")</f>
        <v/>
      </c>
      <c r="G1470" s="51" t="str">
        <f>IFERROR(VLOOKUP($B1470,'Tabelas auxiliares'!$A$65:$C$102,2,FALSE),"")</f>
        <v/>
      </c>
      <c r="H1470" s="51" t="str">
        <f>IFERROR(VLOOKUP($B1470,'Tabelas auxiliares'!$A$65:$C$102,3,FALSE),"")</f>
        <v/>
      </c>
      <c r="X1470" s="51" t="str">
        <f t="shared" si="38"/>
        <v/>
      </c>
      <c r="Y1470" s="51" t="str">
        <f>IF(T1470="","",IF(AND(T1470&lt;&gt;'Tabelas auxiliares'!$B$236,T1470&lt;&gt;'Tabelas auxiliares'!$B$237,T1470&lt;&gt;'Tabelas auxiliares'!$C$236,T1470&lt;&gt;'Tabelas auxiliares'!$C$237,T1470&lt;&gt;'Tabelas auxiliares'!$D$236),"FOLHA DE PESSOAL",IF(X1470='Tabelas auxiliares'!$A$237,"CUSTEIO",IF(X1470='Tabelas auxiliares'!$A$236,"INVESTIMENTO","ERRO - VERIFICAR"))))</f>
        <v/>
      </c>
      <c r="Z1470" s="64" t="str">
        <f t="shared" si="39"/>
        <v/>
      </c>
      <c r="AC1470" s="44"/>
    </row>
    <row r="1471" spans="6:29" x14ac:dyDescent="0.25">
      <c r="F1471" s="51" t="str">
        <f>IFERROR(VLOOKUP(D1471,'Tabelas auxiliares'!$A$3:$B$61,2,FALSE),"")</f>
        <v/>
      </c>
      <c r="G1471" s="51" t="str">
        <f>IFERROR(VLOOKUP($B1471,'Tabelas auxiliares'!$A$65:$C$102,2,FALSE),"")</f>
        <v/>
      </c>
      <c r="H1471" s="51" t="str">
        <f>IFERROR(VLOOKUP($B1471,'Tabelas auxiliares'!$A$65:$C$102,3,FALSE),"")</f>
        <v/>
      </c>
      <c r="X1471" s="51" t="str">
        <f t="shared" si="32"/>
        <v/>
      </c>
      <c r="Y1471" s="51" t="str">
        <f>IF(T1471="","",IF(AND(T1471&lt;&gt;'Tabelas auxiliares'!$B$236,T1471&lt;&gt;'Tabelas auxiliares'!$B$237,T1471&lt;&gt;'Tabelas auxiliares'!$C$236,T1471&lt;&gt;'Tabelas auxiliares'!$C$237,T1471&lt;&gt;'Tabelas auxiliares'!$D$236),"FOLHA DE PESSOAL",IF(X1471='Tabelas auxiliares'!$A$237,"CUSTEIO",IF(X1471='Tabelas auxiliares'!$A$236,"INVESTIMENTO","ERRO - VERIFICAR"))))</f>
        <v/>
      </c>
      <c r="Z1471" s="64" t="str">
        <f t="shared" si="33"/>
        <v/>
      </c>
      <c r="AC1471" s="44"/>
    </row>
    <row r="1472" spans="6:29" x14ac:dyDescent="0.25">
      <c r="F1472" s="51" t="str">
        <f>IFERROR(VLOOKUP(D1472,'Tabelas auxiliares'!$A$3:$B$61,2,FALSE),"")</f>
        <v/>
      </c>
      <c r="G1472" s="51" t="str">
        <f>IFERROR(VLOOKUP($B1472,'Tabelas auxiliares'!$A$65:$C$102,2,FALSE),"")</f>
        <v/>
      </c>
      <c r="H1472" s="51" t="str">
        <f>IFERROR(VLOOKUP($B1472,'Tabelas auxiliares'!$A$65:$C$102,3,FALSE),"")</f>
        <v/>
      </c>
      <c r="X1472" s="51" t="str">
        <f t="shared" si="32"/>
        <v/>
      </c>
      <c r="Y1472" s="51" t="str">
        <f>IF(T1472="","",IF(AND(T1472&lt;&gt;'Tabelas auxiliares'!$B$236,T1472&lt;&gt;'Tabelas auxiliares'!$B$237,T1472&lt;&gt;'Tabelas auxiliares'!$C$236,T1472&lt;&gt;'Tabelas auxiliares'!$C$237,T1472&lt;&gt;'Tabelas auxiliares'!$D$236),"FOLHA DE PESSOAL",IF(X1472='Tabelas auxiliares'!$A$237,"CUSTEIO",IF(X1472='Tabelas auxiliares'!$A$236,"INVESTIMENTO","ERRO - VERIFICAR"))))</f>
        <v/>
      </c>
      <c r="Z1472" s="64" t="str">
        <f t="shared" si="33"/>
        <v/>
      </c>
      <c r="AC1472" s="44"/>
    </row>
    <row r="1473" spans="1:29" x14ac:dyDescent="0.25">
      <c r="F1473" s="51" t="str">
        <f>IFERROR(VLOOKUP(D1473,'Tabelas auxiliares'!$A$3:$B$61,2,FALSE),"")</f>
        <v/>
      </c>
      <c r="G1473" s="51" t="str">
        <f>IFERROR(VLOOKUP($B1473,'Tabelas auxiliares'!$A$65:$C$102,2,FALSE),"")</f>
        <v/>
      </c>
      <c r="H1473" s="51" t="str">
        <f>IFERROR(VLOOKUP($B1473,'Tabelas auxiliares'!$A$65:$C$102,3,FALSE),"")</f>
        <v/>
      </c>
      <c r="X1473" s="51" t="str">
        <f t="shared" si="32"/>
        <v/>
      </c>
      <c r="Y1473" s="51" t="str">
        <f>IF(T1473="","",IF(AND(T1473&lt;&gt;'Tabelas auxiliares'!$B$236,T1473&lt;&gt;'Tabelas auxiliares'!$B$237,T1473&lt;&gt;'Tabelas auxiliares'!$C$236,T1473&lt;&gt;'Tabelas auxiliares'!$C$237,T1473&lt;&gt;'Tabelas auxiliares'!$D$236),"FOLHA DE PESSOAL",IF(X1473='Tabelas auxiliares'!$A$237,"CUSTEIO",IF(X1473='Tabelas auxiliares'!$A$236,"INVESTIMENTO","ERRO - VERIFICAR"))))</f>
        <v/>
      </c>
      <c r="Z1473" s="64" t="str">
        <f t="shared" si="33"/>
        <v/>
      </c>
      <c r="AC1473" s="44"/>
    </row>
    <row r="1474" spans="1:29" x14ac:dyDescent="0.25">
      <c r="F1474" s="51" t="str">
        <f>IFERROR(VLOOKUP(D1474,'Tabelas auxiliares'!$A$3:$B$61,2,FALSE),"")</f>
        <v/>
      </c>
      <c r="G1474" s="51" t="str">
        <f>IFERROR(VLOOKUP($B1474,'Tabelas auxiliares'!$A$65:$C$102,2,FALSE),"")</f>
        <v/>
      </c>
      <c r="H1474" s="51" t="str">
        <f>IFERROR(VLOOKUP($B1474,'Tabelas auxiliares'!$A$65:$C$102,3,FALSE),"")</f>
        <v/>
      </c>
      <c r="X1474" s="51" t="str">
        <f t="shared" si="32"/>
        <v/>
      </c>
      <c r="Y1474" s="51" t="str">
        <f>IF(T1474="","",IF(AND(T1474&lt;&gt;'Tabelas auxiliares'!$B$236,T1474&lt;&gt;'Tabelas auxiliares'!$B$237,T1474&lt;&gt;'Tabelas auxiliares'!$C$236,T1474&lt;&gt;'Tabelas auxiliares'!$C$237,T1474&lt;&gt;'Tabelas auxiliares'!$D$236),"FOLHA DE PESSOAL",IF(X1474='Tabelas auxiliares'!$A$237,"CUSTEIO",IF(X1474='Tabelas auxiliares'!$A$236,"INVESTIMENTO","ERRO - VERIFICAR"))))</f>
        <v/>
      </c>
      <c r="Z1474" s="64" t="str">
        <f t="shared" si="33"/>
        <v/>
      </c>
      <c r="AC1474" s="44"/>
    </row>
    <row r="1475" spans="1:29" x14ac:dyDescent="0.25">
      <c r="F1475" s="51" t="str">
        <f>IFERROR(VLOOKUP(D1475,'Tabelas auxiliares'!$A$3:$B$61,2,FALSE),"")</f>
        <v/>
      </c>
      <c r="G1475" s="51" t="str">
        <f>IFERROR(VLOOKUP($B1475,'Tabelas auxiliares'!$A$65:$C$102,2,FALSE),"")</f>
        <v/>
      </c>
      <c r="H1475" s="51" t="str">
        <f>IFERROR(VLOOKUP($B1475,'Tabelas auxiliares'!$A$65:$C$102,3,FALSE),"")</f>
        <v/>
      </c>
      <c r="X1475" s="51" t="str">
        <f t="shared" si="32"/>
        <v/>
      </c>
      <c r="Y1475" s="51" t="str">
        <f>IF(T1475="","",IF(AND(T1475&lt;&gt;'Tabelas auxiliares'!$B$236,T1475&lt;&gt;'Tabelas auxiliares'!$B$237,T1475&lt;&gt;'Tabelas auxiliares'!$C$236,T1475&lt;&gt;'Tabelas auxiliares'!$C$237,T1475&lt;&gt;'Tabelas auxiliares'!$D$236),"FOLHA DE PESSOAL",IF(X1475='Tabelas auxiliares'!$A$237,"CUSTEIO",IF(X1475='Tabelas auxiliares'!$A$236,"INVESTIMENTO","ERRO - VERIFICAR"))))</f>
        <v/>
      </c>
      <c r="Z1475" s="64" t="str">
        <f t="shared" si="33"/>
        <v/>
      </c>
      <c r="AC1475" s="44"/>
    </row>
    <row r="1476" spans="1:29" x14ac:dyDescent="0.25">
      <c r="F1476" s="51" t="str">
        <f>IFERROR(VLOOKUP(D1476,'Tabelas auxiliares'!$A$3:$B$61,2,FALSE),"")</f>
        <v/>
      </c>
      <c r="G1476" s="51" t="str">
        <f>IFERROR(VLOOKUP($B1476,'Tabelas auxiliares'!$A$65:$C$102,2,FALSE),"")</f>
        <v/>
      </c>
      <c r="H1476" s="51" t="str">
        <f>IFERROR(VLOOKUP($B1476,'Tabelas auxiliares'!$A$65:$C$102,3,FALSE),"")</f>
        <v/>
      </c>
      <c r="X1476" s="51" t="str">
        <f t="shared" si="32"/>
        <v/>
      </c>
      <c r="Y1476" s="51" t="str">
        <f>IF(T1476="","",IF(AND(T1476&lt;&gt;'Tabelas auxiliares'!$B$236,T1476&lt;&gt;'Tabelas auxiliares'!$B$237,T1476&lt;&gt;'Tabelas auxiliares'!$C$236,T1476&lt;&gt;'Tabelas auxiliares'!$C$237,T1476&lt;&gt;'Tabelas auxiliares'!$D$236),"FOLHA DE PESSOAL",IF(X1476='Tabelas auxiliares'!$A$237,"CUSTEIO",IF(X1476='Tabelas auxiliares'!$A$236,"INVESTIMENTO","ERRO - VERIFICAR"))))</f>
        <v/>
      </c>
      <c r="Z1476" s="64" t="str">
        <f t="shared" si="33"/>
        <v/>
      </c>
      <c r="AC1476" s="44"/>
    </row>
    <row r="1477" spans="1:29" x14ac:dyDescent="0.25">
      <c r="F1477" s="51" t="str">
        <f>IFERROR(VLOOKUP(D1477,'Tabelas auxiliares'!$A$3:$B$61,2,FALSE),"")</f>
        <v/>
      </c>
      <c r="G1477" s="51" t="str">
        <f>IFERROR(VLOOKUP($B1477,'Tabelas auxiliares'!$A$65:$C$102,2,FALSE),"")</f>
        <v/>
      </c>
      <c r="H1477" s="51" t="str">
        <f>IFERROR(VLOOKUP($B1477,'Tabelas auxiliares'!$A$65:$C$102,3,FALSE),"")</f>
        <v/>
      </c>
      <c r="X1477" s="51" t="str">
        <f t="shared" si="32"/>
        <v/>
      </c>
      <c r="Y1477" s="51" t="str">
        <f>IF(T1477="","",IF(AND(T1477&lt;&gt;'Tabelas auxiliares'!$B$236,T1477&lt;&gt;'Tabelas auxiliares'!$B$237,T1477&lt;&gt;'Tabelas auxiliares'!$C$236,T1477&lt;&gt;'Tabelas auxiliares'!$C$237,T1477&lt;&gt;'Tabelas auxiliares'!$D$236),"FOLHA DE PESSOAL",IF(X1477='Tabelas auxiliares'!$A$237,"CUSTEIO",IF(X1477='Tabelas auxiliares'!$A$236,"INVESTIMENTO","ERRO - VERIFICAR"))))</f>
        <v/>
      </c>
      <c r="Z1477" s="64" t="str">
        <f t="shared" si="33"/>
        <v/>
      </c>
      <c r="AC1477" s="44"/>
    </row>
    <row r="1478" spans="1:29" x14ac:dyDescent="0.25">
      <c r="F1478" s="51" t="str">
        <f>IFERROR(VLOOKUP(D1478,'Tabelas auxiliares'!$A$3:$B$61,2,FALSE),"")</f>
        <v/>
      </c>
      <c r="G1478" s="51" t="str">
        <f>IFERROR(VLOOKUP($B1478,'Tabelas auxiliares'!$A$65:$C$102,2,FALSE),"")</f>
        <v/>
      </c>
      <c r="H1478" s="51" t="str">
        <f>IFERROR(VLOOKUP($B1478,'Tabelas auxiliares'!$A$65:$C$102,3,FALSE),"")</f>
        <v/>
      </c>
      <c r="X1478" s="51" t="str">
        <f t="shared" si="32"/>
        <v/>
      </c>
      <c r="Y1478" s="51" t="str">
        <f>IF(T1478="","",IF(AND(T1478&lt;&gt;'Tabelas auxiliares'!$B$236,T1478&lt;&gt;'Tabelas auxiliares'!$B$237,T1478&lt;&gt;'Tabelas auxiliares'!$C$236,T1478&lt;&gt;'Tabelas auxiliares'!$C$237,T1478&lt;&gt;'Tabelas auxiliares'!$D$236),"FOLHA DE PESSOAL",IF(X1478='Tabelas auxiliares'!$A$237,"CUSTEIO",IF(X1478='Tabelas auxiliares'!$A$236,"INVESTIMENTO","ERRO - VERIFICAR"))))</f>
        <v/>
      </c>
      <c r="Z1478" s="64" t="str">
        <f t="shared" si="33"/>
        <v/>
      </c>
      <c r="AC1478" s="44"/>
    </row>
    <row r="1479" spans="1:29" x14ac:dyDescent="0.25">
      <c r="F1479" s="51" t="str">
        <f>IFERROR(VLOOKUP(D1479,'Tabelas auxiliares'!$A$3:$B$61,2,FALSE),"")</f>
        <v/>
      </c>
      <c r="G1479" s="51" t="str">
        <f>IFERROR(VLOOKUP($B1479,'Tabelas auxiliares'!$A$65:$C$102,2,FALSE),"")</f>
        <v/>
      </c>
      <c r="H1479" s="51" t="str">
        <f>IFERROR(VLOOKUP($B1479,'Tabelas auxiliares'!$A$65:$C$102,3,FALSE),"")</f>
        <v/>
      </c>
      <c r="X1479" s="51" t="str">
        <f t="shared" si="32"/>
        <v/>
      </c>
      <c r="Y1479" s="51" t="str">
        <f>IF(T1479="","",IF(AND(T1479&lt;&gt;'Tabelas auxiliares'!$B$236,T1479&lt;&gt;'Tabelas auxiliares'!$B$237,T1479&lt;&gt;'Tabelas auxiliares'!$C$236,T1479&lt;&gt;'Tabelas auxiliares'!$C$237,T1479&lt;&gt;'Tabelas auxiliares'!$D$236),"FOLHA DE PESSOAL",IF(X1479='Tabelas auxiliares'!$A$237,"CUSTEIO",IF(X1479='Tabelas auxiliares'!$A$236,"INVESTIMENTO","ERRO - VERIFICAR"))))</f>
        <v/>
      </c>
      <c r="Z1479" s="64" t="str">
        <f t="shared" si="33"/>
        <v/>
      </c>
      <c r="AC1479" s="44"/>
    </row>
    <row r="1480" spans="1:29" x14ac:dyDescent="0.25">
      <c r="F1480" s="51" t="str">
        <f>IFERROR(VLOOKUP(D1480,'Tabelas auxiliares'!$A$3:$B$61,2,FALSE),"")</f>
        <v/>
      </c>
      <c r="G1480" s="51" t="str">
        <f>IFERROR(VLOOKUP($B1480,'Tabelas auxiliares'!$A$65:$C$102,2,FALSE),"")</f>
        <v/>
      </c>
      <c r="H1480" s="51" t="str">
        <f>IFERROR(VLOOKUP($B1480,'Tabelas auxiliares'!$A$65:$C$102,3,FALSE),"")</f>
        <v/>
      </c>
      <c r="X1480" s="51" t="str">
        <f t="shared" si="32"/>
        <v/>
      </c>
      <c r="Y1480" s="51" t="str">
        <f>IF(T1480="","",IF(AND(T1480&lt;&gt;'Tabelas auxiliares'!$B$236,T1480&lt;&gt;'Tabelas auxiliares'!$B$237,T1480&lt;&gt;'Tabelas auxiliares'!$C$236,T1480&lt;&gt;'Tabelas auxiliares'!$C$237,T1480&lt;&gt;'Tabelas auxiliares'!$D$236),"FOLHA DE PESSOAL",IF(X1480='Tabelas auxiliares'!$A$237,"CUSTEIO",IF(X1480='Tabelas auxiliares'!$A$236,"INVESTIMENTO","ERRO - VERIFICAR"))))</f>
        <v/>
      </c>
      <c r="Z1480" s="64" t="str">
        <f t="shared" si="33"/>
        <v/>
      </c>
      <c r="AC1480" s="44"/>
    </row>
    <row r="1481" spans="1:29" x14ac:dyDescent="0.25">
      <c r="B1481" s="57"/>
      <c r="C1481" s="57"/>
      <c r="D1481" s="57"/>
      <c r="E1481" s="57"/>
      <c r="F1481" s="57"/>
      <c r="G1481" s="57"/>
      <c r="H1481" s="57"/>
      <c r="X1481" s="57"/>
      <c r="Y1481" s="57"/>
      <c r="Z1481" s="56">
        <f>SUBTOTAL(9,Z4:Z1480)</f>
        <v>60873126.900000013</v>
      </c>
      <c r="AA1481" s="56">
        <f t="shared" ref="AA1481:AC1481" si="40">SUBTOTAL(9,AA4:AA1480)</f>
        <v>10406119.700000001</v>
      </c>
      <c r="AB1481" s="56">
        <f t="shared" si="40"/>
        <v>19210786.730000004</v>
      </c>
      <c r="AC1481" s="56">
        <f t="shared" si="40"/>
        <v>31256220.47000001</v>
      </c>
    </row>
    <row r="1482" spans="1:29" hidden="1" x14ac:dyDescent="0.25">
      <c r="A1482" t="s">
        <v>540</v>
      </c>
      <c r="B1482" t="s">
        <v>346</v>
      </c>
      <c r="C1482" t="s">
        <v>541</v>
      </c>
      <c r="D1482" t="s">
        <v>88</v>
      </c>
      <c r="E1482" t="s">
        <v>117</v>
      </c>
      <c r="I1482" t="s">
        <v>588</v>
      </c>
      <c r="J1482" t="s">
        <v>578</v>
      </c>
      <c r="K1482" t="s">
        <v>591</v>
      </c>
      <c r="L1482" t="s">
        <v>510</v>
      </c>
      <c r="M1482" t="s">
        <v>170</v>
      </c>
      <c r="N1482" t="s">
        <v>166</v>
      </c>
      <c r="O1482" t="s">
        <v>167</v>
      </c>
      <c r="P1482" t="s">
        <v>200</v>
      </c>
      <c r="Q1482" t="s">
        <v>168</v>
      </c>
      <c r="R1482" t="s">
        <v>165</v>
      </c>
      <c r="S1482" t="s">
        <v>119</v>
      </c>
      <c r="T1482" t="s">
        <v>164</v>
      </c>
      <c r="U1482" t="s">
        <v>118</v>
      </c>
      <c r="V1482" t="s">
        <v>464</v>
      </c>
      <c r="W1482" t="s">
        <v>508</v>
      </c>
      <c r="AC1482" s="44"/>
    </row>
    <row r="1483" spans="1:29" hidden="1" x14ac:dyDescent="0.25">
      <c r="A1483" t="s">
        <v>540</v>
      </c>
      <c r="B1483" t="s">
        <v>346</v>
      </c>
      <c r="C1483" t="s">
        <v>541</v>
      </c>
      <c r="D1483" t="s">
        <v>88</v>
      </c>
      <c r="E1483" t="s">
        <v>117</v>
      </c>
      <c r="I1483" t="s">
        <v>561</v>
      </c>
      <c r="J1483" t="s">
        <v>592</v>
      </c>
      <c r="K1483" t="s">
        <v>593</v>
      </c>
      <c r="L1483" t="s">
        <v>230</v>
      </c>
      <c r="M1483" t="s">
        <v>229</v>
      </c>
      <c r="N1483" t="s">
        <v>166</v>
      </c>
      <c r="O1483" t="s">
        <v>167</v>
      </c>
      <c r="P1483" t="s">
        <v>200</v>
      </c>
      <c r="Q1483" t="s">
        <v>168</v>
      </c>
      <c r="R1483" t="s">
        <v>165</v>
      </c>
      <c r="S1483" t="s">
        <v>119</v>
      </c>
      <c r="T1483" t="s">
        <v>164</v>
      </c>
      <c r="U1483" t="s">
        <v>118</v>
      </c>
      <c r="V1483" t="s">
        <v>467</v>
      </c>
      <c r="W1483" t="s">
        <v>448</v>
      </c>
      <c r="AA1483" s="44"/>
      <c r="AC1483" s="44"/>
    </row>
    <row r="1484" spans="1:29" hidden="1" x14ac:dyDescent="0.25">
      <c r="A1484" t="s">
        <v>540</v>
      </c>
      <c r="B1484" t="s">
        <v>349</v>
      </c>
      <c r="C1484" t="s">
        <v>541</v>
      </c>
      <c r="D1484" t="s">
        <v>35</v>
      </c>
      <c r="E1484" t="s">
        <v>117</v>
      </c>
      <c r="I1484" t="s">
        <v>594</v>
      </c>
      <c r="J1484" t="s">
        <v>595</v>
      </c>
      <c r="K1484" t="s">
        <v>596</v>
      </c>
      <c r="L1484" t="s">
        <v>171</v>
      </c>
      <c r="M1484" t="s">
        <v>172</v>
      </c>
      <c r="N1484" t="s">
        <v>166</v>
      </c>
      <c r="O1484" t="s">
        <v>167</v>
      </c>
      <c r="P1484" t="s">
        <v>200</v>
      </c>
      <c r="Q1484" t="s">
        <v>168</v>
      </c>
      <c r="R1484" t="s">
        <v>165</v>
      </c>
      <c r="S1484" t="s">
        <v>119</v>
      </c>
      <c r="T1484" t="s">
        <v>164</v>
      </c>
      <c r="U1484" t="s">
        <v>118</v>
      </c>
      <c r="V1484" t="s">
        <v>468</v>
      </c>
      <c r="W1484" t="s">
        <v>449</v>
      </c>
      <c r="AA1484" s="44"/>
    </row>
    <row r="1485" spans="1:29" hidden="1" x14ac:dyDescent="0.25">
      <c r="A1485" t="s">
        <v>540</v>
      </c>
      <c r="B1485" t="s">
        <v>349</v>
      </c>
      <c r="C1485" t="s">
        <v>541</v>
      </c>
      <c r="D1485" t="s">
        <v>35</v>
      </c>
      <c r="E1485" t="s">
        <v>117</v>
      </c>
      <c r="I1485" t="s">
        <v>551</v>
      </c>
      <c r="J1485" t="s">
        <v>597</v>
      </c>
      <c r="K1485" t="s">
        <v>598</v>
      </c>
      <c r="L1485" t="s">
        <v>173</v>
      </c>
      <c r="M1485" t="s">
        <v>174</v>
      </c>
      <c r="N1485" t="s">
        <v>166</v>
      </c>
      <c r="O1485" t="s">
        <v>167</v>
      </c>
      <c r="P1485" t="s">
        <v>200</v>
      </c>
      <c r="Q1485" t="s">
        <v>168</v>
      </c>
      <c r="R1485" t="s">
        <v>165</v>
      </c>
      <c r="S1485" t="s">
        <v>119</v>
      </c>
      <c r="T1485" t="s">
        <v>164</v>
      </c>
      <c r="U1485" t="s">
        <v>118</v>
      </c>
      <c r="V1485" t="s">
        <v>469</v>
      </c>
      <c r="W1485" t="s">
        <v>450</v>
      </c>
      <c r="AA1485" s="44"/>
      <c r="AB1485" s="44"/>
      <c r="AC1485" s="44"/>
    </row>
    <row r="1486" spans="1:29" hidden="1" x14ac:dyDescent="0.25">
      <c r="A1486" t="s">
        <v>540</v>
      </c>
      <c r="B1486" t="s">
        <v>349</v>
      </c>
      <c r="C1486" t="s">
        <v>541</v>
      </c>
      <c r="D1486" t="s">
        <v>35</v>
      </c>
      <c r="E1486" t="s">
        <v>117</v>
      </c>
      <c r="I1486" t="s">
        <v>547</v>
      </c>
      <c r="J1486" t="s">
        <v>589</v>
      </c>
      <c r="K1486" t="s">
        <v>599</v>
      </c>
      <c r="L1486" t="s">
        <v>232</v>
      </c>
      <c r="M1486" t="s">
        <v>233</v>
      </c>
      <c r="N1486" t="s">
        <v>166</v>
      </c>
      <c r="O1486" t="s">
        <v>167</v>
      </c>
      <c r="P1486" t="s">
        <v>200</v>
      </c>
      <c r="Q1486" t="s">
        <v>168</v>
      </c>
      <c r="R1486" t="s">
        <v>165</v>
      </c>
      <c r="S1486" t="s">
        <v>119</v>
      </c>
      <c r="T1486" t="s">
        <v>164</v>
      </c>
      <c r="U1486" t="s">
        <v>118</v>
      </c>
      <c r="V1486" t="s">
        <v>470</v>
      </c>
      <c r="W1486" t="s">
        <v>451</v>
      </c>
      <c r="AC1486" s="44"/>
    </row>
    <row r="1487" spans="1:29" hidden="1" x14ac:dyDescent="0.25">
      <c r="A1487" t="s">
        <v>540</v>
      </c>
      <c r="B1487" t="s">
        <v>349</v>
      </c>
      <c r="C1487" t="s">
        <v>541</v>
      </c>
      <c r="D1487" t="s">
        <v>35</v>
      </c>
      <c r="E1487" t="s">
        <v>117</v>
      </c>
      <c r="I1487" t="s">
        <v>547</v>
      </c>
      <c r="J1487" t="s">
        <v>589</v>
      </c>
      <c r="K1487" t="s">
        <v>599</v>
      </c>
      <c r="L1487" t="s">
        <v>232</v>
      </c>
      <c r="M1487" t="s">
        <v>233</v>
      </c>
      <c r="N1487" t="s">
        <v>166</v>
      </c>
      <c r="O1487" t="s">
        <v>167</v>
      </c>
      <c r="P1487" t="s">
        <v>200</v>
      </c>
      <c r="Q1487" t="s">
        <v>168</v>
      </c>
      <c r="R1487" t="s">
        <v>165</v>
      </c>
      <c r="S1487" t="s">
        <v>119</v>
      </c>
      <c r="T1487" t="s">
        <v>164</v>
      </c>
      <c r="U1487" t="s">
        <v>118</v>
      </c>
      <c r="V1487" t="s">
        <v>471</v>
      </c>
      <c r="W1487" t="s">
        <v>452</v>
      </c>
      <c r="AC1487" s="44"/>
    </row>
    <row r="1488" spans="1:29" hidden="1" x14ac:dyDescent="0.25">
      <c r="A1488" t="s">
        <v>540</v>
      </c>
      <c r="B1488" t="s">
        <v>349</v>
      </c>
      <c r="C1488" t="s">
        <v>541</v>
      </c>
      <c r="D1488" t="s">
        <v>35</v>
      </c>
      <c r="E1488" t="s">
        <v>117</v>
      </c>
      <c r="I1488" t="s">
        <v>562</v>
      </c>
      <c r="J1488" t="s">
        <v>600</v>
      </c>
      <c r="K1488" t="s">
        <v>601</v>
      </c>
      <c r="L1488" t="s">
        <v>453</v>
      </c>
      <c r="M1488" t="s">
        <v>231</v>
      </c>
      <c r="N1488" t="s">
        <v>166</v>
      </c>
      <c r="O1488" t="s">
        <v>167</v>
      </c>
      <c r="P1488" t="s">
        <v>200</v>
      </c>
      <c r="Q1488" t="s">
        <v>168</v>
      </c>
      <c r="R1488" t="s">
        <v>165</v>
      </c>
      <c r="S1488" t="s">
        <v>119</v>
      </c>
      <c r="T1488" t="s">
        <v>164</v>
      </c>
      <c r="U1488" t="s">
        <v>118</v>
      </c>
      <c r="V1488" t="s">
        <v>466</v>
      </c>
      <c r="W1488" t="s">
        <v>447</v>
      </c>
      <c r="AA1488" s="44"/>
      <c r="AB1488" s="44"/>
      <c r="AC1488" s="44"/>
    </row>
    <row r="1489" spans="1:29" hidden="1" x14ac:dyDescent="0.25">
      <c r="A1489" t="s">
        <v>540</v>
      </c>
      <c r="B1489" t="s">
        <v>349</v>
      </c>
      <c r="C1489" t="s">
        <v>541</v>
      </c>
      <c r="D1489" t="s">
        <v>35</v>
      </c>
      <c r="E1489" t="s">
        <v>117</v>
      </c>
      <c r="I1489" t="s">
        <v>602</v>
      </c>
      <c r="J1489" t="s">
        <v>589</v>
      </c>
      <c r="K1489" t="s">
        <v>603</v>
      </c>
      <c r="L1489" t="s">
        <v>232</v>
      </c>
      <c r="M1489" t="s">
        <v>233</v>
      </c>
      <c r="N1489" t="s">
        <v>166</v>
      </c>
      <c r="O1489" t="s">
        <v>167</v>
      </c>
      <c r="P1489" t="s">
        <v>200</v>
      </c>
      <c r="Q1489" t="s">
        <v>168</v>
      </c>
      <c r="R1489" t="s">
        <v>165</v>
      </c>
      <c r="S1489" t="s">
        <v>119</v>
      </c>
      <c r="T1489" t="s">
        <v>164</v>
      </c>
      <c r="U1489" t="s">
        <v>118</v>
      </c>
      <c r="V1489" t="s">
        <v>470</v>
      </c>
      <c r="W1489" t="s">
        <v>451</v>
      </c>
      <c r="AC1489" s="44"/>
    </row>
    <row r="1490" spans="1:29" hidden="1" x14ac:dyDescent="0.25">
      <c r="A1490" t="s">
        <v>540</v>
      </c>
      <c r="B1490" t="s">
        <v>349</v>
      </c>
      <c r="C1490" t="s">
        <v>541</v>
      </c>
      <c r="D1490" t="s">
        <v>35</v>
      </c>
      <c r="E1490" t="s">
        <v>117</v>
      </c>
      <c r="I1490" t="s">
        <v>602</v>
      </c>
      <c r="J1490" t="s">
        <v>589</v>
      </c>
      <c r="K1490" t="s">
        <v>603</v>
      </c>
      <c r="L1490" t="s">
        <v>232</v>
      </c>
      <c r="M1490" t="s">
        <v>233</v>
      </c>
      <c r="N1490" t="s">
        <v>166</v>
      </c>
      <c r="O1490" t="s">
        <v>167</v>
      </c>
      <c r="P1490" t="s">
        <v>200</v>
      </c>
      <c r="Q1490" t="s">
        <v>168</v>
      </c>
      <c r="R1490" t="s">
        <v>165</v>
      </c>
      <c r="S1490" t="s">
        <v>119</v>
      </c>
      <c r="T1490" t="s">
        <v>164</v>
      </c>
      <c r="U1490" t="s">
        <v>118</v>
      </c>
      <c r="V1490" t="s">
        <v>471</v>
      </c>
      <c r="W1490" t="s">
        <v>452</v>
      </c>
      <c r="AC1490" s="44"/>
    </row>
    <row r="1491" spans="1:29" hidden="1" x14ac:dyDescent="0.25">
      <c r="A1491" t="s">
        <v>540</v>
      </c>
      <c r="B1491" t="s">
        <v>349</v>
      </c>
      <c r="C1491" t="s">
        <v>541</v>
      </c>
      <c r="D1491" t="s">
        <v>35</v>
      </c>
      <c r="E1491" t="s">
        <v>117</v>
      </c>
      <c r="I1491" t="s">
        <v>602</v>
      </c>
      <c r="J1491" t="s">
        <v>589</v>
      </c>
      <c r="K1491" t="s">
        <v>603</v>
      </c>
      <c r="L1491" t="s">
        <v>232</v>
      </c>
      <c r="M1491" t="s">
        <v>233</v>
      </c>
      <c r="N1491" t="s">
        <v>166</v>
      </c>
      <c r="O1491" t="s">
        <v>167</v>
      </c>
      <c r="P1491" t="s">
        <v>200</v>
      </c>
      <c r="Q1491" t="s">
        <v>168</v>
      </c>
      <c r="R1491" t="s">
        <v>165</v>
      </c>
      <c r="S1491" t="s">
        <v>119</v>
      </c>
      <c r="T1491" t="s">
        <v>164</v>
      </c>
      <c r="U1491" t="s">
        <v>118</v>
      </c>
      <c r="V1491" t="s">
        <v>475</v>
      </c>
      <c r="W1491" t="s">
        <v>459</v>
      </c>
      <c r="AC1491" s="44"/>
    </row>
    <row r="1492" spans="1:29" hidden="1" x14ac:dyDescent="0.25">
      <c r="A1492" t="s">
        <v>540</v>
      </c>
      <c r="B1492" t="s">
        <v>349</v>
      </c>
      <c r="C1492" t="s">
        <v>541</v>
      </c>
      <c r="D1492" t="s">
        <v>35</v>
      </c>
      <c r="E1492" t="s">
        <v>117</v>
      </c>
      <c r="I1492" t="s">
        <v>558</v>
      </c>
      <c r="J1492" t="s">
        <v>589</v>
      </c>
      <c r="K1492" t="s">
        <v>604</v>
      </c>
      <c r="L1492" t="s">
        <v>232</v>
      </c>
      <c r="M1492" t="s">
        <v>233</v>
      </c>
      <c r="N1492" t="s">
        <v>166</v>
      </c>
      <c r="O1492" t="s">
        <v>167</v>
      </c>
      <c r="P1492" t="s">
        <v>200</v>
      </c>
      <c r="Q1492" t="s">
        <v>168</v>
      </c>
      <c r="R1492" t="s">
        <v>165</v>
      </c>
      <c r="S1492" t="s">
        <v>543</v>
      </c>
      <c r="T1492" t="s">
        <v>164</v>
      </c>
      <c r="U1492" t="s">
        <v>118</v>
      </c>
      <c r="V1492" t="s">
        <v>470</v>
      </c>
      <c r="W1492" t="s">
        <v>451</v>
      </c>
      <c r="AA1492" s="44"/>
      <c r="AC1492" s="44"/>
    </row>
    <row r="1493" spans="1:29" hidden="1" x14ac:dyDescent="0.25">
      <c r="A1493" t="s">
        <v>540</v>
      </c>
      <c r="B1493" t="s">
        <v>349</v>
      </c>
      <c r="C1493" t="s">
        <v>541</v>
      </c>
      <c r="D1493" t="s">
        <v>35</v>
      </c>
      <c r="E1493" t="s">
        <v>117</v>
      </c>
      <c r="I1493" t="s">
        <v>558</v>
      </c>
      <c r="J1493" t="s">
        <v>589</v>
      </c>
      <c r="K1493" t="s">
        <v>604</v>
      </c>
      <c r="L1493" t="s">
        <v>232</v>
      </c>
      <c r="M1493" t="s">
        <v>233</v>
      </c>
      <c r="N1493" t="s">
        <v>166</v>
      </c>
      <c r="O1493" t="s">
        <v>167</v>
      </c>
      <c r="P1493" t="s">
        <v>200</v>
      </c>
      <c r="Q1493" t="s">
        <v>168</v>
      </c>
      <c r="R1493" t="s">
        <v>165</v>
      </c>
      <c r="S1493" t="s">
        <v>543</v>
      </c>
      <c r="T1493" t="s">
        <v>164</v>
      </c>
      <c r="U1493" t="s">
        <v>118</v>
      </c>
      <c r="V1493" t="s">
        <v>471</v>
      </c>
      <c r="W1493" t="s">
        <v>452</v>
      </c>
      <c r="AA1493" s="44"/>
      <c r="AC1493" s="44"/>
    </row>
    <row r="1494" spans="1:29" hidden="1" x14ac:dyDescent="0.25">
      <c r="A1494" t="s">
        <v>540</v>
      </c>
      <c r="B1494" t="s">
        <v>349</v>
      </c>
      <c r="C1494" t="s">
        <v>541</v>
      </c>
      <c r="D1494" t="s">
        <v>35</v>
      </c>
      <c r="E1494" t="s">
        <v>117</v>
      </c>
      <c r="I1494" t="s">
        <v>558</v>
      </c>
      <c r="J1494" t="s">
        <v>589</v>
      </c>
      <c r="K1494" t="s">
        <v>604</v>
      </c>
      <c r="L1494" t="s">
        <v>232</v>
      </c>
      <c r="M1494" t="s">
        <v>233</v>
      </c>
      <c r="N1494" t="s">
        <v>166</v>
      </c>
      <c r="O1494" t="s">
        <v>167</v>
      </c>
      <c r="P1494" t="s">
        <v>200</v>
      </c>
      <c r="Q1494" t="s">
        <v>168</v>
      </c>
      <c r="R1494" t="s">
        <v>165</v>
      </c>
      <c r="S1494" t="s">
        <v>543</v>
      </c>
      <c r="T1494" t="s">
        <v>164</v>
      </c>
      <c r="U1494" t="s">
        <v>118</v>
      </c>
      <c r="V1494" t="s">
        <v>475</v>
      </c>
      <c r="W1494" t="s">
        <v>459</v>
      </c>
      <c r="AA1494" s="44"/>
      <c r="AC1494" s="44"/>
    </row>
    <row r="1495" spans="1:29" hidden="1" x14ac:dyDescent="0.25">
      <c r="A1495" t="s">
        <v>540</v>
      </c>
      <c r="B1495" t="s">
        <v>349</v>
      </c>
      <c r="C1495" t="s">
        <v>541</v>
      </c>
      <c r="D1495" t="s">
        <v>35</v>
      </c>
      <c r="E1495" t="s">
        <v>117</v>
      </c>
      <c r="I1495" t="s">
        <v>542</v>
      </c>
      <c r="J1495" t="s">
        <v>600</v>
      </c>
      <c r="K1495" t="s">
        <v>605</v>
      </c>
      <c r="L1495" t="s">
        <v>606</v>
      </c>
      <c r="M1495" t="s">
        <v>231</v>
      </c>
      <c r="N1495" t="s">
        <v>166</v>
      </c>
      <c r="O1495" t="s">
        <v>167</v>
      </c>
      <c r="P1495" t="s">
        <v>200</v>
      </c>
      <c r="Q1495" t="s">
        <v>168</v>
      </c>
      <c r="R1495" t="s">
        <v>165</v>
      </c>
      <c r="S1495" t="s">
        <v>119</v>
      </c>
      <c r="T1495" t="s">
        <v>228</v>
      </c>
      <c r="U1495" t="s">
        <v>548</v>
      </c>
      <c r="V1495" t="s">
        <v>466</v>
      </c>
      <c r="W1495" t="s">
        <v>447</v>
      </c>
      <c r="AA1495" s="44"/>
    </row>
    <row r="1496" spans="1:29" hidden="1" x14ac:dyDescent="0.25">
      <c r="A1496" t="s">
        <v>540</v>
      </c>
      <c r="B1496" t="s">
        <v>349</v>
      </c>
      <c r="C1496" t="s">
        <v>541</v>
      </c>
      <c r="D1496" t="s">
        <v>39</v>
      </c>
      <c r="E1496" t="s">
        <v>117</v>
      </c>
      <c r="I1496" t="s">
        <v>575</v>
      </c>
      <c r="J1496" t="s">
        <v>607</v>
      </c>
      <c r="K1496" t="s">
        <v>608</v>
      </c>
      <c r="L1496" t="s">
        <v>175</v>
      </c>
      <c r="M1496" t="s">
        <v>176</v>
      </c>
      <c r="N1496" t="s">
        <v>166</v>
      </c>
      <c r="O1496" t="s">
        <v>167</v>
      </c>
      <c r="P1496" t="s">
        <v>200</v>
      </c>
      <c r="Q1496" t="s">
        <v>168</v>
      </c>
      <c r="R1496" t="s">
        <v>165</v>
      </c>
      <c r="S1496" t="s">
        <v>119</v>
      </c>
      <c r="T1496" t="s">
        <v>164</v>
      </c>
      <c r="U1496" t="s">
        <v>118</v>
      </c>
      <c r="V1496" t="s">
        <v>472</v>
      </c>
      <c r="W1496" t="s">
        <v>454</v>
      </c>
      <c r="AA1496" s="44"/>
      <c r="AC1496" s="44"/>
    </row>
    <row r="1497" spans="1:29" hidden="1" x14ac:dyDescent="0.25">
      <c r="A1497" t="s">
        <v>540</v>
      </c>
      <c r="B1497" t="s">
        <v>349</v>
      </c>
      <c r="C1497" t="s">
        <v>541</v>
      </c>
      <c r="D1497" t="s">
        <v>39</v>
      </c>
      <c r="E1497" t="s">
        <v>117</v>
      </c>
      <c r="I1497" t="s">
        <v>579</v>
      </c>
      <c r="J1497" t="s">
        <v>607</v>
      </c>
      <c r="K1497" t="s">
        <v>609</v>
      </c>
      <c r="L1497" t="s">
        <v>511</v>
      </c>
      <c r="M1497" t="s">
        <v>176</v>
      </c>
      <c r="N1497" t="s">
        <v>166</v>
      </c>
      <c r="O1497" t="s">
        <v>167</v>
      </c>
      <c r="P1497" t="s">
        <v>200</v>
      </c>
      <c r="Q1497" t="s">
        <v>168</v>
      </c>
      <c r="R1497" t="s">
        <v>165</v>
      </c>
      <c r="S1497" t="s">
        <v>119</v>
      </c>
      <c r="T1497" t="s">
        <v>164</v>
      </c>
      <c r="U1497" t="s">
        <v>118</v>
      </c>
      <c r="V1497" t="s">
        <v>472</v>
      </c>
      <c r="W1497" t="s">
        <v>454</v>
      </c>
      <c r="AA1497" s="44"/>
      <c r="AC1497" s="44"/>
    </row>
    <row r="1498" spans="1:29" hidden="1" x14ac:dyDescent="0.25">
      <c r="A1498" t="s">
        <v>540</v>
      </c>
      <c r="B1498" t="s">
        <v>349</v>
      </c>
      <c r="C1498" t="s">
        <v>541</v>
      </c>
      <c r="D1498" t="s">
        <v>39</v>
      </c>
      <c r="E1498" t="s">
        <v>117</v>
      </c>
      <c r="I1498" t="s">
        <v>579</v>
      </c>
      <c r="J1498" t="s">
        <v>607</v>
      </c>
      <c r="K1498" t="s">
        <v>610</v>
      </c>
      <c r="L1498" t="s">
        <v>511</v>
      </c>
      <c r="M1498" t="s">
        <v>234</v>
      </c>
      <c r="N1498" t="s">
        <v>166</v>
      </c>
      <c r="O1498" t="s">
        <v>167</v>
      </c>
      <c r="P1498" t="s">
        <v>200</v>
      </c>
      <c r="Q1498" t="s">
        <v>168</v>
      </c>
      <c r="R1498" t="s">
        <v>165</v>
      </c>
      <c r="S1498" t="s">
        <v>119</v>
      </c>
      <c r="T1498" t="s">
        <v>164</v>
      </c>
      <c r="U1498" t="s">
        <v>118</v>
      </c>
      <c r="V1498" t="s">
        <v>472</v>
      </c>
      <c r="W1498" t="s">
        <v>454</v>
      </c>
      <c r="AA1498" s="44"/>
      <c r="AC1498" s="44"/>
    </row>
    <row r="1499" spans="1:29" hidden="1" x14ac:dyDescent="0.25">
      <c r="A1499" t="s">
        <v>540</v>
      </c>
      <c r="B1499" t="s">
        <v>349</v>
      </c>
      <c r="C1499" t="s">
        <v>541</v>
      </c>
      <c r="D1499" t="s">
        <v>39</v>
      </c>
      <c r="E1499" t="s">
        <v>117</v>
      </c>
      <c r="I1499" t="s">
        <v>554</v>
      </c>
      <c r="J1499" t="s">
        <v>607</v>
      </c>
      <c r="K1499" t="s">
        <v>611</v>
      </c>
      <c r="L1499" t="s">
        <v>511</v>
      </c>
      <c r="M1499" t="s">
        <v>234</v>
      </c>
      <c r="N1499" t="s">
        <v>166</v>
      </c>
      <c r="O1499" t="s">
        <v>167</v>
      </c>
      <c r="P1499" t="s">
        <v>200</v>
      </c>
      <c r="Q1499" t="s">
        <v>168</v>
      </c>
      <c r="R1499" t="s">
        <v>165</v>
      </c>
      <c r="S1499" t="s">
        <v>119</v>
      </c>
      <c r="T1499" t="s">
        <v>164</v>
      </c>
      <c r="U1499" t="s">
        <v>118</v>
      </c>
      <c r="V1499" t="s">
        <v>472</v>
      </c>
      <c r="W1499" t="s">
        <v>454</v>
      </c>
      <c r="AA1499" s="44"/>
      <c r="AB1499" s="44"/>
      <c r="AC1499" s="44"/>
    </row>
    <row r="1500" spans="1:29" hidden="1" x14ac:dyDescent="0.25">
      <c r="A1500" t="s">
        <v>540</v>
      </c>
      <c r="B1500" t="s">
        <v>349</v>
      </c>
      <c r="C1500" t="s">
        <v>541</v>
      </c>
      <c r="D1500" t="s">
        <v>39</v>
      </c>
      <c r="E1500" t="s">
        <v>117</v>
      </c>
      <c r="I1500" t="s">
        <v>566</v>
      </c>
      <c r="J1500" t="s">
        <v>607</v>
      </c>
      <c r="K1500" t="s">
        <v>612</v>
      </c>
      <c r="L1500" t="s">
        <v>175</v>
      </c>
      <c r="M1500" t="s">
        <v>234</v>
      </c>
      <c r="N1500" t="s">
        <v>166</v>
      </c>
      <c r="O1500" t="s">
        <v>167</v>
      </c>
      <c r="P1500" t="s">
        <v>200</v>
      </c>
      <c r="Q1500" t="s">
        <v>168</v>
      </c>
      <c r="R1500" t="s">
        <v>165</v>
      </c>
      <c r="S1500" t="s">
        <v>119</v>
      </c>
      <c r="T1500" t="s">
        <v>164</v>
      </c>
      <c r="U1500" t="s">
        <v>118</v>
      </c>
      <c r="V1500" t="s">
        <v>472</v>
      </c>
      <c r="W1500" t="s">
        <v>454</v>
      </c>
      <c r="AA1500" s="44"/>
      <c r="AC1500" s="44"/>
    </row>
    <row r="1501" spans="1:29" hidden="1" x14ac:dyDescent="0.25">
      <c r="A1501" t="s">
        <v>540</v>
      </c>
      <c r="B1501" t="s">
        <v>349</v>
      </c>
      <c r="C1501" t="s">
        <v>541</v>
      </c>
      <c r="D1501" t="s">
        <v>39</v>
      </c>
      <c r="E1501" t="s">
        <v>117</v>
      </c>
      <c r="I1501" t="s">
        <v>566</v>
      </c>
      <c r="J1501" t="s">
        <v>607</v>
      </c>
      <c r="K1501" t="s">
        <v>613</v>
      </c>
      <c r="L1501" t="s">
        <v>175</v>
      </c>
      <c r="M1501" t="s">
        <v>176</v>
      </c>
      <c r="N1501" t="s">
        <v>166</v>
      </c>
      <c r="O1501" t="s">
        <v>167</v>
      </c>
      <c r="P1501" t="s">
        <v>200</v>
      </c>
      <c r="Q1501" t="s">
        <v>168</v>
      </c>
      <c r="R1501" t="s">
        <v>165</v>
      </c>
      <c r="S1501" t="s">
        <v>119</v>
      </c>
      <c r="T1501" t="s">
        <v>164</v>
      </c>
      <c r="U1501" t="s">
        <v>118</v>
      </c>
      <c r="V1501" t="s">
        <v>472</v>
      </c>
      <c r="W1501" t="s">
        <v>454</v>
      </c>
      <c r="AA1501" s="44"/>
      <c r="AC1501" s="44"/>
    </row>
    <row r="1502" spans="1:29" hidden="1" x14ac:dyDescent="0.25">
      <c r="A1502" t="s">
        <v>540</v>
      </c>
      <c r="B1502" t="s">
        <v>349</v>
      </c>
      <c r="C1502" t="s">
        <v>541</v>
      </c>
      <c r="D1502" t="s">
        <v>39</v>
      </c>
      <c r="E1502" t="s">
        <v>117</v>
      </c>
      <c r="I1502" t="s">
        <v>563</v>
      </c>
      <c r="J1502" t="s">
        <v>590</v>
      </c>
      <c r="K1502" t="s">
        <v>614</v>
      </c>
      <c r="L1502" t="s">
        <v>615</v>
      </c>
      <c r="M1502" t="s">
        <v>174</v>
      </c>
      <c r="N1502" t="s">
        <v>169</v>
      </c>
      <c r="O1502" t="s">
        <v>167</v>
      </c>
      <c r="P1502" t="s">
        <v>586</v>
      </c>
      <c r="Q1502" t="s">
        <v>168</v>
      </c>
      <c r="R1502" t="s">
        <v>165</v>
      </c>
      <c r="S1502" t="s">
        <v>119</v>
      </c>
      <c r="T1502" t="s">
        <v>228</v>
      </c>
      <c r="U1502" t="s">
        <v>587</v>
      </c>
      <c r="V1502" t="s">
        <v>472</v>
      </c>
      <c r="W1502" t="s">
        <v>454</v>
      </c>
      <c r="AB1502" s="44"/>
    </row>
    <row r="1503" spans="1:29" hidden="1" x14ac:dyDescent="0.25">
      <c r="A1503" t="s">
        <v>540</v>
      </c>
      <c r="B1503" t="s">
        <v>349</v>
      </c>
      <c r="C1503" t="s">
        <v>541</v>
      </c>
      <c r="D1503" t="s">
        <v>39</v>
      </c>
      <c r="E1503" t="s">
        <v>117</v>
      </c>
      <c r="I1503" t="s">
        <v>563</v>
      </c>
      <c r="J1503" t="s">
        <v>590</v>
      </c>
      <c r="K1503" t="s">
        <v>616</v>
      </c>
      <c r="L1503" t="s">
        <v>615</v>
      </c>
      <c r="M1503" t="s">
        <v>617</v>
      </c>
      <c r="N1503" t="s">
        <v>169</v>
      </c>
      <c r="O1503" t="s">
        <v>167</v>
      </c>
      <c r="P1503" t="s">
        <v>586</v>
      </c>
      <c r="Q1503" t="s">
        <v>168</v>
      </c>
      <c r="R1503" t="s">
        <v>165</v>
      </c>
      <c r="S1503" t="s">
        <v>119</v>
      </c>
      <c r="T1503" t="s">
        <v>228</v>
      </c>
      <c r="U1503" t="s">
        <v>587</v>
      </c>
      <c r="V1503" t="s">
        <v>472</v>
      </c>
      <c r="W1503" t="s">
        <v>454</v>
      </c>
      <c r="AA1503" s="44"/>
      <c r="AC1503" s="44"/>
    </row>
    <row r="1504" spans="1:29" hidden="1" x14ac:dyDescent="0.25">
      <c r="A1504" t="s">
        <v>540</v>
      </c>
      <c r="B1504" t="s">
        <v>349</v>
      </c>
      <c r="C1504" t="s">
        <v>541</v>
      </c>
      <c r="D1504" t="s">
        <v>39</v>
      </c>
      <c r="E1504" t="s">
        <v>117</v>
      </c>
      <c r="I1504" t="s">
        <v>549</v>
      </c>
      <c r="J1504" t="s">
        <v>590</v>
      </c>
      <c r="K1504" t="s">
        <v>618</v>
      </c>
      <c r="L1504" t="s">
        <v>619</v>
      </c>
      <c r="M1504" t="s">
        <v>617</v>
      </c>
      <c r="N1504" t="s">
        <v>169</v>
      </c>
      <c r="O1504" t="s">
        <v>167</v>
      </c>
      <c r="P1504" t="s">
        <v>586</v>
      </c>
      <c r="Q1504" t="s">
        <v>168</v>
      </c>
      <c r="R1504" t="s">
        <v>165</v>
      </c>
      <c r="S1504" t="s">
        <v>119</v>
      </c>
      <c r="T1504" t="s">
        <v>228</v>
      </c>
      <c r="U1504" t="s">
        <v>587</v>
      </c>
      <c r="V1504" t="s">
        <v>472</v>
      </c>
      <c r="W1504" t="s">
        <v>454</v>
      </c>
      <c r="AA1504" s="44"/>
      <c r="AC1504" s="44"/>
    </row>
    <row r="1505" spans="1:29" hidden="1" x14ac:dyDescent="0.25">
      <c r="A1505" t="s">
        <v>540</v>
      </c>
      <c r="B1505" t="s">
        <v>349</v>
      </c>
      <c r="C1505" t="s">
        <v>541</v>
      </c>
      <c r="D1505" t="s">
        <v>39</v>
      </c>
      <c r="E1505" t="s">
        <v>117</v>
      </c>
      <c r="I1505" t="s">
        <v>549</v>
      </c>
      <c r="J1505" t="s">
        <v>590</v>
      </c>
      <c r="K1505" t="s">
        <v>620</v>
      </c>
      <c r="L1505" t="s">
        <v>619</v>
      </c>
      <c r="M1505" t="s">
        <v>174</v>
      </c>
      <c r="N1505" t="s">
        <v>166</v>
      </c>
      <c r="O1505" t="s">
        <v>167</v>
      </c>
      <c r="P1505" t="s">
        <v>200</v>
      </c>
      <c r="Q1505" t="s">
        <v>168</v>
      </c>
      <c r="R1505" t="s">
        <v>165</v>
      </c>
      <c r="S1505" t="s">
        <v>119</v>
      </c>
      <c r="T1505" t="s">
        <v>228</v>
      </c>
      <c r="U1505" t="s">
        <v>548</v>
      </c>
      <c r="V1505" t="s">
        <v>472</v>
      </c>
      <c r="W1505" t="s">
        <v>454</v>
      </c>
      <c r="AA1505" s="44"/>
      <c r="AB1505" s="44"/>
    </row>
    <row r="1506" spans="1:29" hidden="1" x14ac:dyDescent="0.25">
      <c r="A1506" t="s">
        <v>540</v>
      </c>
      <c r="B1506" t="s">
        <v>349</v>
      </c>
      <c r="C1506" t="s">
        <v>541</v>
      </c>
      <c r="D1506" t="s">
        <v>39</v>
      </c>
      <c r="E1506" t="s">
        <v>117</v>
      </c>
      <c r="I1506" t="s">
        <v>549</v>
      </c>
      <c r="J1506" t="s">
        <v>590</v>
      </c>
      <c r="K1506" t="s">
        <v>621</v>
      </c>
      <c r="L1506" t="s">
        <v>619</v>
      </c>
      <c r="M1506" t="s">
        <v>174</v>
      </c>
      <c r="N1506" t="s">
        <v>169</v>
      </c>
      <c r="O1506" t="s">
        <v>167</v>
      </c>
      <c r="P1506" t="s">
        <v>586</v>
      </c>
      <c r="Q1506" t="s">
        <v>168</v>
      </c>
      <c r="R1506" t="s">
        <v>165</v>
      </c>
      <c r="S1506" t="s">
        <v>119</v>
      </c>
      <c r="T1506" t="s">
        <v>228</v>
      </c>
      <c r="U1506" t="s">
        <v>587</v>
      </c>
      <c r="V1506" t="s">
        <v>472</v>
      </c>
      <c r="W1506" t="s">
        <v>454</v>
      </c>
      <c r="AA1506" s="44"/>
      <c r="AB1506" s="44"/>
    </row>
    <row r="1507" spans="1:29" hidden="1" x14ac:dyDescent="0.25">
      <c r="A1507" t="s">
        <v>540</v>
      </c>
      <c r="B1507" t="s">
        <v>349</v>
      </c>
      <c r="C1507" t="s">
        <v>541</v>
      </c>
      <c r="D1507" t="s">
        <v>39</v>
      </c>
      <c r="E1507" t="s">
        <v>117</v>
      </c>
      <c r="I1507" t="s">
        <v>576</v>
      </c>
      <c r="J1507" t="s">
        <v>622</v>
      </c>
      <c r="K1507" t="s">
        <v>623</v>
      </c>
      <c r="L1507" t="s">
        <v>624</v>
      </c>
      <c r="M1507" t="s">
        <v>174</v>
      </c>
      <c r="N1507" t="s">
        <v>166</v>
      </c>
      <c r="O1507" t="s">
        <v>167</v>
      </c>
      <c r="P1507" t="s">
        <v>200</v>
      </c>
      <c r="Q1507" t="s">
        <v>168</v>
      </c>
      <c r="R1507" t="s">
        <v>165</v>
      </c>
      <c r="S1507" t="s">
        <v>119</v>
      </c>
      <c r="T1507" t="s">
        <v>228</v>
      </c>
      <c r="U1507" t="s">
        <v>548</v>
      </c>
      <c r="V1507" t="s">
        <v>472</v>
      </c>
      <c r="W1507" t="s">
        <v>454</v>
      </c>
      <c r="AA1507" s="44"/>
    </row>
    <row r="1508" spans="1:29" hidden="1" x14ac:dyDescent="0.25">
      <c r="A1508" t="s">
        <v>540</v>
      </c>
      <c r="B1508" t="s">
        <v>349</v>
      </c>
      <c r="C1508" t="s">
        <v>541</v>
      </c>
      <c r="D1508" t="s">
        <v>39</v>
      </c>
      <c r="E1508" t="s">
        <v>117</v>
      </c>
      <c r="I1508" t="s">
        <v>546</v>
      </c>
      <c r="J1508" t="s">
        <v>590</v>
      </c>
      <c r="K1508" t="s">
        <v>625</v>
      </c>
      <c r="L1508" t="s">
        <v>624</v>
      </c>
      <c r="M1508" t="s">
        <v>617</v>
      </c>
      <c r="N1508" t="s">
        <v>166</v>
      </c>
      <c r="O1508" t="s">
        <v>167</v>
      </c>
      <c r="P1508" t="s">
        <v>200</v>
      </c>
      <c r="Q1508" t="s">
        <v>168</v>
      </c>
      <c r="R1508" t="s">
        <v>165</v>
      </c>
      <c r="S1508" t="s">
        <v>543</v>
      </c>
      <c r="T1508" t="s">
        <v>164</v>
      </c>
      <c r="U1508" t="s">
        <v>118</v>
      </c>
      <c r="V1508" t="s">
        <v>472</v>
      </c>
      <c r="W1508" t="s">
        <v>454</v>
      </c>
      <c r="AA1508" s="44"/>
    </row>
    <row r="1509" spans="1:29" hidden="1" x14ac:dyDescent="0.25">
      <c r="A1509" t="s">
        <v>540</v>
      </c>
      <c r="B1509" t="s">
        <v>352</v>
      </c>
      <c r="C1509" t="s">
        <v>541</v>
      </c>
      <c r="D1509" t="s">
        <v>15</v>
      </c>
      <c r="E1509" t="s">
        <v>117</v>
      </c>
      <c r="I1509" t="s">
        <v>626</v>
      </c>
      <c r="J1509" t="s">
        <v>627</v>
      </c>
      <c r="K1509" t="s">
        <v>628</v>
      </c>
      <c r="L1509" t="s">
        <v>177</v>
      </c>
      <c r="M1509" t="s">
        <v>165</v>
      </c>
      <c r="N1509" t="s">
        <v>166</v>
      </c>
      <c r="O1509" t="s">
        <v>167</v>
      </c>
      <c r="P1509" t="s">
        <v>200</v>
      </c>
      <c r="Q1509" t="s">
        <v>168</v>
      </c>
      <c r="R1509" t="s">
        <v>165</v>
      </c>
      <c r="S1509" t="s">
        <v>119</v>
      </c>
      <c r="T1509" t="s">
        <v>164</v>
      </c>
      <c r="U1509" t="s">
        <v>118</v>
      </c>
      <c r="V1509" t="s">
        <v>473</v>
      </c>
      <c r="W1509" t="s">
        <v>455</v>
      </c>
      <c r="AA1509" s="44"/>
      <c r="AC1509" s="44"/>
    </row>
    <row r="1510" spans="1:29" hidden="1" x14ac:dyDescent="0.25">
      <c r="A1510" t="s">
        <v>540</v>
      </c>
      <c r="B1510" t="s">
        <v>352</v>
      </c>
      <c r="C1510" t="s">
        <v>541</v>
      </c>
      <c r="D1510" t="s">
        <v>15</v>
      </c>
      <c r="E1510" t="s">
        <v>117</v>
      </c>
      <c r="I1510" t="s">
        <v>626</v>
      </c>
      <c r="J1510" t="s">
        <v>627</v>
      </c>
      <c r="K1510" t="s">
        <v>629</v>
      </c>
      <c r="L1510" t="s">
        <v>178</v>
      </c>
      <c r="M1510" t="s">
        <v>165</v>
      </c>
      <c r="N1510" t="s">
        <v>166</v>
      </c>
      <c r="O1510" t="s">
        <v>167</v>
      </c>
      <c r="P1510" t="s">
        <v>200</v>
      </c>
      <c r="Q1510" t="s">
        <v>168</v>
      </c>
      <c r="R1510" t="s">
        <v>165</v>
      </c>
      <c r="S1510" t="s">
        <v>119</v>
      </c>
      <c r="T1510" t="s">
        <v>164</v>
      </c>
      <c r="U1510" t="s">
        <v>118</v>
      </c>
      <c r="V1510" t="s">
        <v>465</v>
      </c>
      <c r="W1510" t="s">
        <v>509</v>
      </c>
      <c r="AA1510" s="44"/>
    </row>
    <row r="1511" spans="1:29" hidden="1" x14ac:dyDescent="0.25">
      <c r="A1511" t="s">
        <v>540</v>
      </c>
      <c r="B1511" t="s">
        <v>352</v>
      </c>
      <c r="C1511" t="s">
        <v>541</v>
      </c>
      <c r="D1511" t="s">
        <v>15</v>
      </c>
      <c r="E1511" t="s">
        <v>117</v>
      </c>
      <c r="I1511" t="s">
        <v>626</v>
      </c>
      <c r="J1511" t="s">
        <v>627</v>
      </c>
      <c r="K1511" t="s">
        <v>630</v>
      </c>
      <c r="L1511" t="s">
        <v>179</v>
      </c>
      <c r="M1511" t="s">
        <v>165</v>
      </c>
      <c r="N1511" t="s">
        <v>166</v>
      </c>
      <c r="O1511" t="s">
        <v>167</v>
      </c>
      <c r="P1511" t="s">
        <v>200</v>
      </c>
      <c r="Q1511" t="s">
        <v>168</v>
      </c>
      <c r="R1511" t="s">
        <v>165</v>
      </c>
      <c r="S1511" t="s">
        <v>119</v>
      </c>
      <c r="T1511" t="s">
        <v>164</v>
      </c>
      <c r="U1511" t="s">
        <v>118</v>
      </c>
      <c r="V1511" t="s">
        <v>474</v>
      </c>
      <c r="W1511" t="s">
        <v>512</v>
      </c>
      <c r="AA1511" s="44"/>
      <c r="AC1511" s="44"/>
    </row>
    <row r="1512" spans="1:29" hidden="1" x14ac:dyDescent="0.25">
      <c r="A1512" t="s">
        <v>540</v>
      </c>
      <c r="B1512" t="s">
        <v>352</v>
      </c>
      <c r="C1512" t="s">
        <v>541</v>
      </c>
      <c r="D1512" t="s">
        <v>17</v>
      </c>
      <c r="E1512" t="s">
        <v>117</v>
      </c>
      <c r="I1512" t="s">
        <v>631</v>
      </c>
      <c r="J1512" t="s">
        <v>632</v>
      </c>
      <c r="K1512" t="s">
        <v>633</v>
      </c>
      <c r="L1512" t="s">
        <v>180</v>
      </c>
      <c r="M1512" t="s">
        <v>165</v>
      </c>
      <c r="N1512" t="s">
        <v>166</v>
      </c>
      <c r="O1512" t="s">
        <v>167</v>
      </c>
      <c r="P1512" t="s">
        <v>200</v>
      </c>
      <c r="Q1512" t="s">
        <v>168</v>
      </c>
      <c r="R1512" t="s">
        <v>165</v>
      </c>
      <c r="S1512" t="s">
        <v>119</v>
      </c>
      <c r="T1512" t="s">
        <v>164</v>
      </c>
      <c r="U1512" t="s">
        <v>118</v>
      </c>
      <c r="V1512" t="s">
        <v>473</v>
      </c>
      <c r="W1512" t="s">
        <v>455</v>
      </c>
      <c r="AA1512" s="44"/>
      <c r="AC1512" s="44"/>
    </row>
    <row r="1513" spans="1:29" hidden="1" x14ac:dyDescent="0.25">
      <c r="A1513" t="s">
        <v>540</v>
      </c>
      <c r="B1513" t="s">
        <v>352</v>
      </c>
      <c r="C1513" t="s">
        <v>541</v>
      </c>
      <c r="D1513" t="s">
        <v>17</v>
      </c>
      <c r="E1513" t="s">
        <v>117</v>
      </c>
      <c r="I1513" t="s">
        <v>634</v>
      </c>
      <c r="J1513" t="s">
        <v>632</v>
      </c>
      <c r="K1513" t="s">
        <v>635</v>
      </c>
      <c r="L1513" t="s">
        <v>198</v>
      </c>
      <c r="M1513" t="s">
        <v>165</v>
      </c>
      <c r="N1513" t="s">
        <v>166</v>
      </c>
      <c r="O1513" t="s">
        <v>167</v>
      </c>
      <c r="P1513" t="s">
        <v>200</v>
      </c>
      <c r="Q1513" t="s">
        <v>168</v>
      </c>
      <c r="R1513" t="s">
        <v>165</v>
      </c>
      <c r="S1513" t="s">
        <v>119</v>
      </c>
      <c r="T1513" t="s">
        <v>164</v>
      </c>
      <c r="U1513" t="s">
        <v>118</v>
      </c>
      <c r="V1513" t="s">
        <v>465</v>
      </c>
      <c r="W1513" t="s">
        <v>509</v>
      </c>
      <c r="AA1513" s="44"/>
      <c r="AC1513" s="44"/>
    </row>
    <row r="1514" spans="1:29" hidden="1" x14ac:dyDescent="0.25">
      <c r="A1514" t="s">
        <v>540</v>
      </c>
      <c r="B1514" t="s">
        <v>352</v>
      </c>
      <c r="C1514" t="s">
        <v>541</v>
      </c>
      <c r="D1514" t="s">
        <v>17</v>
      </c>
      <c r="E1514" t="s">
        <v>117</v>
      </c>
      <c r="I1514" t="s">
        <v>636</v>
      </c>
      <c r="J1514" t="s">
        <v>632</v>
      </c>
      <c r="K1514" t="s">
        <v>637</v>
      </c>
      <c r="L1514" t="s">
        <v>638</v>
      </c>
      <c r="M1514" t="s">
        <v>165</v>
      </c>
      <c r="N1514" t="s">
        <v>166</v>
      </c>
      <c r="O1514" t="s">
        <v>167</v>
      </c>
      <c r="P1514" t="s">
        <v>200</v>
      </c>
      <c r="Q1514" t="s">
        <v>168</v>
      </c>
      <c r="R1514" t="s">
        <v>165</v>
      </c>
      <c r="S1514" t="s">
        <v>119</v>
      </c>
      <c r="T1514" t="s">
        <v>164</v>
      </c>
      <c r="U1514" t="s">
        <v>118</v>
      </c>
      <c r="V1514" t="s">
        <v>474</v>
      </c>
      <c r="W1514" t="s">
        <v>512</v>
      </c>
      <c r="AA1514" s="44"/>
      <c r="AC1514" s="44"/>
    </row>
    <row r="1515" spans="1:29" hidden="1" x14ac:dyDescent="0.25">
      <c r="A1515" t="s">
        <v>540</v>
      </c>
      <c r="B1515" t="s">
        <v>352</v>
      </c>
      <c r="C1515" t="s">
        <v>541</v>
      </c>
      <c r="D1515" t="s">
        <v>19</v>
      </c>
      <c r="E1515" t="s">
        <v>117</v>
      </c>
      <c r="I1515" t="s">
        <v>639</v>
      </c>
      <c r="J1515" t="s">
        <v>640</v>
      </c>
      <c r="K1515" t="s">
        <v>641</v>
      </c>
      <c r="L1515" t="s">
        <v>255</v>
      </c>
      <c r="M1515" t="s">
        <v>165</v>
      </c>
      <c r="N1515" t="s">
        <v>166</v>
      </c>
      <c r="O1515" t="s">
        <v>167</v>
      </c>
      <c r="P1515" t="s">
        <v>200</v>
      </c>
      <c r="Q1515" t="s">
        <v>168</v>
      </c>
      <c r="R1515" t="s">
        <v>165</v>
      </c>
      <c r="S1515" t="s">
        <v>119</v>
      </c>
      <c r="T1515" t="s">
        <v>164</v>
      </c>
      <c r="U1515" t="s">
        <v>118</v>
      </c>
      <c r="V1515" t="s">
        <v>473</v>
      </c>
      <c r="W1515" t="s">
        <v>455</v>
      </c>
      <c r="AA1515" s="44"/>
      <c r="AC1515" s="44"/>
    </row>
    <row r="1516" spans="1:29" hidden="1" x14ac:dyDescent="0.25">
      <c r="A1516" t="s">
        <v>540</v>
      </c>
      <c r="B1516" t="s">
        <v>352</v>
      </c>
      <c r="C1516" t="s">
        <v>541</v>
      </c>
      <c r="D1516" t="s">
        <v>23</v>
      </c>
      <c r="E1516" t="s">
        <v>117</v>
      </c>
      <c r="I1516" t="s">
        <v>568</v>
      </c>
      <c r="J1516" t="s">
        <v>642</v>
      </c>
      <c r="K1516" t="s">
        <v>643</v>
      </c>
      <c r="L1516" t="s">
        <v>644</v>
      </c>
      <c r="M1516" t="s">
        <v>165</v>
      </c>
      <c r="N1516" t="s">
        <v>166</v>
      </c>
      <c r="O1516" t="s">
        <v>167</v>
      </c>
      <c r="P1516" t="s">
        <v>200</v>
      </c>
      <c r="Q1516" t="s">
        <v>168</v>
      </c>
      <c r="R1516" t="s">
        <v>165</v>
      </c>
      <c r="S1516" t="s">
        <v>119</v>
      </c>
      <c r="T1516" t="s">
        <v>164</v>
      </c>
      <c r="U1516" t="s">
        <v>118</v>
      </c>
      <c r="V1516" t="s">
        <v>473</v>
      </c>
      <c r="W1516" t="s">
        <v>455</v>
      </c>
      <c r="AA1516" s="44"/>
    </row>
    <row r="1517" spans="1:29" hidden="1" x14ac:dyDescent="0.25">
      <c r="A1517" t="s">
        <v>540</v>
      </c>
      <c r="B1517" t="s">
        <v>352</v>
      </c>
      <c r="C1517" t="s">
        <v>541</v>
      </c>
      <c r="D1517" t="s">
        <v>27</v>
      </c>
      <c r="E1517" t="s">
        <v>117</v>
      </c>
      <c r="I1517" t="s">
        <v>565</v>
      </c>
      <c r="J1517" t="s">
        <v>645</v>
      </c>
      <c r="K1517" t="s">
        <v>646</v>
      </c>
      <c r="L1517" t="s">
        <v>513</v>
      </c>
      <c r="M1517" t="s">
        <v>165</v>
      </c>
      <c r="N1517" t="s">
        <v>166</v>
      </c>
      <c r="O1517" t="s">
        <v>167</v>
      </c>
      <c r="P1517" t="s">
        <v>200</v>
      </c>
      <c r="Q1517" t="s">
        <v>168</v>
      </c>
      <c r="R1517" t="s">
        <v>165</v>
      </c>
      <c r="S1517" t="s">
        <v>119</v>
      </c>
      <c r="T1517" t="s">
        <v>164</v>
      </c>
      <c r="U1517" t="s">
        <v>118</v>
      </c>
      <c r="V1517" t="s">
        <v>473</v>
      </c>
      <c r="W1517" t="s">
        <v>455</v>
      </c>
      <c r="AA1517" s="44"/>
      <c r="AC1517" s="44"/>
    </row>
    <row r="1518" spans="1:29" hidden="1" x14ac:dyDescent="0.25">
      <c r="A1518" t="s">
        <v>540</v>
      </c>
      <c r="B1518" t="s">
        <v>352</v>
      </c>
      <c r="C1518" t="s">
        <v>541</v>
      </c>
      <c r="D1518" t="s">
        <v>41</v>
      </c>
      <c r="E1518" t="s">
        <v>117</v>
      </c>
      <c r="I1518" t="s">
        <v>582</v>
      </c>
      <c r="J1518" t="s">
        <v>647</v>
      </c>
      <c r="K1518" t="s">
        <v>648</v>
      </c>
      <c r="L1518" t="s">
        <v>181</v>
      </c>
      <c r="M1518" t="s">
        <v>165</v>
      </c>
      <c r="N1518" t="s">
        <v>166</v>
      </c>
      <c r="O1518" t="s">
        <v>167</v>
      </c>
      <c r="P1518" t="s">
        <v>200</v>
      </c>
      <c r="Q1518" t="s">
        <v>168</v>
      </c>
      <c r="R1518" t="s">
        <v>165</v>
      </c>
      <c r="S1518" t="s">
        <v>119</v>
      </c>
      <c r="T1518" t="s">
        <v>164</v>
      </c>
      <c r="U1518" t="s">
        <v>118</v>
      </c>
      <c r="V1518" t="s">
        <v>473</v>
      </c>
      <c r="W1518" t="s">
        <v>455</v>
      </c>
      <c r="AA1518" s="44"/>
      <c r="AB1518" s="44"/>
      <c r="AC1518" s="44"/>
    </row>
    <row r="1519" spans="1:29" hidden="1" x14ac:dyDescent="0.25">
      <c r="A1519" t="s">
        <v>540</v>
      </c>
      <c r="B1519" t="s">
        <v>352</v>
      </c>
      <c r="C1519" t="s">
        <v>541</v>
      </c>
      <c r="D1519" t="s">
        <v>41</v>
      </c>
      <c r="E1519" t="s">
        <v>117</v>
      </c>
      <c r="I1519" t="s">
        <v>639</v>
      </c>
      <c r="J1519" t="s">
        <v>647</v>
      </c>
      <c r="K1519" t="s">
        <v>649</v>
      </c>
      <c r="L1519" t="s">
        <v>256</v>
      </c>
      <c r="M1519" t="s">
        <v>165</v>
      </c>
      <c r="N1519" t="s">
        <v>166</v>
      </c>
      <c r="O1519" t="s">
        <v>167</v>
      </c>
      <c r="P1519" t="s">
        <v>200</v>
      </c>
      <c r="Q1519" t="s">
        <v>168</v>
      </c>
      <c r="R1519" t="s">
        <v>165</v>
      </c>
      <c r="S1519" t="s">
        <v>119</v>
      </c>
      <c r="T1519" t="s">
        <v>164</v>
      </c>
      <c r="U1519" t="s">
        <v>118</v>
      </c>
      <c r="V1519" t="s">
        <v>465</v>
      </c>
      <c r="W1519" t="s">
        <v>509</v>
      </c>
      <c r="AA1519" s="44"/>
      <c r="AC1519" s="44"/>
    </row>
    <row r="1520" spans="1:29" hidden="1" x14ac:dyDescent="0.25">
      <c r="A1520" t="s">
        <v>540</v>
      </c>
      <c r="B1520" t="s">
        <v>352</v>
      </c>
      <c r="C1520" t="s">
        <v>541</v>
      </c>
      <c r="D1520" t="s">
        <v>41</v>
      </c>
      <c r="E1520" t="s">
        <v>117</v>
      </c>
      <c r="I1520" t="s">
        <v>639</v>
      </c>
      <c r="J1520" t="s">
        <v>647</v>
      </c>
      <c r="K1520" t="s">
        <v>650</v>
      </c>
      <c r="L1520" t="s">
        <v>257</v>
      </c>
      <c r="M1520" t="s">
        <v>165</v>
      </c>
      <c r="N1520" t="s">
        <v>166</v>
      </c>
      <c r="O1520" t="s">
        <v>167</v>
      </c>
      <c r="P1520" t="s">
        <v>200</v>
      </c>
      <c r="Q1520" t="s">
        <v>168</v>
      </c>
      <c r="R1520" t="s">
        <v>165</v>
      </c>
      <c r="S1520" t="s">
        <v>119</v>
      </c>
      <c r="T1520" t="s">
        <v>164</v>
      </c>
      <c r="U1520" t="s">
        <v>118</v>
      </c>
      <c r="V1520" t="s">
        <v>474</v>
      </c>
      <c r="W1520" t="s">
        <v>512</v>
      </c>
      <c r="AA1520" s="44"/>
      <c r="AC1520" s="44"/>
    </row>
    <row r="1521" spans="1:29" hidden="1" x14ac:dyDescent="0.25">
      <c r="A1521" t="s">
        <v>540</v>
      </c>
      <c r="B1521" t="s">
        <v>352</v>
      </c>
      <c r="C1521" t="s">
        <v>541</v>
      </c>
      <c r="D1521" t="s">
        <v>45</v>
      </c>
      <c r="E1521" t="s">
        <v>117</v>
      </c>
      <c r="I1521" t="s">
        <v>552</v>
      </c>
      <c r="J1521" t="s">
        <v>580</v>
      </c>
      <c r="K1521" t="s">
        <v>651</v>
      </c>
      <c r="L1521" t="s">
        <v>182</v>
      </c>
      <c r="M1521" t="s">
        <v>165</v>
      </c>
      <c r="N1521" t="s">
        <v>166</v>
      </c>
      <c r="O1521" t="s">
        <v>167</v>
      </c>
      <c r="P1521" t="s">
        <v>200</v>
      </c>
      <c r="Q1521" t="s">
        <v>168</v>
      </c>
      <c r="R1521" t="s">
        <v>165</v>
      </c>
      <c r="S1521" t="s">
        <v>119</v>
      </c>
      <c r="T1521" t="s">
        <v>164</v>
      </c>
      <c r="U1521" t="s">
        <v>118</v>
      </c>
      <c r="V1521" t="s">
        <v>473</v>
      </c>
      <c r="W1521" t="s">
        <v>455</v>
      </c>
      <c r="AA1521" s="44"/>
      <c r="AC1521" s="44"/>
    </row>
    <row r="1522" spans="1:29" hidden="1" x14ac:dyDescent="0.25">
      <c r="A1522" t="s">
        <v>540</v>
      </c>
      <c r="B1522" t="s">
        <v>352</v>
      </c>
      <c r="C1522" t="s">
        <v>541</v>
      </c>
      <c r="D1522" t="s">
        <v>45</v>
      </c>
      <c r="E1522" t="s">
        <v>117</v>
      </c>
      <c r="I1522" t="s">
        <v>552</v>
      </c>
      <c r="J1522" t="s">
        <v>580</v>
      </c>
      <c r="K1522" t="s">
        <v>652</v>
      </c>
      <c r="L1522" t="s">
        <v>183</v>
      </c>
      <c r="M1522" t="s">
        <v>165</v>
      </c>
      <c r="N1522" t="s">
        <v>166</v>
      </c>
      <c r="O1522" t="s">
        <v>167</v>
      </c>
      <c r="P1522" t="s">
        <v>200</v>
      </c>
      <c r="Q1522" t="s">
        <v>168</v>
      </c>
      <c r="R1522" t="s">
        <v>165</v>
      </c>
      <c r="S1522" t="s">
        <v>119</v>
      </c>
      <c r="T1522" t="s">
        <v>164</v>
      </c>
      <c r="U1522" t="s">
        <v>118</v>
      </c>
      <c r="V1522" t="s">
        <v>474</v>
      </c>
      <c r="W1522" t="s">
        <v>512</v>
      </c>
      <c r="AA1522" s="44"/>
      <c r="AC1522" s="44"/>
    </row>
    <row r="1523" spans="1:29" hidden="1" x14ac:dyDescent="0.25">
      <c r="A1523" t="s">
        <v>540</v>
      </c>
      <c r="B1523" t="s">
        <v>352</v>
      </c>
      <c r="C1523" t="s">
        <v>541</v>
      </c>
      <c r="D1523" t="s">
        <v>49</v>
      </c>
      <c r="E1523" t="s">
        <v>117</v>
      </c>
      <c r="I1523" t="s">
        <v>572</v>
      </c>
      <c r="J1523" t="s">
        <v>581</v>
      </c>
      <c r="K1523" t="s">
        <v>653</v>
      </c>
      <c r="L1523" t="s">
        <v>184</v>
      </c>
      <c r="M1523" t="s">
        <v>165</v>
      </c>
      <c r="N1523" t="s">
        <v>166</v>
      </c>
      <c r="O1523" t="s">
        <v>167</v>
      </c>
      <c r="P1523" t="s">
        <v>200</v>
      </c>
      <c r="Q1523" t="s">
        <v>168</v>
      </c>
      <c r="R1523" t="s">
        <v>165</v>
      </c>
      <c r="S1523" t="s">
        <v>119</v>
      </c>
      <c r="T1523" t="s">
        <v>164</v>
      </c>
      <c r="U1523" t="s">
        <v>118</v>
      </c>
      <c r="V1523" t="s">
        <v>473</v>
      </c>
      <c r="W1523" t="s">
        <v>455</v>
      </c>
      <c r="AA1523" s="44"/>
      <c r="AC1523" s="44"/>
    </row>
    <row r="1524" spans="1:29" hidden="1" x14ac:dyDescent="0.25">
      <c r="A1524" t="s">
        <v>540</v>
      </c>
      <c r="B1524" t="s">
        <v>352</v>
      </c>
      <c r="C1524" t="s">
        <v>541</v>
      </c>
      <c r="D1524" t="s">
        <v>49</v>
      </c>
      <c r="E1524" t="s">
        <v>117</v>
      </c>
      <c r="I1524" t="s">
        <v>556</v>
      </c>
      <c r="J1524" t="s">
        <v>581</v>
      </c>
      <c r="K1524" t="s">
        <v>654</v>
      </c>
      <c r="L1524" t="s">
        <v>533</v>
      </c>
      <c r="M1524" t="s">
        <v>165</v>
      </c>
      <c r="N1524" t="s">
        <v>166</v>
      </c>
      <c r="O1524" t="s">
        <v>167</v>
      </c>
      <c r="P1524" t="s">
        <v>200</v>
      </c>
      <c r="Q1524" t="s">
        <v>168</v>
      </c>
      <c r="R1524" t="s">
        <v>165</v>
      </c>
      <c r="S1524" t="s">
        <v>119</v>
      </c>
      <c r="T1524" t="s">
        <v>164</v>
      </c>
      <c r="U1524" t="s">
        <v>118</v>
      </c>
      <c r="V1524" t="s">
        <v>474</v>
      </c>
      <c r="W1524" t="s">
        <v>512</v>
      </c>
      <c r="AC1524" s="44"/>
    </row>
    <row r="1525" spans="1:29" hidden="1" x14ac:dyDescent="0.25">
      <c r="A1525" t="s">
        <v>540</v>
      </c>
      <c r="B1525" t="s">
        <v>352</v>
      </c>
      <c r="C1525" t="s">
        <v>541</v>
      </c>
      <c r="D1525" t="s">
        <v>53</v>
      </c>
      <c r="E1525" t="s">
        <v>117</v>
      </c>
      <c r="I1525" t="s">
        <v>582</v>
      </c>
      <c r="J1525" t="s">
        <v>655</v>
      </c>
      <c r="K1525" t="s">
        <v>656</v>
      </c>
      <c r="L1525" t="s">
        <v>185</v>
      </c>
      <c r="M1525" t="s">
        <v>165</v>
      </c>
      <c r="N1525" t="s">
        <v>166</v>
      </c>
      <c r="O1525" t="s">
        <v>167</v>
      </c>
      <c r="P1525" t="s">
        <v>200</v>
      </c>
      <c r="Q1525" t="s">
        <v>168</v>
      </c>
      <c r="R1525" t="s">
        <v>165</v>
      </c>
      <c r="S1525" t="s">
        <v>119</v>
      </c>
      <c r="T1525" t="s">
        <v>164</v>
      </c>
      <c r="U1525" t="s">
        <v>118</v>
      </c>
      <c r="V1525" t="s">
        <v>473</v>
      </c>
      <c r="W1525" t="s">
        <v>455</v>
      </c>
      <c r="AA1525" s="44"/>
      <c r="AC1525" s="44"/>
    </row>
    <row r="1526" spans="1:29" hidden="1" x14ac:dyDescent="0.25">
      <c r="A1526" t="s">
        <v>540</v>
      </c>
      <c r="B1526" t="s">
        <v>352</v>
      </c>
      <c r="C1526" t="s">
        <v>541</v>
      </c>
      <c r="D1526" t="s">
        <v>55</v>
      </c>
      <c r="E1526" t="s">
        <v>117</v>
      </c>
      <c r="I1526" t="s">
        <v>570</v>
      </c>
      <c r="J1526" t="s">
        <v>657</v>
      </c>
      <c r="K1526" t="s">
        <v>658</v>
      </c>
      <c r="L1526" t="s">
        <v>252</v>
      </c>
      <c r="M1526" t="s">
        <v>165</v>
      </c>
      <c r="N1526" t="s">
        <v>166</v>
      </c>
      <c r="O1526" t="s">
        <v>167</v>
      </c>
      <c r="P1526" t="s">
        <v>200</v>
      </c>
      <c r="Q1526" t="s">
        <v>168</v>
      </c>
      <c r="R1526" t="s">
        <v>165</v>
      </c>
      <c r="S1526" t="s">
        <v>119</v>
      </c>
      <c r="T1526" t="s">
        <v>164</v>
      </c>
      <c r="U1526" t="s">
        <v>118</v>
      </c>
      <c r="V1526" t="s">
        <v>473</v>
      </c>
      <c r="W1526" t="s">
        <v>455</v>
      </c>
      <c r="AA1526" s="44"/>
      <c r="AC1526" s="44"/>
    </row>
    <row r="1527" spans="1:29" hidden="1" x14ac:dyDescent="0.25">
      <c r="A1527" t="s">
        <v>540</v>
      </c>
      <c r="B1527" t="s">
        <v>352</v>
      </c>
      <c r="C1527" t="s">
        <v>541</v>
      </c>
      <c r="D1527" t="s">
        <v>55</v>
      </c>
      <c r="E1527" t="s">
        <v>117</v>
      </c>
      <c r="I1527" t="s">
        <v>570</v>
      </c>
      <c r="J1527" t="s">
        <v>657</v>
      </c>
      <c r="K1527" t="s">
        <v>659</v>
      </c>
      <c r="L1527" t="s">
        <v>253</v>
      </c>
      <c r="M1527" t="s">
        <v>165</v>
      </c>
      <c r="N1527" t="s">
        <v>166</v>
      </c>
      <c r="O1527" t="s">
        <v>167</v>
      </c>
      <c r="P1527" t="s">
        <v>200</v>
      </c>
      <c r="Q1527" t="s">
        <v>168</v>
      </c>
      <c r="R1527" t="s">
        <v>165</v>
      </c>
      <c r="S1527" t="s">
        <v>119</v>
      </c>
      <c r="T1527" t="s">
        <v>164</v>
      </c>
      <c r="U1527" t="s">
        <v>118</v>
      </c>
      <c r="V1527" t="s">
        <v>474</v>
      </c>
      <c r="W1527" t="s">
        <v>512</v>
      </c>
      <c r="AA1527" s="44"/>
      <c r="AC1527" s="44"/>
    </row>
    <row r="1528" spans="1:29" hidden="1" x14ac:dyDescent="0.25">
      <c r="A1528" t="s">
        <v>540</v>
      </c>
      <c r="B1528" t="s">
        <v>352</v>
      </c>
      <c r="C1528" t="s">
        <v>541</v>
      </c>
      <c r="D1528" t="s">
        <v>57</v>
      </c>
      <c r="E1528" t="s">
        <v>117</v>
      </c>
      <c r="I1528" t="s">
        <v>564</v>
      </c>
      <c r="J1528" t="s">
        <v>660</v>
      </c>
      <c r="K1528" t="s">
        <v>661</v>
      </c>
      <c r="L1528" t="s">
        <v>514</v>
      </c>
      <c r="M1528" t="s">
        <v>165</v>
      </c>
      <c r="N1528" t="s">
        <v>166</v>
      </c>
      <c r="O1528" t="s">
        <v>167</v>
      </c>
      <c r="P1528" t="s">
        <v>200</v>
      </c>
      <c r="Q1528" t="s">
        <v>168</v>
      </c>
      <c r="R1528" t="s">
        <v>165</v>
      </c>
      <c r="S1528" t="s">
        <v>119</v>
      </c>
      <c r="T1528" t="s">
        <v>164</v>
      </c>
      <c r="U1528" t="s">
        <v>118</v>
      </c>
      <c r="V1528" t="s">
        <v>473</v>
      </c>
      <c r="W1528" t="s">
        <v>455</v>
      </c>
      <c r="AA1528" s="44"/>
      <c r="AC1528" s="44"/>
    </row>
    <row r="1529" spans="1:29" hidden="1" x14ac:dyDescent="0.25">
      <c r="A1529" t="s">
        <v>540</v>
      </c>
      <c r="B1529" t="s">
        <v>352</v>
      </c>
      <c r="C1529" t="s">
        <v>541</v>
      </c>
      <c r="D1529" t="s">
        <v>61</v>
      </c>
      <c r="E1529" t="s">
        <v>117</v>
      </c>
      <c r="I1529" t="s">
        <v>559</v>
      </c>
      <c r="J1529" t="s">
        <v>662</v>
      </c>
      <c r="K1529" t="s">
        <v>663</v>
      </c>
      <c r="L1529" t="s">
        <v>515</v>
      </c>
      <c r="M1529" t="s">
        <v>165</v>
      </c>
      <c r="N1529" t="s">
        <v>166</v>
      </c>
      <c r="O1529" t="s">
        <v>167</v>
      </c>
      <c r="P1529" t="s">
        <v>200</v>
      </c>
      <c r="Q1529" t="s">
        <v>168</v>
      </c>
      <c r="R1529" t="s">
        <v>165</v>
      </c>
      <c r="S1529" t="s">
        <v>119</v>
      </c>
      <c r="T1529" t="s">
        <v>164</v>
      </c>
      <c r="U1529" t="s">
        <v>118</v>
      </c>
      <c r="V1529" t="s">
        <v>473</v>
      </c>
      <c r="W1529" t="s">
        <v>455</v>
      </c>
      <c r="AA1529" s="44"/>
      <c r="AC1529" s="44"/>
    </row>
    <row r="1530" spans="1:29" hidden="1" x14ac:dyDescent="0.25">
      <c r="A1530" t="s">
        <v>540</v>
      </c>
      <c r="B1530" t="s">
        <v>352</v>
      </c>
      <c r="C1530" t="s">
        <v>541</v>
      </c>
      <c r="D1530" t="s">
        <v>63</v>
      </c>
      <c r="E1530" t="s">
        <v>117</v>
      </c>
      <c r="I1530" t="s">
        <v>569</v>
      </c>
      <c r="J1530" t="s">
        <v>664</v>
      </c>
      <c r="K1530" t="s">
        <v>665</v>
      </c>
      <c r="L1530" t="s">
        <v>236</v>
      </c>
      <c r="M1530" t="s">
        <v>235</v>
      </c>
      <c r="N1530" t="s">
        <v>166</v>
      </c>
      <c r="O1530" t="s">
        <v>167</v>
      </c>
      <c r="P1530" t="s">
        <v>200</v>
      </c>
      <c r="Q1530" t="s">
        <v>168</v>
      </c>
      <c r="R1530" t="s">
        <v>165</v>
      </c>
      <c r="S1530" t="s">
        <v>119</v>
      </c>
      <c r="T1530" t="s">
        <v>164</v>
      </c>
      <c r="U1530" t="s">
        <v>118</v>
      </c>
      <c r="V1530" t="s">
        <v>476</v>
      </c>
      <c r="W1530" t="s">
        <v>460</v>
      </c>
      <c r="AA1530" s="44"/>
      <c r="AC1530" s="44"/>
    </row>
    <row r="1531" spans="1:29" hidden="1" x14ac:dyDescent="0.25">
      <c r="A1531" t="s">
        <v>540</v>
      </c>
      <c r="B1531" t="s">
        <v>352</v>
      </c>
      <c r="C1531" t="s">
        <v>541</v>
      </c>
      <c r="D1531" t="s">
        <v>63</v>
      </c>
      <c r="E1531" t="s">
        <v>117</v>
      </c>
      <c r="I1531" t="s">
        <v>569</v>
      </c>
      <c r="J1531" t="s">
        <v>664</v>
      </c>
      <c r="K1531" t="s">
        <v>666</v>
      </c>
      <c r="L1531" t="s">
        <v>236</v>
      </c>
      <c r="M1531" t="s">
        <v>235</v>
      </c>
      <c r="N1531" t="s">
        <v>166</v>
      </c>
      <c r="O1531" t="s">
        <v>167</v>
      </c>
      <c r="P1531" t="s">
        <v>200</v>
      </c>
      <c r="Q1531" t="s">
        <v>168</v>
      </c>
      <c r="R1531" t="s">
        <v>165</v>
      </c>
      <c r="S1531" t="s">
        <v>119</v>
      </c>
      <c r="T1531" t="s">
        <v>164</v>
      </c>
      <c r="U1531" t="s">
        <v>118</v>
      </c>
      <c r="V1531" t="s">
        <v>477</v>
      </c>
      <c r="W1531" t="s">
        <v>461</v>
      </c>
      <c r="AA1531" s="44"/>
      <c r="AC1531" s="44"/>
    </row>
    <row r="1532" spans="1:29" hidden="1" x14ac:dyDescent="0.25">
      <c r="A1532" t="s">
        <v>540</v>
      </c>
      <c r="B1532" t="s">
        <v>352</v>
      </c>
      <c r="C1532" t="s">
        <v>541</v>
      </c>
      <c r="D1532" t="s">
        <v>63</v>
      </c>
      <c r="E1532" t="s">
        <v>117</v>
      </c>
      <c r="I1532" t="s">
        <v>569</v>
      </c>
      <c r="J1532" t="s">
        <v>664</v>
      </c>
      <c r="K1532" t="s">
        <v>667</v>
      </c>
      <c r="L1532" t="s">
        <v>236</v>
      </c>
      <c r="M1532" t="s">
        <v>235</v>
      </c>
      <c r="N1532" t="s">
        <v>166</v>
      </c>
      <c r="O1532" t="s">
        <v>167</v>
      </c>
      <c r="P1532" t="s">
        <v>200</v>
      </c>
      <c r="Q1532" t="s">
        <v>168</v>
      </c>
      <c r="R1532" t="s">
        <v>165</v>
      </c>
      <c r="S1532" t="s">
        <v>119</v>
      </c>
      <c r="T1532" t="s">
        <v>164</v>
      </c>
      <c r="U1532" t="s">
        <v>118</v>
      </c>
      <c r="V1532" t="s">
        <v>467</v>
      </c>
      <c r="W1532" t="s">
        <v>448</v>
      </c>
      <c r="AA1532" s="44"/>
      <c r="AC1532" s="44"/>
    </row>
    <row r="1533" spans="1:29" hidden="1" x14ac:dyDescent="0.25">
      <c r="A1533" t="s">
        <v>540</v>
      </c>
      <c r="B1533" t="s">
        <v>352</v>
      </c>
      <c r="C1533" t="s">
        <v>541</v>
      </c>
      <c r="D1533" t="s">
        <v>63</v>
      </c>
      <c r="E1533" t="s">
        <v>117</v>
      </c>
      <c r="I1533" t="s">
        <v>545</v>
      </c>
      <c r="J1533" t="s">
        <v>668</v>
      </c>
      <c r="K1533" t="s">
        <v>669</v>
      </c>
      <c r="L1533" t="s">
        <v>516</v>
      </c>
      <c r="M1533" t="s">
        <v>165</v>
      </c>
      <c r="N1533" t="s">
        <v>166</v>
      </c>
      <c r="O1533" t="s">
        <v>167</v>
      </c>
      <c r="P1533" t="s">
        <v>200</v>
      </c>
      <c r="Q1533" t="s">
        <v>168</v>
      </c>
      <c r="R1533" t="s">
        <v>165</v>
      </c>
      <c r="S1533" t="s">
        <v>119</v>
      </c>
      <c r="T1533" t="s">
        <v>164</v>
      </c>
      <c r="U1533" t="s">
        <v>118</v>
      </c>
      <c r="V1533" t="s">
        <v>478</v>
      </c>
      <c r="W1533" t="s">
        <v>462</v>
      </c>
      <c r="AA1533" s="44"/>
      <c r="AC1533" s="44"/>
    </row>
    <row r="1534" spans="1:29" hidden="1" x14ac:dyDescent="0.25">
      <c r="A1534" t="s">
        <v>540</v>
      </c>
      <c r="B1534" t="s">
        <v>352</v>
      </c>
      <c r="C1534" t="s">
        <v>541</v>
      </c>
      <c r="D1534" t="s">
        <v>63</v>
      </c>
      <c r="E1534" t="s">
        <v>117</v>
      </c>
      <c r="I1534" t="s">
        <v>545</v>
      </c>
      <c r="J1534" t="s">
        <v>670</v>
      </c>
      <c r="K1534" t="s">
        <v>671</v>
      </c>
      <c r="L1534" t="s">
        <v>517</v>
      </c>
      <c r="M1534" t="s">
        <v>165</v>
      </c>
      <c r="N1534" t="s">
        <v>166</v>
      </c>
      <c r="O1534" t="s">
        <v>167</v>
      </c>
      <c r="P1534" t="s">
        <v>200</v>
      </c>
      <c r="Q1534" t="s">
        <v>168</v>
      </c>
      <c r="R1534" t="s">
        <v>165</v>
      </c>
      <c r="S1534" t="s">
        <v>119</v>
      </c>
      <c r="T1534" t="s">
        <v>164</v>
      </c>
      <c r="U1534" t="s">
        <v>118</v>
      </c>
      <c r="V1534" t="s">
        <v>478</v>
      </c>
      <c r="W1534" t="s">
        <v>462</v>
      </c>
      <c r="AA1534" s="44"/>
      <c r="AC1534" s="44"/>
    </row>
    <row r="1535" spans="1:29" hidden="1" x14ac:dyDescent="0.25">
      <c r="A1535" t="s">
        <v>540</v>
      </c>
      <c r="B1535" t="s">
        <v>352</v>
      </c>
      <c r="C1535" t="s">
        <v>541</v>
      </c>
      <c r="D1535" t="s">
        <v>63</v>
      </c>
      <c r="E1535" t="s">
        <v>117</v>
      </c>
      <c r="I1535" t="s">
        <v>557</v>
      </c>
      <c r="J1535" t="s">
        <v>664</v>
      </c>
      <c r="K1535" t="s">
        <v>672</v>
      </c>
      <c r="L1535" t="s">
        <v>236</v>
      </c>
      <c r="M1535" t="s">
        <v>235</v>
      </c>
      <c r="N1535" t="s">
        <v>166</v>
      </c>
      <c r="O1535" t="s">
        <v>167</v>
      </c>
      <c r="P1535" t="s">
        <v>200</v>
      </c>
      <c r="Q1535" t="s">
        <v>168</v>
      </c>
      <c r="R1535" t="s">
        <v>165</v>
      </c>
      <c r="S1535" t="s">
        <v>543</v>
      </c>
      <c r="T1535" t="s">
        <v>164</v>
      </c>
      <c r="U1535" t="s">
        <v>118</v>
      </c>
      <c r="V1535" t="s">
        <v>476</v>
      </c>
      <c r="W1535" t="s">
        <v>460</v>
      </c>
      <c r="AA1535" s="44"/>
      <c r="AC1535" s="44"/>
    </row>
    <row r="1536" spans="1:29" hidden="1" x14ac:dyDescent="0.25">
      <c r="A1536" t="s">
        <v>540</v>
      </c>
      <c r="B1536" t="s">
        <v>352</v>
      </c>
      <c r="C1536" t="s">
        <v>541</v>
      </c>
      <c r="D1536" t="s">
        <v>63</v>
      </c>
      <c r="E1536" t="s">
        <v>117</v>
      </c>
      <c r="I1536" t="s">
        <v>573</v>
      </c>
      <c r="J1536" t="s">
        <v>673</v>
      </c>
      <c r="K1536" t="s">
        <v>674</v>
      </c>
      <c r="L1536" t="s">
        <v>236</v>
      </c>
      <c r="M1536" t="s">
        <v>235</v>
      </c>
      <c r="N1536" t="s">
        <v>166</v>
      </c>
      <c r="O1536" t="s">
        <v>167</v>
      </c>
      <c r="P1536" t="s">
        <v>200</v>
      </c>
      <c r="Q1536" t="s">
        <v>168</v>
      </c>
      <c r="R1536" t="s">
        <v>165</v>
      </c>
      <c r="S1536" t="s">
        <v>543</v>
      </c>
      <c r="T1536" t="s">
        <v>164</v>
      </c>
      <c r="U1536" t="s">
        <v>118</v>
      </c>
      <c r="V1536" t="s">
        <v>477</v>
      </c>
      <c r="W1536" t="s">
        <v>461</v>
      </c>
      <c r="AA1536" s="44"/>
    </row>
    <row r="1537" spans="1:29" hidden="1" x14ac:dyDescent="0.25">
      <c r="A1537" t="s">
        <v>540</v>
      </c>
      <c r="B1537" t="s">
        <v>352</v>
      </c>
      <c r="C1537" t="s">
        <v>541</v>
      </c>
      <c r="D1537" t="s">
        <v>63</v>
      </c>
      <c r="E1537" t="s">
        <v>117</v>
      </c>
      <c r="I1537" t="s">
        <v>544</v>
      </c>
      <c r="J1537" t="s">
        <v>668</v>
      </c>
      <c r="K1537" t="s">
        <v>675</v>
      </c>
      <c r="L1537" t="s">
        <v>516</v>
      </c>
      <c r="M1537" t="s">
        <v>165</v>
      </c>
      <c r="N1537" t="s">
        <v>166</v>
      </c>
      <c r="O1537" t="s">
        <v>167</v>
      </c>
      <c r="P1537" t="s">
        <v>200</v>
      </c>
      <c r="Q1537" t="s">
        <v>168</v>
      </c>
      <c r="R1537" t="s">
        <v>165</v>
      </c>
      <c r="S1537" t="s">
        <v>543</v>
      </c>
      <c r="T1537" t="s">
        <v>164</v>
      </c>
      <c r="U1537" t="s">
        <v>118</v>
      </c>
      <c r="V1537" t="s">
        <v>478</v>
      </c>
      <c r="W1537" t="s">
        <v>462</v>
      </c>
      <c r="AA1537" s="44"/>
    </row>
    <row r="1538" spans="1:29" hidden="1" x14ac:dyDescent="0.25">
      <c r="A1538" t="s">
        <v>540</v>
      </c>
      <c r="B1538" t="s">
        <v>352</v>
      </c>
      <c r="C1538" t="s">
        <v>541</v>
      </c>
      <c r="D1538" t="s">
        <v>65</v>
      </c>
      <c r="E1538" t="s">
        <v>117</v>
      </c>
      <c r="I1538" t="s">
        <v>585</v>
      </c>
      <c r="J1538" t="s">
        <v>676</v>
      </c>
      <c r="K1538" t="s">
        <v>677</v>
      </c>
      <c r="L1538" t="s">
        <v>186</v>
      </c>
      <c r="M1538" t="s">
        <v>165</v>
      </c>
      <c r="N1538" t="s">
        <v>166</v>
      </c>
      <c r="O1538" t="s">
        <v>167</v>
      </c>
      <c r="P1538" t="s">
        <v>200</v>
      </c>
      <c r="Q1538" t="s">
        <v>168</v>
      </c>
      <c r="R1538" t="s">
        <v>165</v>
      </c>
      <c r="S1538" t="s">
        <v>119</v>
      </c>
      <c r="T1538" t="s">
        <v>164</v>
      </c>
      <c r="U1538" t="s">
        <v>118</v>
      </c>
      <c r="V1538" t="s">
        <v>473</v>
      </c>
      <c r="W1538" t="s">
        <v>455</v>
      </c>
      <c r="AA1538" s="44"/>
      <c r="AC1538" s="44"/>
    </row>
    <row r="1539" spans="1:29" hidden="1" x14ac:dyDescent="0.25">
      <c r="A1539" t="s">
        <v>540</v>
      </c>
      <c r="B1539" t="s">
        <v>352</v>
      </c>
      <c r="C1539" t="s">
        <v>541</v>
      </c>
      <c r="D1539" t="s">
        <v>67</v>
      </c>
      <c r="E1539" t="s">
        <v>117</v>
      </c>
      <c r="I1539" t="s">
        <v>639</v>
      </c>
      <c r="J1539" t="s">
        <v>678</v>
      </c>
      <c r="K1539" t="s">
        <v>679</v>
      </c>
      <c r="L1539" t="s">
        <v>258</v>
      </c>
      <c r="M1539" t="s">
        <v>165</v>
      </c>
      <c r="N1539" t="s">
        <v>166</v>
      </c>
      <c r="O1539" t="s">
        <v>167</v>
      </c>
      <c r="P1539" t="s">
        <v>200</v>
      </c>
      <c r="Q1539" t="s">
        <v>168</v>
      </c>
      <c r="R1539" t="s">
        <v>165</v>
      </c>
      <c r="S1539" t="s">
        <v>119</v>
      </c>
      <c r="T1539" t="s">
        <v>164</v>
      </c>
      <c r="U1539" t="s">
        <v>118</v>
      </c>
      <c r="V1539" t="s">
        <v>474</v>
      </c>
      <c r="W1539" t="s">
        <v>512</v>
      </c>
      <c r="AA1539" s="44"/>
    </row>
    <row r="1540" spans="1:29" hidden="1" x14ac:dyDescent="0.25">
      <c r="A1540" t="s">
        <v>540</v>
      </c>
      <c r="B1540" t="s">
        <v>352</v>
      </c>
      <c r="C1540" t="s">
        <v>541</v>
      </c>
      <c r="D1540" t="s">
        <v>67</v>
      </c>
      <c r="E1540" t="s">
        <v>117</v>
      </c>
      <c r="I1540" t="s">
        <v>574</v>
      </c>
      <c r="J1540" t="s">
        <v>678</v>
      </c>
      <c r="K1540" t="s">
        <v>680</v>
      </c>
      <c r="L1540" t="s">
        <v>504</v>
      </c>
      <c r="M1540" t="s">
        <v>165</v>
      </c>
      <c r="N1540" t="s">
        <v>166</v>
      </c>
      <c r="O1540" t="s">
        <v>167</v>
      </c>
      <c r="P1540" t="s">
        <v>200</v>
      </c>
      <c r="Q1540" t="s">
        <v>168</v>
      </c>
      <c r="R1540" t="s">
        <v>165</v>
      </c>
      <c r="S1540" t="s">
        <v>119</v>
      </c>
      <c r="T1540" t="s">
        <v>164</v>
      </c>
      <c r="U1540" t="s">
        <v>118</v>
      </c>
      <c r="V1540" t="s">
        <v>473</v>
      </c>
      <c r="W1540" t="s">
        <v>455</v>
      </c>
      <c r="AA1540" s="44"/>
      <c r="AC1540" s="44"/>
    </row>
    <row r="1541" spans="1:29" hidden="1" x14ac:dyDescent="0.25">
      <c r="A1541" t="s">
        <v>540</v>
      </c>
      <c r="B1541" t="s">
        <v>352</v>
      </c>
      <c r="C1541" t="s">
        <v>541</v>
      </c>
      <c r="D1541" t="s">
        <v>71</v>
      </c>
      <c r="E1541" t="s">
        <v>117</v>
      </c>
      <c r="I1541" t="s">
        <v>681</v>
      </c>
      <c r="J1541" t="s">
        <v>682</v>
      </c>
      <c r="K1541" t="s">
        <v>683</v>
      </c>
      <c r="L1541" t="s">
        <v>187</v>
      </c>
      <c r="M1541" t="s">
        <v>165</v>
      </c>
      <c r="N1541" t="s">
        <v>166</v>
      </c>
      <c r="O1541" t="s">
        <v>167</v>
      </c>
      <c r="P1541" t="s">
        <v>200</v>
      </c>
      <c r="Q1541" t="s">
        <v>168</v>
      </c>
      <c r="R1541" t="s">
        <v>165</v>
      </c>
      <c r="S1541" t="s">
        <v>119</v>
      </c>
      <c r="T1541" t="s">
        <v>164</v>
      </c>
      <c r="U1541" t="s">
        <v>118</v>
      </c>
      <c r="V1541" t="s">
        <v>473</v>
      </c>
      <c r="W1541" t="s">
        <v>455</v>
      </c>
      <c r="AA1541" s="44"/>
      <c r="AC1541" s="44"/>
    </row>
    <row r="1542" spans="1:29" hidden="1" x14ac:dyDescent="0.25">
      <c r="A1542" t="s">
        <v>540</v>
      </c>
      <c r="B1542" t="s">
        <v>352</v>
      </c>
      <c r="C1542" t="s">
        <v>541</v>
      </c>
      <c r="D1542" t="s">
        <v>71</v>
      </c>
      <c r="E1542" t="s">
        <v>117</v>
      </c>
      <c r="I1542" t="s">
        <v>681</v>
      </c>
      <c r="J1542" t="s">
        <v>682</v>
      </c>
      <c r="K1542" t="s">
        <v>684</v>
      </c>
      <c r="L1542" t="s">
        <v>188</v>
      </c>
      <c r="M1542" t="s">
        <v>165</v>
      </c>
      <c r="N1542" t="s">
        <v>166</v>
      </c>
      <c r="O1542" t="s">
        <v>167</v>
      </c>
      <c r="P1542" t="s">
        <v>200</v>
      </c>
      <c r="Q1542" t="s">
        <v>168</v>
      </c>
      <c r="R1542" t="s">
        <v>165</v>
      </c>
      <c r="S1542" t="s">
        <v>119</v>
      </c>
      <c r="T1542" t="s">
        <v>164</v>
      </c>
      <c r="U1542" t="s">
        <v>118</v>
      </c>
      <c r="V1542" t="s">
        <v>465</v>
      </c>
      <c r="W1542" t="s">
        <v>509</v>
      </c>
      <c r="AA1542" s="44"/>
      <c r="AC1542" s="44"/>
    </row>
    <row r="1543" spans="1:29" hidden="1" x14ac:dyDescent="0.25">
      <c r="A1543" t="s">
        <v>540</v>
      </c>
      <c r="B1543" t="s">
        <v>352</v>
      </c>
      <c r="C1543" t="s">
        <v>541</v>
      </c>
      <c r="D1543" t="s">
        <v>73</v>
      </c>
      <c r="E1543" t="s">
        <v>117</v>
      </c>
      <c r="I1543" t="s">
        <v>550</v>
      </c>
      <c r="J1543" t="s">
        <v>685</v>
      </c>
      <c r="K1543" t="s">
        <v>686</v>
      </c>
      <c r="L1543" t="s">
        <v>189</v>
      </c>
      <c r="M1543" t="s">
        <v>165</v>
      </c>
      <c r="N1543" t="s">
        <v>166</v>
      </c>
      <c r="O1543" t="s">
        <v>167</v>
      </c>
      <c r="P1543" t="s">
        <v>200</v>
      </c>
      <c r="Q1543" t="s">
        <v>168</v>
      </c>
      <c r="R1543" t="s">
        <v>165</v>
      </c>
      <c r="S1543" t="s">
        <v>119</v>
      </c>
      <c r="T1543" t="s">
        <v>164</v>
      </c>
      <c r="U1543" t="s">
        <v>118</v>
      </c>
      <c r="V1543" t="s">
        <v>473</v>
      </c>
      <c r="W1543" t="s">
        <v>455</v>
      </c>
      <c r="AA1543" s="44"/>
      <c r="AC1543" s="44"/>
    </row>
    <row r="1544" spans="1:29" hidden="1" x14ac:dyDescent="0.25">
      <c r="A1544" t="s">
        <v>540</v>
      </c>
      <c r="B1544" t="s">
        <v>352</v>
      </c>
      <c r="C1544" t="s">
        <v>541</v>
      </c>
      <c r="D1544" t="s">
        <v>73</v>
      </c>
      <c r="E1544" t="s">
        <v>117</v>
      </c>
      <c r="I1544" t="s">
        <v>550</v>
      </c>
      <c r="J1544" t="s">
        <v>685</v>
      </c>
      <c r="K1544" t="s">
        <v>687</v>
      </c>
      <c r="L1544" t="s">
        <v>190</v>
      </c>
      <c r="M1544" t="s">
        <v>165</v>
      </c>
      <c r="N1544" t="s">
        <v>166</v>
      </c>
      <c r="O1544" t="s">
        <v>167</v>
      </c>
      <c r="P1544" t="s">
        <v>200</v>
      </c>
      <c r="Q1544" t="s">
        <v>168</v>
      </c>
      <c r="R1544" t="s">
        <v>165</v>
      </c>
      <c r="S1544" t="s">
        <v>119</v>
      </c>
      <c r="T1544" t="s">
        <v>164</v>
      </c>
      <c r="U1544" t="s">
        <v>118</v>
      </c>
      <c r="V1544" t="s">
        <v>474</v>
      </c>
      <c r="W1544" t="s">
        <v>512</v>
      </c>
      <c r="AA1544" s="44"/>
      <c r="AC1544" s="44"/>
    </row>
    <row r="1545" spans="1:29" hidden="1" x14ac:dyDescent="0.25">
      <c r="A1545" t="s">
        <v>540</v>
      </c>
      <c r="B1545" t="s">
        <v>352</v>
      </c>
      <c r="C1545" t="s">
        <v>541</v>
      </c>
      <c r="D1545" t="s">
        <v>75</v>
      </c>
      <c r="E1545" t="s">
        <v>117</v>
      </c>
      <c r="I1545" t="s">
        <v>560</v>
      </c>
      <c r="J1545" t="s">
        <v>584</v>
      </c>
      <c r="K1545" t="s">
        <v>688</v>
      </c>
      <c r="L1545" t="s">
        <v>689</v>
      </c>
      <c r="M1545" t="s">
        <v>165</v>
      </c>
      <c r="N1545" t="s">
        <v>166</v>
      </c>
      <c r="O1545" t="s">
        <v>167</v>
      </c>
      <c r="P1545" t="s">
        <v>200</v>
      </c>
      <c r="Q1545" t="s">
        <v>168</v>
      </c>
      <c r="R1545" t="s">
        <v>165</v>
      </c>
      <c r="S1545" t="s">
        <v>543</v>
      </c>
      <c r="T1545" t="s">
        <v>164</v>
      </c>
      <c r="U1545" t="s">
        <v>118</v>
      </c>
      <c r="V1545" t="s">
        <v>473</v>
      </c>
      <c r="W1545" t="s">
        <v>455</v>
      </c>
      <c r="AA1545" s="44"/>
      <c r="AC1545" s="44"/>
    </row>
    <row r="1546" spans="1:29" hidden="1" x14ac:dyDescent="0.25">
      <c r="A1546" t="s">
        <v>540</v>
      </c>
      <c r="B1546" t="s">
        <v>352</v>
      </c>
      <c r="C1546" t="s">
        <v>541</v>
      </c>
      <c r="D1546" t="s">
        <v>77</v>
      </c>
      <c r="E1546" t="s">
        <v>117</v>
      </c>
      <c r="I1546" t="s">
        <v>553</v>
      </c>
      <c r="J1546" t="s">
        <v>690</v>
      </c>
      <c r="K1546" t="s">
        <v>691</v>
      </c>
      <c r="L1546" t="s">
        <v>191</v>
      </c>
      <c r="M1546" t="s">
        <v>165</v>
      </c>
      <c r="N1546" t="s">
        <v>166</v>
      </c>
      <c r="O1546" t="s">
        <v>167</v>
      </c>
      <c r="P1546" t="s">
        <v>200</v>
      </c>
      <c r="Q1546" t="s">
        <v>168</v>
      </c>
      <c r="R1546" t="s">
        <v>165</v>
      </c>
      <c r="S1546" t="s">
        <v>119</v>
      </c>
      <c r="T1546" t="s">
        <v>164</v>
      </c>
      <c r="U1546" t="s">
        <v>118</v>
      </c>
      <c r="V1546" t="s">
        <v>473</v>
      </c>
      <c r="W1546" t="s">
        <v>455</v>
      </c>
      <c r="AA1546" s="44"/>
      <c r="AC1546" s="44"/>
    </row>
    <row r="1547" spans="1:29" hidden="1" x14ac:dyDescent="0.25">
      <c r="A1547" t="s">
        <v>540</v>
      </c>
      <c r="B1547" t="s">
        <v>352</v>
      </c>
      <c r="C1547" t="s">
        <v>541</v>
      </c>
      <c r="D1547" t="s">
        <v>208</v>
      </c>
      <c r="E1547" t="s">
        <v>117</v>
      </c>
      <c r="I1547" t="s">
        <v>555</v>
      </c>
      <c r="J1547" t="s">
        <v>692</v>
      </c>
      <c r="K1547" t="s">
        <v>693</v>
      </c>
      <c r="L1547" t="s">
        <v>456</v>
      </c>
      <c r="M1547" t="s">
        <v>165</v>
      </c>
      <c r="N1547" t="s">
        <v>166</v>
      </c>
      <c r="O1547" t="s">
        <v>167</v>
      </c>
      <c r="P1547" t="s">
        <v>200</v>
      </c>
      <c r="Q1547" t="s">
        <v>168</v>
      </c>
      <c r="R1547" t="s">
        <v>165</v>
      </c>
      <c r="S1547" t="s">
        <v>119</v>
      </c>
      <c r="T1547" t="s">
        <v>164</v>
      </c>
      <c r="U1547" t="s">
        <v>118</v>
      </c>
      <c r="V1547" t="s">
        <v>473</v>
      </c>
      <c r="W1547" t="s">
        <v>455</v>
      </c>
      <c r="AA1547" s="44"/>
      <c r="AC1547" s="44"/>
    </row>
    <row r="1548" spans="1:29" hidden="1" x14ac:dyDescent="0.25">
      <c r="A1548" t="s">
        <v>540</v>
      </c>
      <c r="B1548" t="s">
        <v>352</v>
      </c>
      <c r="C1548" t="s">
        <v>541</v>
      </c>
      <c r="D1548" t="s">
        <v>83</v>
      </c>
      <c r="E1548" t="s">
        <v>117</v>
      </c>
      <c r="I1548" t="s">
        <v>583</v>
      </c>
      <c r="J1548" t="s">
        <v>694</v>
      </c>
      <c r="K1548" t="s">
        <v>695</v>
      </c>
      <c r="L1548" t="s">
        <v>518</v>
      </c>
      <c r="M1548" t="s">
        <v>165</v>
      </c>
      <c r="N1548" t="s">
        <v>166</v>
      </c>
      <c r="O1548" t="s">
        <v>167</v>
      </c>
      <c r="P1548" t="s">
        <v>200</v>
      </c>
      <c r="Q1548" t="s">
        <v>168</v>
      </c>
      <c r="R1548" t="s">
        <v>165</v>
      </c>
      <c r="S1548" t="s">
        <v>119</v>
      </c>
      <c r="T1548" t="s">
        <v>164</v>
      </c>
      <c r="U1548" t="s">
        <v>118</v>
      </c>
      <c r="V1548" t="s">
        <v>473</v>
      </c>
      <c r="W1548" t="s">
        <v>455</v>
      </c>
      <c r="AA1548" s="44"/>
      <c r="AC1548" s="44"/>
    </row>
    <row r="1549" spans="1:29" hidden="1" x14ac:dyDescent="0.25">
      <c r="A1549" t="s">
        <v>540</v>
      </c>
      <c r="B1549" t="s">
        <v>352</v>
      </c>
      <c r="C1549" t="s">
        <v>541</v>
      </c>
      <c r="D1549" t="s">
        <v>83</v>
      </c>
      <c r="E1549" t="s">
        <v>117</v>
      </c>
      <c r="I1549" t="s">
        <v>577</v>
      </c>
      <c r="J1549" t="s">
        <v>694</v>
      </c>
      <c r="K1549" t="s">
        <v>696</v>
      </c>
      <c r="L1549" t="s">
        <v>697</v>
      </c>
      <c r="M1549" t="s">
        <v>165</v>
      </c>
      <c r="N1549" t="s">
        <v>166</v>
      </c>
      <c r="O1549" t="s">
        <v>167</v>
      </c>
      <c r="P1549" t="s">
        <v>200</v>
      </c>
      <c r="Q1549" t="s">
        <v>168</v>
      </c>
      <c r="R1549" t="s">
        <v>165</v>
      </c>
      <c r="S1549" t="s">
        <v>119</v>
      </c>
      <c r="T1549" t="s">
        <v>164</v>
      </c>
      <c r="U1549" t="s">
        <v>118</v>
      </c>
      <c r="V1549" t="s">
        <v>474</v>
      </c>
      <c r="W1549" t="s">
        <v>512</v>
      </c>
      <c r="AA1549" s="44"/>
    </row>
    <row r="1550" spans="1:29" hidden="1" x14ac:dyDescent="0.25">
      <c r="A1550" t="s">
        <v>540</v>
      </c>
      <c r="B1550" t="s">
        <v>352</v>
      </c>
      <c r="C1550" t="s">
        <v>541</v>
      </c>
      <c r="D1550" t="s">
        <v>84</v>
      </c>
      <c r="E1550" t="s">
        <v>117</v>
      </c>
      <c r="I1550" t="s">
        <v>571</v>
      </c>
      <c r="J1550" t="s">
        <v>698</v>
      </c>
      <c r="K1550" t="s">
        <v>699</v>
      </c>
      <c r="L1550" t="s">
        <v>519</v>
      </c>
      <c r="M1550" t="s">
        <v>165</v>
      </c>
      <c r="N1550" t="s">
        <v>166</v>
      </c>
      <c r="O1550" t="s">
        <v>167</v>
      </c>
      <c r="P1550" t="s">
        <v>200</v>
      </c>
      <c r="Q1550" t="s">
        <v>168</v>
      </c>
      <c r="R1550" t="s">
        <v>165</v>
      </c>
      <c r="S1550" t="s">
        <v>119</v>
      </c>
      <c r="T1550" t="s">
        <v>164</v>
      </c>
      <c r="U1550" t="s">
        <v>118</v>
      </c>
      <c r="V1550" t="s">
        <v>473</v>
      </c>
      <c r="W1550" t="s">
        <v>455</v>
      </c>
      <c r="AA1550" s="44"/>
      <c r="AC1550" s="44"/>
    </row>
    <row r="1551" spans="1:29" hidden="1" x14ac:dyDescent="0.25">
      <c r="A1551" t="s">
        <v>540</v>
      </c>
      <c r="B1551" t="s">
        <v>352</v>
      </c>
      <c r="C1551" t="s">
        <v>541</v>
      </c>
      <c r="D1551" t="s">
        <v>84</v>
      </c>
      <c r="E1551" t="s">
        <v>117</v>
      </c>
      <c r="I1551" t="s">
        <v>571</v>
      </c>
      <c r="J1551" t="s">
        <v>698</v>
      </c>
      <c r="K1551" t="s">
        <v>700</v>
      </c>
      <c r="L1551" t="s">
        <v>520</v>
      </c>
      <c r="M1551" t="s">
        <v>165</v>
      </c>
      <c r="N1551" t="s">
        <v>166</v>
      </c>
      <c r="O1551" t="s">
        <v>167</v>
      </c>
      <c r="P1551" t="s">
        <v>200</v>
      </c>
      <c r="Q1551" t="s">
        <v>168</v>
      </c>
      <c r="R1551" t="s">
        <v>165</v>
      </c>
      <c r="S1551" t="s">
        <v>119</v>
      </c>
      <c r="T1551" t="s">
        <v>164</v>
      </c>
      <c r="U1551" t="s">
        <v>118</v>
      </c>
      <c r="V1551" t="s">
        <v>474</v>
      </c>
      <c r="W1551" t="s">
        <v>512</v>
      </c>
      <c r="AA1551" s="44"/>
    </row>
    <row r="1552" spans="1:29" hidden="1" x14ac:dyDescent="0.25">
      <c r="A1552" t="s">
        <v>540</v>
      </c>
      <c r="B1552" t="s">
        <v>352</v>
      </c>
      <c r="C1552" t="s">
        <v>541</v>
      </c>
      <c r="D1552" t="s">
        <v>88</v>
      </c>
      <c r="E1552" t="s">
        <v>117</v>
      </c>
      <c r="I1552" t="s">
        <v>551</v>
      </c>
      <c r="J1552" t="s">
        <v>701</v>
      </c>
      <c r="K1552" t="s">
        <v>702</v>
      </c>
      <c r="L1552" t="s">
        <v>192</v>
      </c>
      <c r="M1552" t="s">
        <v>165</v>
      </c>
      <c r="N1552" t="s">
        <v>166</v>
      </c>
      <c r="O1552" t="s">
        <v>167</v>
      </c>
      <c r="P1552" t="s">
        <v>200</v>
      </c>
      <c r="Q1552" t="s">
        <v>168</v>
      </c>
      <c r="R1552" t="s">
        <v>165</v>
      </c>
      <c r="S1552" t="s">
        <v>119</v>
      </c>
      <c r="T1552" t="s">
        <v>164</v>
      </c>
      <c r="U1552" t="s">
        <v>118</v>
      </c>
      <c r="V1552" t="s">
        <v>473</v>
      </c>
      <c r="W1552" t="s">
        <v>455</v>
      </c>
      <c r="AA1552" s="44"/>
      <c r="AC1552" s="44"/>
    </row>
    <row r="1553" spans="1:29" hidden="1" x14ac:dyDescent="0.25">
      <c r="A1553" t="s">
        <v>540</v>
      </c>
      <c r="B1553" t="s">
        <v>352</v>
      </c>
      <c r="C1553" t="s">
        <v>541</v>
      </c>
      <c r="D1553" t="s">
        <v>88</v>
      </c>
      <c r="E1553" t="s">
        <v>117</v>
      </c>
      <c r="I1553" t="s">
        <v>567</v>
      </c>
      <c r="J1553" t="s">
        <v>701</v>
      </c>
      <c r="K1553" t="s">
        <v>703</v>
      </c>
      <c r="L1553" t="s">
        <v>704</v>
      </c>
      <c r="M1553" t="s">
        <v>165</v>
      </c>
      <c r="N1553" t="s">
        <v>166</v>
      </c>
      <c r="O1553" t="s">
        <v>167</v>
      </c>
      <c r="P1553" t="s">
        <v>200</v>
      </c>
      <c r="Q1553" t="s">
        <v>168</v>
      </c>
      <c r="R1553" t="s">
        <v>165</v>
      </c>
      <c r="S1553" t="s">
        <v>119</v>
      </c>
      <c r="T1553" t="s">
        <v>164</v>
      </c>
      <c r="U1553" t="s">
        <v>118</v>
      </c>
      <c r="V1553" t="s">
        <v>474</v>
      </c>
      <c r="W1553" t="s">
        <v>512</v>
      </c>
      <c r="AA1553" s="44"/>
      <c r="AC1553" s="44"/>
    </row>
  </sheetData>
  <sheetProtection algorithmName="SHA-512" hashValue="5KZ1TW/K69AB9wsxj0dvfXHpZn5C++/xw6F0vuqFQPdzNsP5ttpH9K7mnY1nigyZn7c+eIjqn9QTuj8soAhDIw==" saltValue="kzo5KnTnhFr0IsLETaI1Xw==" spinCount="100000" sheet="1" autoFilter="0"/>
  <autoFilter ref="A3:AC1480" xr:uid="{00000000-0009-0000-0000-000005000000}"/>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3"/>
  <sheetViews>
    <sheetView topLeftCell="D1" workbookViewId="0">
      <selection activeCell="G15" sqref="G15"/>
    </sheetView>
  </sheetViews>
  <sheetFormatPr defaultColWidth="0" defaultRowHeight="15" zeroHeight="1" x14ac:dyDescent="0.25"/>
  <cols>
    <col min="1" max="1" width="0" hidden="1" customWidth="1"/>
    <col min="2" max="2" width="8.28515625" customWidth="1"/>
    <col min="3" max="3" width="37" customWidth="1"/>
    <col min="4" max="4" width="19.28515625" customWidth="1"/>
    <col min="5" max="5" width="19.42578125" customWidth="1"/>
    <col min="6" max="6" width="22.5703125"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08" t="s">
        <v>7</v>
      </c>
      <c r="C1" s="108" t="s">
        <v>7</v>
      </c>
      <c r="D1" s="2" t="s">
        <v>108</v>
      </c>
      <c r="E1" s="1" t="s">
        <v>109</v>
      </c>
      <c r="F1" s="1" t="s">
        <v>110</v>
      </c>
      <c r="G1" s="1" t="s">
        <v>239</v>
      </c>
      <c r="H1" s="1" t="s">
        <v>240</v>
      </c>
      <c r="I1" s="68" t="s">
        <v>111</v>
      </c>
      <c r="J1" s="1" t="s">
        <v>113</v>
      </c>
      <c r="K1" s="1" t="s">
        <v>114</v>
      </c>
      <c r="L1" s="68" t="s">
        <v>112</v>
      </c>
    </row>
    <row r="2" spans="1:12" ht="30" x14ac:dyDescent="0.25">
      <c r="A2" t="s">
        <v>389</v>
      </c>
      <c r="B2" s="39" t="s">
        <v>15</v>
      </c>
      <c r="C2" s="39" t="s">
        <v>16</v>
      </c>
      <c r="D2" s="67">
        <f>IFERROR(VLOOKUP($B2,'Tabelas auxiliares'!$A$111:$E$152,3,FALSE),0)</f>
        <v>1400000</v>
      </c>
      <c r="E2" s="41">
        <f>IFERROR(VLOOKUP($B2,'Tabelas auxiliares'!$A$111:$E$152,4,FALSE),0)</f>
        <v>1062496.576698334</v>
      </c>
      <c r="F2" s="42">
        <f>IFERROR(VLOOKUP($B2,'Tabelas auxiliares'!$A$111:$E$152,5,FALSE),0)</f>
        <v>337503.42330166599</v>
      </c>
      <c r="G2" s="58">
        <f>SUMIFS(Tabela1[VALOR],Tabela1[DE (ÁREA / ORIGEM)],'Saldos CUSTEIO AEO LOA 24'!A2,Tabela1[CUSTEIO ou INVESTIMENTO?],'Tabelas auxiliares'!$B$221)</f>
        <v>0</v>
      </c>
      <c r="H2" s="59">
        <f>SUMIFS(Tabela1[VALOR],Tabela1[PARA (ÁREA / DESTINO)],'Saldos CUSTEIO AEO LOA 24'!A2,Tabela1[CUSTEIO ou INVESTIMENTO?],'Tabelas auxiliares'!$B$221)</f>
        <v>0</v>
      </c>
      <c r="I2" s="66">
        <f>D2-G2+H2</f>
        <v>1400000</v>
      </c>
      <c r="J2" s="43">
        <f>SUMIFS('1. Pré-Empenhos'!$S$4:$S$320,'1. Pré-Empenhos'!$D$4:$D$320,'Saldos CUSTEIO AEO LOA 24'!B2,'1. Pré-Empenhos'!$R$4:$R$320,'Tabelas auxiliares'!$B$221)</f>
        <v>1054.2</v>
      </c>
      <c r="K2" s="13">
        <f>SUMIFS('2. Empenho LOA 2024'!$Z$4:$Z$1480,'2. Empenho LOA 2024'!$D$4:$D$1480,'Saldos CUSTEIO AEO LOA 24'!B2,'2. Empenho LOA 2024'!$Y$4:$Y$1480,'Tabelas auxiliares'!$B$221)</f>
        <v>462292.4</v>
      </c>
      <c r="L2" s="24">
        <f t="shared" ref="L2:L60" si="0">I2-J2-K2</f>
        <v>936653.4</v>
      </c>
    </row>
    <row r="3" spans="1:12" x14ac:dyDescent="0.25">
      <c r="A3" t="s">
        <v>390</v>
      </c>
      <c r="B3" s="39" t="s">
        <v>21</v>
      </c>
      <c r="C3" s="39" t="s">
        <v>22</v>
      </c>
      <c r="D3" s="67">
        <f>IFERROR(VLOOKUP($B3,'Tabelas auxiliares'!$A$111:$E$152,3,FALSE),0)</f>
        <v>110000</v>
      </c>
      <c r="E3" s="41">
        <f>IFERROR(VLOOKUP($B3,'Tabelas auxiliares'!$A$111:$E$152,4,FALSE),0)</f>
        <v>83481.873883440538</v>
      </c>
      <c r="F3" s="42">
        <f>IFERROR(VLOOKUP($B3,'Tabelas auxiliares'!$A$111:$E$152,5,FALSE),0)</f>
        <v>26518.12611655947</v>
      </c>
      <c r="G3" s="58">
        <f>SUMIFS(Tabela1[VALOR],Tabela1[DE (ÁREA / ORIGEM)],'Saldos CUSTEIO AEO LOA 24'!A3,Tabela1[CUSTEIO ou INVESTIMENTO?],'Tabelas auxiliares'!$B$221)</f>
        <v>0</v>
      </c>
      <c r="H3" s="59">
        <f>SUMIFS(Tabela1[VALOR],Tabela1[PARA (ÁREA / DESTINO)],'Saldos CUSTEIO AEO LOA 24'!A3,Tabela1[CUSTEIO ou INVESTIMENTO?],'Tabelas auxiliares'!$B$221)</f>
        <v>0</v>
      </c>
      <c r="I3" s="66">
        <f t="shared" ref="I3:I59" si="1">D3-G3+H3</f>
        <v>110000</v>
      </c>
      <c r="J3" s="43">
        <f>SUMIFS('1. Pré-Empenhos'!$S$4:$S$320,'1. Pré-Empenhos'!$D$4:$D$320,'Saldos CUSTEIO AEO LOA 24'!B3,'1. Pré-Empenhos'!$R$4:$R$320,'Tabelas auxiliares'!$B$221)</f>
        <v>0</v>
      </c>
      <c r="K3" s="13">
        <f>SUMIFS('2. Empenho LOA 2024'!$Z$4:$Z$1480,'2. Empenho LOA 2024'!$D$4:$D$1480,'Saldos CUSTEIO AEO LOA 24'!B3,'2. Empenho LOA 2024'!$Y$4:$Y$1480,'Tabelas auxiliares'!$B$221)</f>
        <v>40500</v>
      </c>
      <c r="L3" s="24">
        <f t="shared" si="0"/>
        <v>69500</v>
      </c>
    </row>
    <row r="4" spans="1:12" x14ac:dyDescent="0.25">
      <c r="A4" t="s">
        <v>391</v>
      </c>
      <c r="B4" s="39" t="s">
        <v>207</v>
      </c>
      <c r="C4" s="39" t="s">
        <v>223</v>
      </c>
      <c r="D4" s="67">
        <f>IFERROR(VLOOKUP($B4,'Tabelas auxiliares'!$A$111:$E$152,3,FALSE),0)</f>
        <v>0</v>
      </c>
      <c r="E4" s="41">
        <f>IFERROR(VLOOKUP($B4,'Tabelas auxiliares'!$A$111:$E$152,4,FALSE),0)</f>
        <v>0</v>
      </c>
      <c r="F4" s="42">
        <f>IFERROR(VLOOKUP($B4,'Tabelas auxiliares'!$A$111:$E$152,5,FALSE),0)</f>
        <v>0</v>
      </c>
      <c r="G4" s="58">
        <f>SUMIFS(Tabela1[VALOR],Tabela1[DE (ÁREA / ORIGEM)],'Saldos CUSTEIO AEO LOA 24'!A4,Tabela1[CUSTEIO ou INVESTIMENTO?],'Tabelas auxiliares'!$B$221)</f>
        <v>0</v>
      </c>
      <c r="H4" s="59">
        <f>SUMIFS(Tabela1[VALOR],Tabela1[PARA (ÁREA / DESTINO)],'Saldos CUSTEIO AEO LOA 24'!A4,Tabela1[CUSTEIO ou INVESTIMENTO?],'Tabelas auxiliares'!$B$221)+SUMIFS('Distribuição TRI'!$N$2:$N$10,'Distribuição TRI'!$J$2:$J$10,'Saldos CUSTEIO AEO LOA 24'!B4)</f>
        <v>1212.1099999999999</v>
      </c>
      <c r="I4" s="66">
        <f t="shared" si="1"/>
        <v>1212.1099999999999</v>
      </c>
      <c r="J4" s="43">
        <f>SUMIFS('1. Pré-Empenhos'!$S$4:$S$320,'1. Pré-Empenhos'!$D$4:$D$320,'Saldos CUSTEIO AEO LOA 24'!B4,'1. Pré-Empenhos'!$R$4:$R$320,'Tabelas auxiliares'!$B$221)</f>
        <v>0</v>
      </c>
      <c r="K4" s="13">
        <f>SUMIFS('2. Empenho LOA 2024'!$Z$4:$Z$1480,'2. Empenho LOA 2024'!$D$4:$D$1480,'Saldos CUSTEIO AEO LOA 24'!B4,'2. Empenho LOA 2024'!$Y$4:$Y$1480,'Tabelas auxiliares'!$B$221)</f>
        <v>0</v>
      </c>
      <c r="L4" s="24">
        <f t="shared" si="0"/>
        <v>1212.1099999999999</v>
      </c>
    </row>
    <row r="5" spans="1:12" x14ac:dyDescent="0.25">
      <c r="A5" t="s">
        <v>392</v>
      </c>
      <c r="B5" s="39" t="s">
        <v>17</v>
      </c>
      <c r="C5" s="39" t="s">
        <v>18</v>
      </c>
      <c r="D5" s="67">
        <f>IFERROR(VLOOKUP($B5,'Tabelas auxiliares'!$A$111:$E$152,3,FALSE),0)</f>
        <v>100000</v>
      </c>
      <c r="E5" s="41">
        <f>IFERROR(VLOOKUP($B5,'Tabelas auxiliares'!$A$111:$E$152,4,FALSE),0)</f>
        <v>75892.61262130957</v>
      </c>
      <c r="F5" s="42">
        <f>IFERROR(VLOOKUP($B5,'Tabelas auxiliares'!$A$111:$E$152,5,FALSE),0)</f>
        <v>24107.387378690426</v>
      </c>
      <c r="G5" s="58">
        <f>SUMIFS(Tabela1[VALOR],Tabela1[DE (ÁREA / ORIGEM)],'Saldos CUSTEIO AEO LOA 24'!A5,Tabela1[CUSTEIO ou INVESTIMENTO?],'Tabelas auxiliares'!$B$221)</f>
        <v>0</v>
      </c>
      <c r="H5" s="59">
        <f>SUMIFS(Tabela1[VALOR],Tabela1[PARA (ÁREA / DESTINO)],'Saldos CUSTEIO AEO LOA 24'!A5,Tabela1[CUSTEIO ou INVESTIMENTO?],'Tabelas auxiliares'!$B$221)</f>
        <v>0</v>
      </c>
      <c r="I5" s="66">
        <f t="shared" si="1"/>
        <v>100000</v>
      </c>
      <c r="J5" s="43">
        <f>SUMIFS('1. Pré-Empenhos'!$S$4:$S$320,'1. Pré-Empenhos'!$D$4:$D$320,'Saldos CUSTEIO AEO LOA 24'!B5,'1. Pré-Empenhos'!$R$4:$R$320,'Tabelas auxiliares'!$B$221)</f>
        <v>0</v>
      </c>
      <c r="K5" s="13">
        <f>SUMIFS('2. Empenho LOA 2024'!$Z$4:$Z$1480,'2. Empenho LOA 2024'!$D$4:$D$1480,'Saldos CUSTEIO AEO LOA 24'!B5,'2. Empenho LOA 2024'!$Y$4:$Y$1480,'Tabelas auxiliares'!$B$221)</f>
        <v>56024.880000000005</v>
      </c>
      <c r="L5" s="24">
        <f t="shared" si="0"/>
        <v>43975.119999999995</v>
      </c>
    </row>
    <row r="6" spans="1:12" x14ac:dyDescent="0.25">
      <c r="A6" t="s">
        <v>393</v>
      </c>
      <c r="B6" s="39" t="s">
        <v>19</v>
      </c>
      <c r="C6" s="39" t="s">
        <v>20</v>
      </c>
      <c r="D6" s="67">
        <f>IFERROR(VLOOKUP($B6,'Tabelas auxiliares'!$A$111:$E$152,3,FALSE),0)</f>
        <v>3500</v>
      </c>
      <c r="E6" s="41">
        <f>IFERROR(VLOOKUP($B6,'Tabelas auxiliares'!$A$111:$E$152,4,FALSE),0)</f>
        <v>2656.2414417458349</v>
      </c>
      <c r="F6" s="42">
        <f>IFERROR(VLOOKUP($B6,'Tabelas auxiliares'!$A$111:$E$152,5,FALSE),0)</f>
        <v>843.75855825416488</v>
      </c>
      <c r="G6" s="58">
        <f>SUMIFS(Tabela1[VALOR],Tabela1[DE (ÁREA / ORIGEM)],'Saldos CUSTEIO AEO LOA 24'!A6,Tabela1[CUSTEIO ou INVESTIMENTO?],'Tabelas auxiliares'!$B$221)</f>
        <v>0</v>
      </c>
      <c r="H6" s="59">
        <f>SUMIFS(Tabela1[VALOR],Tabela1[PARA (ÁREA / DESTINO)],'Saldos CUSTEIO AEO LOA 24'!A6,Tabela1[CUSTEIO ou INVESTIMENTO?],'Tabelas auxiliares'!$B$221)</f>
        <v>0</v>
      </c>
      <c r="I6" s="66">
        <f t="shared" si="1"/>
        <v>3500</v>
      </c>
      <c r="J6" s="43">
        <f>SUMIFS('1. Pré-Empenhos'!$S$4:$S$320,'1. Pré-Empenhos'!$D$4:$D$320,'Saldos CUSTEIO AEO LOA 24'!B6,'1. Pré-Empenhos'!$R$4:$R$320,'Tabelas auxiliares'!$B$221)</f>
        <v>0</v>
      </c>
      <c r="K6" s="13">
        <f>SUMIFS('2. Empenho LOA 2024'!$Z$4:$Z$1480,'2. Empenho LOA 2024'!$D$4:$D$1480,'Saldos CUSTEIO AEO LOA 24'!B6,'2. Empenho LOA 2024'!$Y$4:$Y$1480,'Tabelas auxiliares'!$B$221)</f>
        <v>0</v>
      </c>
      <c r="L6" s="24">
        <f t="shared" si="0"/>
        <v>3500</v>
      </c>
    </row>
    <row r="7" spans="1:12" x14ac:dyDescent="0.25">
      <c r="A7" t="s">
        <v>394</v>
      </c>
      <c r="B7" s="39" t="s">
        <v>23</v>
      </c>
      <c r="C7" s="39" t="s">
        <v>24</v>
      </c>
      <c r="D7" s="67">
        <f>IFERROR(VLOOKUP($B7,'Tabelas auxiliares'!$A$111:$E$152,3,FALSE),0)</f>
        <v>2340</v>
      </c>
      <c r="E7" s="41">
        <f>IFERROR(VLOOKUP($B7,'Tabelas auxiliares'!$A$111:$E$152,4,FALSE),0)</f>
        <v>1775.8871353386439</v>
      </c>
      <c r="F7" s="42">
        <f>IFERROR(VLOOKUP($B7,'Tabelas auxiliares'!$A$111:$E$152,5,FALSE),0)</f>
        <v>564.11286466135596</v>
      </c>
      <c r="G7" s="58">
        <f>SUMIFS(Tabela1[VALOR],Tabela1[DE (ÁREA / ORIGEM)],'Saldos CUSTEIO AEO LOA 24'!A7,Tabela1[CUSTEIO ou INVESTIMENTO?],'Tabelas auxiliares'!$B$221)</f>
        <v>0</v>
      </c>
      <c r="H7" s="59">
        <f>SUMIFS(Tabela1[VALOR],Tabela1[PARA (ÁREA / DESTINO)],'Saldos CUSTEIO AEO LOA 24'!A7,Tabela1[CUSTEIO ou INVESTIMENTO?],'Tabelas auxiliares'!$B$221)</f>
        <v>0</v>
      </c>
      <c r="I7" s="66">
        <f t="shared" si="1"/>
        <v>2340</v>
      </c>
      <c r="J7" s="43">
        <f>SUMIFS('1. Pré-Empenhos'!$S$4:$S$320,'1. Pré-Empenhos'!$D$4:$D$320,'Saldos CUSTEIO AEO LOA 24'!B7,'1. Pré-Empenhos'!$R$4:$R$320,'Tabelas auxiliares'!$B$221)</f>
        <v>0</v>
      </c>
      <c r="K7" s="13">
        <f>SUMIFS('2. Empenho LOA 2024'!$Z$4:$Z$1480,'2. Empenho LOA 2024'!$D$4:$D$1480,'Saldos CUSTEIO AEO LOA 24'!B7,'2. Empenho LOA 2024'!$Y$4:$Y$1480,'Tabelas auxiliares'!$B$221)</f>
        <v>0</v>
      </c>
      <c r="L7" s="24">
        <f t="shared" si="0"/>
        <v>2340</v>
      </c>
    </row>
    <row r="8" spans="1:12" x14ac:dyDescent="0.25">
      <c r="A8" t="s">
        <v>395</v>
      </c>
      <c r="B8" s="39" t="s">
        <v>94</v>
      </c>
      <c r="C8" s="39" t="s">
        <v>95</v>
      </c>
      <c r="D8" s="67">
        <f>IFERROR(VLOOKUP($B8,'Tabelas auxiliares'!$A$111:$E$152,3,FALSE),0)</f>
        <v>340000</v>
      </c>
      <c r="E8" s="41">
        <f>IFERROR(VLOOKUP($B8,'Tabelas auxiliares'!$A$111:$E$152,4,FALSE),0)</f>
        <v>258034.88291245257</v>
      </c>
      <c r="F8" s="42">
        <f>IFERROR(VLOOKUP($B8,'Tabelas auxiliares'!$A$111:$E$152,5,FALSE),0)</f>
        <v>81965.117087547449</v>
      </c>
      <c r="G8" s="58">
        <f>SUMIFS(Tabela1[VALOR],Tabela1[DE (ÁREA / ORIGEM)],'Saldos CUSTEIO AEO LOA 24'!A8,Tabela1[CUSTEIO ou INVESTIMENTO?],'Tabelas auxiliares'!$B$221)</f>
        <v>0</v>
      </c>
      <c r="H8" s="59">
        <f>SUMIFS(Tabela1[VALOR],Tabela1[PARA (ÁREA / DESTINO)],'Saldos CUSTEIO AEO LOA 24'!A8,Tabela1[CUSTEIO ou INVESTIMENTO?],'Tabelas auxiliares'!$B$221)</f>
        <v>0</v>
      </c>
      <c r="I8" s="66">
        <f t="shared" si="1"/>
        <v>340000</v>
      </c>
      <c r="J8" s="43">
        <f>SUMIFS('1. Pré-Empenhos'!$S$4:$S$320,'1. Pré-Empenhos'!$D$4:$D$320,'Saldos CUSTEIO AEO LOA 24'!B8,'1. Pré-Empenhos'!$R$4:$R$320,'Tabelas auxiliares'!$B$221)</f>
        <v>0</v>
      </c>
      <c r="K8" s="13">
        <f>SUMIFS('2. Empenho LOA 2024'!$Z$4:$Z$1480,'2. Empenho LOA 2024'!$D$4:$D$1480,'Saldos CUSTEIO AEO LOA 24'!B8,'2. Empenho LOA 2024'!$Y$4:$Y$1480,'Tabelas auxiliares'!$B$221)</f>
        <v>0</v>
      </c>
      <c r="L8" s="24">
        <f t="shared" si="0"/>
        <v>340000</v>
      </c>
    </row>
    <row r="9" spans="1:12" x14ac:dyDescent="0.25">
      <c r="A9" t="s">
        <v>501</v>
      </c>
      <c r="B9" s="12" t="s">
        <v>485</v>
      </c>
      <c r="C9" s="12" t="s">
        <v>500</v>
      </c>
      <c r="D9" s="67">
        <f>IFERROR(VLOOKUP($B9,'Tabelas auxiliares'!$A$111:$E$152,3,FALSE),0)</f>
        <v>0</v>
      </c>
      <c r="E9" s="41">
        <f>IFERROR(VLOOKUP($B9,'Tabelas auxiliares'!$A$111:$E$152,4,FALSE),0)</f>
        <v>0</v>
      </c>
      <c r="F9" s="42">
        <f>IFERROR(VLOOKUP($B9,'Tabelas auxiliares'!$A$111:$E$152,5,FALSE),0)</f>
        <v>0</v>
      </c>
      <c r="G9" s="58">
        <f>SUMIFS(Tabela1[VALOR],Tabela1[DE (ÁREA / ORIGEM)],'Saldos CUSTEIO AEO LOA 24'!A9,Tabela1[CUSTEIO ou INVESTIMENTO?],'Tabelas auxiliares'!$B$221)</f>
        <v>0</v>
      </c>
      <c r="H9" s="59">
        <f>SUMIFS(Tabela1[VALOR],Tabela1[PARA (ÁREA / DESTINO)],'Saldos CUSTEIO AEO LOA 24'!A9,Tabela1[CUSTEIO ou INVESTIMENTO?],'Tabelas auxiliares'!$B$221)+SUMIFS('Distribuição TRI'!$N$2:$N$10,'Distribuição TRI'!$J$2:$J$10,'Saldos CUSTEIO AEO LOA 24'!B9)</f>
        <v>1208.81</v>
      </c>
      <c r="I9" s="66">
        <f t="shared" ref="I9" si="2">D9-G9+H9</f>
        <v>1208.81</v>
      </c>
      <c r="J9" s="43">
        <f>SUMIFS('1. Pré-Empenhos'!$S$4:$S$320,'1. Pré-Empenhos'!$D$4:$D$320,'Saldos CUSTEIO AEO LOA 24'!B9,'1. Pré-Empenhos'!$R$4:$R$320,'Tabelas auxiliares'!$B$221)</f>
        <v>0</v>
      </c>
      <c r="K9" s="13">
        <f>SUMIFS('2. Empenho LOA 2024'!$Z$4:$Z$1480,'2. Empenho LOA 2024'!$D$4:$D$1480,'Saldos CUSTEIO AEO LOA 24'!B9,'2. Empenho LOA 2024'!$Y$4:$Y$1480,'Tabelas auxiliares'!$B$221)</f>
        <v>0</v>
      </c>
      <c r="L9" s="24">
        <f t="shared" ref="L9" si="3">I9-J9-K9</f>
        <v>1208.81</v>
      </c>
    </row>
    <row r="10" spans="1:12" x14ac:dyDescent="0.25">
      <c r="A10" t="s">
        <v>396</v>
      </c>
      <c r="B10" s="39" t="s">
        <v>25</v>
      </c>
      <c r="C10" s="39" t="s">
        <v>26</v>
      </c>
      <c r="D10" s="67">
        <f>IFERROR(VLOOKUP($B10,'Tabelas auxiliares'!$A$111:$E$152,3,FALSE),0)</f>
        <v>8000</v>
      </c>
      <c r="E10" s="41">
        <f>IFERROR(VLOOKUP($B10,'Tabelas auxiliares'!$A$111:$E$152,4,FALSE),0)</f>
        <v>6071.4090097047656</v>
      </c>
      <c r="F10" s="42">
        <f>IFERROR(VLOOKUP($B10,'Tabelas auxiliares'!$A$111:$E$152,5,FALSE),0)</f>
        <v>1928.590990295234</v>
      </c>
      <c r="G10" s="58">
        <f>SUMIFS(Tabela1[VALOR],Tabela1[DE (ÁREA / ORIGEM)],'Saldos CUSTEIO AEO LOA 24'!A10,Tabela1[CUSTEIO ou INVESTIMENTO?],'Tabelas auxiliares'!$B$221)</f>
        <v>0</v>
      </c>
      <c r="H10" s="59">
        <f>SUMIFS(Tabela1[VALOR],Tabela1[PARA (ÁREA / DESTINO)],'Saldos CUSTEIO AEO LOA 24'!A10,Tabela1[CUSTEIO ou INVESTIMENTO?],'Tabelas auxiliares'!$B$221)</f>
        <v>0</v>
      </c>
      <c r="I10" s="66">
        <f t="shared" si="1"/>
        <v>8000</v>
      </c>
      <c r="J10" s="43">
        <f>SUMIFS('1. Pré-Empenhos'!$S$4:$S$320,'1. Pré-Empenhos'!$D$4:$D$320,'Saldos CUSTEIO AEO LOA 24'!B10,'1. Pré-Empenhos'!$R$4:$R$320,'Tabelas auxiliares'!$B$221)</f>
        <v>0</v>
      </c>
      <c r="K10" s="13">
        <f>SUMIFS('2. Empenho LOA 2024'!$Z$4:$Z$1480,'2. Empenho LOA 2024'!$D$4:$D$1480,'Saldos CUSTEIO AEO LOA 24'!B10,'2. Empenho LOA 2024'!$Y$4:$Y$1480,'Tabelas auxiliares'!$B$221)</f>
        <v>0</v>
      </c>
      <c r="L10" s="24">
        <f t="shared" si="0"/>
        <v>8000</v>
      </c>
    </row>
    <row r="11" spans="1:12" ht="30" x14ac:dyDescent="0.25">
      <c r="A11" t="s">
        <v>397</v>
      </c>
      <c r="B11" s="39" t="s">
        <v>27</v>
      </c>
      <c r="C11" s="39" t="s">
        <v>28</v>
      </c>
      <c r="D11" s="67">
        <f>IFERROR(VLOOKUP($B11,'Tabelas auxiliares'!$A$111:$E$152,3,FALSE),0)</f>
        <v>55000</v>
      </c>
      <c r="E11" s="41">
        <f>IFERROR(VLOOKUP($B11,'Tabelas auxiliares'!$A$111:$E$152,4,FALSE),0)</f>
        <v>41740.936941720269</v>
      </c>
      <c r="F11" s="42">
        <f>IFERROR(VLOOKUP($B11,'Tabelas auxiliares'!$A$111:$E$152,5,FALSE),0)</f>
        <v>13259.063058279735</v>
      </c>
      <c r="G11" s="58">
        <f>SUMIFS(Tabela1[VALOR],Tabela1[DE (ÁREA / ORIGEM)],'Saldos CUSTEIO AEO LOA 24'!A11,Tabela1[CUSTEIO ou INVESTIMENTO?],'Tabelas auxiliares'!$B$221)</f>
        <v>0</v>
      </c>
      <c r="H11" s="59">
        <f>SUMIFS(Tabela1[VALOR],Tabela1[PARA (ÁREA / DESTINO)],'Saldos CUSTEIO AEO LOA 24'!A11,Tabela1[CUSTEIO ou INVESTIMENTO?],'Tabelas auxiliares'!$B$221)</f>
        <v>0</v>
      </c>
      <c r="I11" s="66">
        <f t="shared" si="1"/>
        <v>55000</v>
      </c>
      <c r="J11" s="43">
        <f>SUMIFS('1. Pré-Empenhos'!$S$4:$S$320,'1. Pré-Empenhos'!$D$4:$D$320,'Saldos CUSTEIO AEO LOA 24'!B11,'1. Pré-Empenhos'!$R$4:$R$320,'Tabelas auxiliares'!$B$221)</f>
        <v>9843.2900000000009</v>
      </c>
      <c r="K11" s="13">
        <f>SUMIFS('2. Empenho LOA 2024'!$Z$4:$Z$1480,'2. Empenho LOA 2024'!$D$4:$D$1480,'Saldos CUSTEIO AEO LOA 24'!B11,'2. Empenho LOA 2024'!$Y$4:$Y$1480,'Tabelas auxiliares'!$B$221)</f>
        <v>10000</v>
      </c>
      <c r="L11" s="24">
        <f t="shared" si="0"/>
        <v>35156.71</v>
      </c>
    </row>
    <row r="12" spans="1:12" x14ac:dyDescent="0.25">
      <c r="A12" t="s">
        <v>398</v>
      </c>
      <c r="B12" s="39" t="s">
        <v>31</v>
      </c>
      <c r="C12" s="39" t="s">
        <v>32</v>
      </c>
      <c r="D12" s="67">
        <f>IFERROR(VLOOKUP($B12,'Tabelas auxiliares'!$A$111:$E$152,3,FALSE),0)</f>
        <v>40000</v>
      </c>
      <c r="E12" s="41">
        <f>IFERROR(VLOOKUP($B12,'Tabelas auxiliares'!$A$111:$E$152,4,FALSE),0)</f>
        <v>30357.045048523829</v>
      </c>
      <c r="F12" s="42">
        <f>IFERROR(VLOOKUP($B12,'Tabelas auxiliares'!$A$111:$E$152,5,FALSE),0)</f>
        <v>9642.9549514761711</v>
      </c>
      <c r="G12" s="58">
        <f>SUMIFS(Tabela1[VALOR],Tabela1[DE (ÁREA / ORIGEM)],'Saldos CUSTEIO AEO LOA 24'!A12,Tabela1[CUSTEIO ou INVESTIMENTO?],'Tabelas auxiliares'!$B$221)</f>
        <v>0</v>
      </c>
      <c r="H12" s="59">
        <f>SUMIFS(Tabela1[VALOR],Tabela1[PARA (ÁREA / DESTINO)],'Saldos CUSTEIO AEO LOA 24'!A12,Tabela1[CUSTEIO ou INVESTIMENTO?],'Tabelas auxiliares'!$B$221)</f>
        <v>0</v>
      </c>
      <c r="I12" s="66">
        <f t="shared" si="1"/>
        <v>40000</v>
      </c>
      <c r="J12" s="43">
        <f>SUMIFS('1. Pré-Empenhos'!$S$4:$S$320,'1. Pré-Empenhos'!$D$4:$D$320,'Saldos CUSTEIO AEO LOA 24'!B12,'1. Pré-Empenhos'!$R$4:$R$320,'Tabelas auxiliares'!$B$221)</f>
        <v>0</v>
      </c>
      <c r="K12" s="13">
        <f>SUMIFS('2. Empenho LOA 2024'!$Z$4:$Z$1480,'2. Empenho LOA 2024'!$D$4:$D$1480,'Saldos CUSTEIO AEO LOA 24'!B12,'2. Empenho LOA 2024'!$Y$4:$Y$1480,'Tabelas auxiliares'!$B$221)</f>
        <v>17998.5</v>
      </c>
      <c r="L12" s="24">
        <f t="shared" si="0"/>
        <v>22001.5</v>
      </c>
    </row>
    <row r="13" spans="1:12" x14ac:dyDescent="0.25">
      <c r="A13" t="s">
        <v>399</v>
      </c>
      <c r="B13" s="39" t="s">
        <v>33</v>
      </c>
      <c r="C13" s="39" t="s">
        <v>34</v>
      </c>
      <c r="D13" s="67">
        <f>IFERROR(VLOOKUP($B13,'Tabelas auxiliares'!$A$111:$E$152,3,FALSE),0)</f>
        <v>100000</v>
      </c>
      <c r="E13" s="41">
        <f>IFERROR(VLOOKUP($B13,'Tabelas auxiliares'!$A$111:$E$152,4,FALSE),0)</f>
        <v>75892.61262130957</v>
      </c>
      <c r="F13" s="42">
        <f>IFERROR(VLOOKUP($B13,'Tabelas auxiliares'!$A$111:$E$152,5,FALSE),0)</f>
        <v>24107.387378690426</v>
      </c>
      <c r="G13" s="58">
        <f>SUMIFS(Tabela1[VALOR],Tabela1[DE (ÁREA / ORIGEM)],'Saldos CUSTEIO AEO LOA 24'!A13,Tabela1[CUSTEIO ou INVESTIMENTO?],'Tabelas auxiliares'!$B$221)</f>
        <v>0</v>
      </c>
      <c r="H13" s="59">
        <f>SUMIFS(Tabela1[VALOR],Tabela1[PARA (ÁREA / DESTINO)],'Saldos CUSTEIO AEO LOA 24'!A13,Tabela1[CUSTEIO ou INVESTIMENTO?],'Tabelas auxiliares'!$B$221)</f>
        <v>0</v>
      </c>
      <c r="I13" s="66">
        <f t="shared" si="1"/>
        <v>100000</v>
      </c>
      <c r="J13" s="43">
        <f>SUMIFS('1. Pré-Empenhos'!$S$4:$S$320,'1. Pré-Empenhos'!$D$4:$D$320,'Saldos CUSTEIO AEO LOA 24'!B13,'1. Pré-Empenhos'!$R$4:$R$320,'Tabelas auxiliares'!$B$221)</f>
        <v>0</v>
      </c>
      <c r="K13" s="13">
        <f>SUMIFS('2. Empenho LOA 2024'!$Z$4:$Z$1480,'2. Empenho LOA 2024'!$D$4:$D$1480,'Saldos CUSTEIO AEO LOA 24'!B13,'2. Empenho LOA 2024'!$Y$4:$Y$1480,'Tabelas auxiliares'!$B$221)</f>
        <v>0</v>
      </c>
      <c r="L13" s="24">
        <f t="shared" si="0"/>
        <v>100000</v>
      </c>
    </row>
    <row r="14" spans="1:12" x14ac:dyDescent="0.25">
      <c r="A14" t="s">
        <v>387</v>
      </c>
      <c r="B14" s="39" t="s">
        <v>35</v>
      </c>
      <c r="C14" s="39" t="s">
        <v>36</v>
      </c>
      <c r="D14" s="67">
        <f>IFERROR(VLOOKUP($B14,'Tabelas auxiliares'!$A$111:$E$152,3,FALSE),0)</f>
        <v>22000000</v>
      </c>
      <c r="E14" s="41">
        <f>IFERROR(VLOOKUP($B14,'Tabelas auxiliares'!$A$111:$E$152,4,FALSE),0)</f>
        <v>16696374.776688106</v>
      </c>
      <c r="F14" s="42">
        <f>IFERROR(VLOOKUP($B14,'Tabelas auxiliares'!$A$111:$E$152,5,FALSE),0)</f>
        <v>5303625.2233118936</v>
      </c>
      <c r="G14" s="58">
        <f>SUMIFS(Tabela1[VALOR],Tabela1[DE (ÁREA / ORIGEM)],'Saldos CUSTEIO AEO LOA 24'!A14,Tabela1[CUSTEIO ou INVESTIMENTO?],'Tabelas auxiliares'!$B$221)</f>
        <v>0</v>
      </c>
      <c r="H14" s="59">
        <f>SUMIFS(Tabela1[VALOR],Tabela1[PARA (ÁREA / DESTINO)],'Saldos CUSTEIO AEO LOA 24'!A14,Tabela1[CUSTEIO ou INVESTIMENTO?],'Tabelas auxiliares'!$B$221)</f>
        <v>2000</v>
      </c>
      <c r="I14" s="66">
        <f t="shared" si="1"/>
        <v>22002000</v>
      </c>
      <c r="J14" s="43">
        <f>SUMIFS('1. Pré-Empenhos'!$S$4:$S$320,'1. Pré-Empenhos'!$D$4:$D$320,'Saldos CUSTEIO AEO LOA 24'!B14,'1. Pré-Empenhos'!$R$4:$R$320,'Tabelas auxiliares'!$B$221)</f>
        <v>884474.62</v>
      </c>
      <c r="K14" s="13">
        <f>SUMIFS('2. Empenho LOA 2024'!$Z$4:$Z$1480,'2. Empenho LOA 2024'!$D$4:$D$1480,'Saldos CUSTEIO AEO LOA 24'!B14,'2. Empenho LOA 2024'!$Y$4:$Y$1480,'Tabelas auxiliares'!$B$221)</f>
        <v>6251086.0499999998</v>
      </c>
      <c r="L14" s="24">
        <f t="shared" si="0"/>
        <v>14866439.329999998</v>
      </c>
    </row>
    <row r="15" spans="1:12" x14ac:dyDescent="0.25">
      <c r="A15" t="s">
        <v>400</v>
      </c>
      <c r="B15" s="39" t="s">
        <v>37</v>
      </c>
      <c r="C15" s="39" t="s">
        <v>38</v>
      </c>
      <c r="D15" s="67">
        <f>IFERROR(VLOOKUP($B15,'Tabelas auxiliares'!$A$111:$E$152,3,FALSE),0)</f>
        <v>250000</v>
      </c>
      <c r="E15" s="41">
        <f>IFERROR(VLOOKUP($B15,'Tabelas auxiliares'!$A$111:$E$152,4,FALSE),0)</f>
        <v>189731.53155327393</v>
      </c>
      <c r="F15" s="42">
        <f>IFERROR(VLOOKUP($B15,'Tabelas auxiliares'!$A$111:$E$152,5,FALSE),0)</f>
        <v>60268.468446726067</v>
      </c>
      <c r="G15" s="58">
        <f>SUMIFS(Tabela1[VALOR],Tabela1[DE (ÁREA / ORIGEM)],'Saldos CUSTEIO AEO LOA 24'!A15,Tabela1[CUSTEIO ou INVESTIMENTO?],'Tabelas auxiliares'!$B$221)</f>
        <v>0</v>
      </c>
      <c r="H15" s="59">
        <f>SUMIFS(Tabela1[VALOR],Tabela1[PARA (ÁREA / DESTINO)],'Saldos CUSTEIO AEO LOA 24'!A15,Tabela1[CUSTEIO ou INVESTIMENTO?],'Tabelas auxiliares'!$B$221)</f>
        <v>0</v>
      </c>
      <c r="I15" s="66">
        <f t="shared" si="1"/>
        <v>250000</v>
      </c>
      <c r="J15" s="43">
        <f>SUMIFS('1. Pré-Empenhos'!$S$4:$S$320,'1. Pré-Empenhos'!$D$4:$D$320,'Saldos CUSTEIO AEO LOA 24'!B15,'1. Pré-Empenhos'!$R$4:$R$320,'Tabelas auxiliares'!$B$221)</f>
        <v>0</v>
      </c>
      <c r="K15" s="13">
        <f>SUMIFS('2. Empenho LOA 2024'!$Z$4:$Z$1480,'2. Empenho LOA 2024'!$D$4:$D$1480,'Saldos CUSTEIO AEO LOA 24'!B15,'2. Empenho LOA 2024'!$Y$4:$Y$1480,'Tabelas auxiliares'!$B$221)</f>
        <v>0</v>
      </c>
      <c r="L15" s="24">
        <f t="shared" si="0"/>
        <v>250000</v>
      </c>
    </row>
    <row r="16" spans="1:12" x14ac:dyDescent="0.25">
      <c r="A16" t="s">
        <v>401</v>
      </c>
      <c r="B16" s="39" t="s">
        <v>150</v>
      </c>
      <c r="C16" s="39" t="s">
        <v>154</v>
      </c>
      <c r="D16" s="67">
        <f>IFERROR(VLOOKUP($B16,'Tabelas auxiliares'!$A$111:$E$152,3,FALSE),0)</f>
        <v>0</v>
      </c>
      <c r="E16" s="41">
        <f>IFERROR(VLOOKUP($B16,'Tabelas auxiliares'!$A$111:$E$152,4,FALSE),0)</f>
        <v>0</v>
      </c>
      <c r="F16" s="42">
        <f>IFERROR(VLOOKUP($B16,'Tabelas auxiliares'!$A$111:$E$152,5,FALSE),0)</f>
        <v>0</v>
      </c>
      <c r="G16" s="58">
        <f>SUMIFS(Tabela1[VALOR],Tabela1[DE (ÁREA / ORIGEM)],'Saldos CUSTEIO AEO LOA 24'!A16,Tabela1[CUSTEIO ou INVESTIMENTO?],'Tabelas auxiliares'!$B$221)</f>
        <v>0</v>
      </c>
      <c r="H16" s="59">
        <f>SUMIFS(Tabela1[VALOR],Tabela1[PARA (ÁREA / DESTINO)],'Saldos CUSTEIO AEO LOA 24'!A16,Tabela1[CUSTEIO ou INVESTIMENTO?],'Tabelas auxiliares'!$B$221)</f>
        <v>0</v>
      </c>
      <c r="I16" s="66">
        <f t="shared" si="1"/>
        <v>0</v>
      </c>
      <c r="J16" s="43">
        <f>SUMIFS('1. Pré-Empenhos'!$S$4:$S$320,'1. Pré-Empenhos'!$D$4:$D$320,'Saldos CUSTEIO AEO LOA 24'!B16,'1. Pré-Empenhos'!$R$4:$R$320,'Tabelas auxiliares'!$B$221)</f>
        <v>0</v>
      </c>
      <c r="K16" s="13">
        <f>SUMIFS('2. Empenho LOA 2024'!$Z$4:$Z$1480,'2. Empenho LOA 2024'!$D$4:$D$1480,'Saldos CUSTEIO AEO LOA 24'!B16,'2. Empenho LOA 2024'!$Y$4:$Y$1480,'Tabelas auxiliares'!$B$221)</f>
        <v>0</v>
      </c>
      <c r="L16" s="24">
        <f t="shared" si="0"/>
        <v>0</v>
      </c>
    </row>
    <row r="17" spans="1:12" x14ac:dyDescent="0.25">
      <c r="A17" t="s">
        <v>402</v>
      </c>
      <c r="B17" s="39" t="s">
        <v>153</v>
      </c>
      <c r="C17" s="39" t="s">
        <v>155</v>
      </c>
      <c r="D17" s="67">
        <f>IFERROR(VLOOKUP($B17,'Tabelas auxiliares'!$A$111:$E$152,3,FALSE),0)</f>
        <v>0</v>
      </c>
      <c r="E17" s="41">
        <f>IFERROR(VLOOKUP($B17,'Tabelas auxiliares'!$A$111:$E$152,4,FALSE),0)</f>
        <v>0</v>
      </c>
      <c r="F17" s="42">
        <f>IFERROR(VLOOKUP($B17,'Tabelas auxiliares'!$A$111:$E$152,5,FALSE),0)</f>
        <v>0</v>
      </c>
      <c r="G17" s="58">
        <f>SUMIFS(Tabela1[VALOR],Tabela1[DE (ÁREA / ORIGEM)],'Saldos CUSTEIO AEO LOA 24'!A17,Tabela1[CUSTEIO ou INVESTIMENTO?],'Tabelas auxiliares'!$B$221)</f>
        <v>0</v>
      </c>
      <c r="H17" s="59">
        <f>SUMIFS(Tabela1[VALOR],Tabela1[PARA (ÁREA / DESTINO)],'Saldos CUSTEIO AEO LOA 24'!A17,Tabela1[CUSTEIO ou INVESTIMENTO?],'Tabelas auxiliares'!$B$221)</f>
        <v>0</v>
      </c>
      <c r="I17" s="66">
        <f t="shared" si="1"/>
        <v>0</v>
      </c>
      <c r="J17" s="43">
        <f>SUMIFS('1. Pré-Empenhos'!$S$4:$S$320,'1. Pré-Empenhos'!$D$4:$D$320,'Saldos CUSTEIO AEO LOA 24'!B17,'1. Pré-Empenhos'!$R$4:$R$320,'Tabelas auxiliares'!$B$221)</f>
        <v>0</v>
      </c>
      <c r="K17" s="13">
        <f>SUMIFS('2. Empenho LOA 2024'!$Z$4:$Z$1480,'2. Empenho LOA 2024'!$D$4:$D$1480,'Saldos CUSTEIO AEO LOA 24'!B17,'2. Empenho LOA 2024'!$Y$4:$Y$1480,'Tabelas auxiliares'!$B$221)</f>
        <v>0</v>
      </c>
      <c r="L17" s="24">
        <f t="shared" si="0"/>
        <v>0</v>
      </c>
    </row>
    <row r="18" spans="1:12" x14ac:dyDescent="0.25">
      <c r="A18" t="s">
        <v>403</v>
      </c>
      <c r="B18" s="39" t="s">
        <v>39</v>
      </c>
      <c r="C18" s="39" t="s">
        <v>40</v>
      </c>
      <c r="D18" s="67">
        <f>IFERROR(VLOOKUP($B18,'Tabelas auxiliares'!$A$111:$E$152,3,FALSE),0)</f>
        <v>300000</v>
      </c>
      <c r="E18" s="41">
        <f>IFERROR(VLOOKUP($B18,'Tabelas auxiliares'!$A$111:$E$152,4,FALSE),0)</f>
        <v>227677.83786392873</v>
      </c>
      <c r="F18" s="42">
        <f>IFERROR(VLOOKUP($B18,'Tabelas auxiliares'!$A$111:$E$152,5,FALSE),0)</f>
        <v>72322.162136071274</v>
      </c>
      <c r="G18" s="58">
        <f>SUMIFS(Tabela1[VALOR],Tabela1[DE (ÁREA / ORIGEM)],'Saldos CUSTEIO AEO LOA 24'!A18,Tabela1[CUSTEIO ou INVESTIMENTO?],'Tabelas auxiliares'!$B$221)</f>
        <v>0</v>
      </c>
      <c r="H18" s="59">
        <f>SUMIFS(Tabela1[VALOR],Tabela1[PARA (ÁREA / DESTINO)],'Saldos CUSTEIO AEO LOA 24'!A18,Tabela1[CUSTEIO ou INVESTIMENTO?],'Tabelas auxiliares'!$B$221)</f>
        <v>0</v>
      </c>
      <c r="I18" s="66">
        <f t="shared" si="1"/>
        <v>300000</v>
      </c>
      <c r="J18" s="43">
        <f>SUMIFS('1. Pré-Empenhos'!$S$4:$S$320,'1. Pré-Empenhos'!$D$4:$D$320,'Saldos CUSTEIO AEO LOA 24'!B18,'1. Pré-Empenhos'!$R$4:$R$320,'Tabelas auxiliares'!$B$221)</f>
        <v>178063</v>
      </c>
      <c r="K18" s="13">
        <f>SUMIFS('2. Empenho LOA 2024'!$Z$4:$Z$1480,'2. Empenho LOA 2024'!$D$4:$D$1480,'Saldos CUSTEIO AEO LOA 24'!B18,'2. Empenho LOA 2024'!$Y$4:$Y$1480,'Tabelas auxiliares'!$B$221)</f>
        <v>0</v>
      </c>
      <c r="L18" s="24">
        <f t="shared" si="0"/>
        <v>121937</v>
      </c>
    </row>
    <row r="19" spans="1:12" x14ac:dyDescent="0.25">
      <c r="A19" t="s">
        <v>404</v>
      </c>
      <c r="B19" s="39" t="s">
        <v>29</v>
      </c>
      <c r="C19" s="39" t="s">
        <v>30</v>
      </c>
      <c r="D19" s="67">
        <f>IFERROR(VLOOKUP($B19,'Tabelas auxiliares'!$A$111:$E$152,3,FALSE),0)</f>
        <v>50000</v>
      </c>
      <c r="E19" s="41">
        <f>IFERROR(VLOOKUP($B19,'Tabelas auxiliares'!$A$111:$E$152,4,FALSE),0)</f>
        <v>37946.306310654785</v>
      </c>
      <c r="F19" s="42">
        <f>IFERROR(VLOOKUP($B19,'Tabelas auxiliares'!$A$111:$E$152,5,FALSE),0)</f>
        <v>12053.693689345213</v>
      </c>
      <c r="G19" s="58">
        <f>SUMIFS(Tabela1[VALOR],Tabela1[DE (ÁREA / ORIGEM)],'Saldos CUSTEIO AEO LOA 24'!A19,Tabela1[CUSTEIO ou INVESTIMENTO?],'Tabelas auxiliares'!$B$221)</f>
        <v>0</v>
      </c>
      <c r="H19" s="59">
        <f>SUMIFS(Tabela1[VALOR],Tabela1[PARA (ÁREA / DESTINO)],'Saldos CUSTEIO AEO LOA 24'!A19,Tabela1[CUSTEIO ou INVESTIMENTO?],'Tabelas auxiliares'!$B$221)</f>
        <v>0</v>
      </c>
      <c r="I19" s="66">
        <f t="shared" si="1"/>
        <v>50000</v>
      </c>
      <c r="J19" s="43">
        <f>SUMIFS('1. Pré-Empenhos'!$S$4:$S$320,'1. Pré-Empenhos'!$D$4:$D$320,'Saldos CUSTEIO AEO LOA 24'!B19,'1. Pré-Empenhos'!$R$4:$R$320,'Tabelas auxiliares'!$B$221)</f>
        <v>0</v>
      </c>
      <c r="K19" s="13">
        <f>SUMIFS('2. Empenho LOA 2024'!$Z$4:$Z$1480,'2. Empenho LOA 2024'!$D$4:$D$1480,'Saldos CUSTEIO AEO LOA 24'!B19,'2. Empenho LOA 2024'!$Y$4:$Y$1480,'Tabelas auxiliares'!$B$221)</f>
        <v>0</v>
      </c>
      <c r="L19" s="24">
        <f t="shared" si="0"/>
        <v>50000</v>
      </c>
    </row>
    <row r="20" spans="1:12" ht="30" x14ac:dyDescent="0.25">
      <c r="A20" t="s">
        <v>405</v>
      </c>
      <c r="B20" s="39" t="s">
        <v>41</v>
      </c>
      <c r="C20" s="39" t="s">
        <v>42</v>
      </c>
      <c r="D20" s="67">
        <f>IFERROR(VLOOKUP($B20,'Tabelas auxiliares'!$A$111:$E$152,3,FALSE),0)</f>
        <v>150000</v>
      </c>
      <c r="E20" s="41">
        <f>IFERROR(VLOOKUP($B20,'Tabelas auxiliares'!$A$111:$E$152,4,FALSE),0)</f>
        <v>113838.91893196436</v>
      </c>
      <c r="F20" s="42">
        <f>IFERROR(VLOOKUP($B20,'Tabelas auxiliares'!$A$111:$E$152,5,FALSE),0)</f>
        <v>36161.081068035637</v>
      </c>
      <c r="G20" s="58">
        <f>SUMIFS(Tabela1[VALOR],Tabela1[DE (ÁREA / ORIGEM)],'Saldos CUSTEIO AEO LOA 24'!A20,Tabela1[CUSTEIO ou INVESTIMENTO?],'Tabelas auxiliares'!$B$221)</f>
        <v>0</v>
      </c>
      <c r="H20" s="59">
        <f>SUMIFS(Tabela1[VALOR],Tabela1[PARA (ÁREA / DESTINO)],'Saldos CUSTEIO AEO LOA 24'!A20,Tabela1[CUSTEIO ou INVESTIMENTO?],'Tabelas auxiliares'!$B$221)</f>
        <v>0</v>
      </c>
      <c r="I20" s="66">
        <f t="shared" si="1"/>
        <v>150000</v>
      </c>
      <c r="J20" s="43">
        <f>SUMIFS('1. Pré-Empenhos'!$S$4:$S$320,'1. Pré-Empenhos'!$D$4:$D$320,'Saldos CUSTEIO AEO LOA 24'!B20,'1. Pré-Empenhos'!$R$4:$R$320,'Tabelas auxiliares'!$B$221)</f>
        <v>49286.8</v>
      </c>
      <c r="K20" s="13">
        <f>SUMIFS('2. Empenho LOA 2024'!$Z$4:$Z$1480,'2. Empenho LOA 2024'!$D$4:$D$1480,'Saldos CUSTEIO AEO LOA 24'!B20,'2. Empenho LOA 2024'!$Y$4:$Y$1480,'Tabelas auxiliares'!$B$221)</f>
        <v>0</v>
      </c>
      <c r="L20" s="24">
        <f t="shared" si="0"/>
        <v>100713.2</v>
      </c>
    </row>
    <row r="21" spans="1:12" x14ac:dyDescent="0.25">
      <c r="A21" t="s">
        <v>406</v>
      </c>
      <c r="B21" s="39" t="s">
        <v>43</v>
      </c>
      <c r="C21" s="39" t="s">
        <v>44</v>
      </c>
      <c r="D21" s="67">
        <f>IFERROR(VLOOKUP($B21,'Tabelas auxiliares'!$A$111:$E$152,3,FALSE),0)</f>
        <v>84500</v>
      </c>
      <c r="E21" s="41">
        <f>IFERROR(VLOOKUP($B21,'Tabelas auxiliares'!$A$111:$E$152,4,FALSE),0)</f>
        <v>64129.257665006589</v>
      </c>
      <c r="F21" s="42">
        <f>IFERROR(VLOOKUP($B21,'Tabelas auxiliares'!$A$111:$E$152,5,FALSE),0)</f>
        <v>20370.742334993411</v>
      </c>
      <c r="G21" s="58">
        <f>SUMIFS(Tabela1[VALOR],Tabela1[DE (ÁREA / ORIGEM)],'Saldos CUSTEIO AEO LOA 24'!A21,Tabela1[CUSTEIO ou INVESTIMENTO?],'Tabelas auxiliares'!$B$221)</f>
        <v>0</v>
      </c>
      <c r="H21" s="59">
        <f>SUMIFS(Tabela1[VALOR],Tabela1[PARA (ÁREA / DESTINO)],'Saldos CUSTEIO AEO LOA 24'!A21,Tabela1[CUSTEIO ou INVESTIMENTO?],'Tabelas auxiliares'!$B$221)</f>
        <v>0</v>
      </c>
      <c r="I21" s="66">
        <f t="shared" si="1"/>
        <v>84500</v>
      </c>
      <c r="J21" s="43">
        <f>SUMIFS('1. Pré-Empenhos'!$S$4:$S$320,'1. Pré-Empenhos'!$D$4:$D$320,'Saldos CUSTEIO AEO LOA 24'!B21,'1. Pré-Empenhos'!$R$4:$R$320,'Tabelas auxiliares'!$B$221)</f>
        <v>58860.74</v>
      </c>
      <c r="K21" s="13">
        <f>SUMIFS('2. Empenho LOA 2024'!$Z$4:$Z$1480,'2. Empenho LOA 2024'!$D$4:$D$1480,'Saldos CUSTEIO AEO LOA 24'!B21,'2. Empenho LOA 2024'!$Y$4:$Y$1480,'Tabelas auxiliares'!$B$221)</f>
        <v>0</v>
      </c>
      <c r="L21" s="24">
        <f t="shared" si="0"/>
        <v>25639.260000000002</v>
      </c>
    </row>
    <row r="22" spans="1:12" x14ac:dyDescent="0.25">
      <c r="A22" t="s">
        <v>407</v>
      </c>
      <c r="B22" s="39" t="s">
        <v>213</v>
      </c>
      <c r="C22" s="39" t="s">
        <v>210</v>
      </c>
      <c r="D22" s="67">
        <f>IFERROR(VLOOKUP($B22,'Tabelas auxiliares'!$A$111:$E$152,3,FALSE),0)</f>
        <v>0</v>
      </c>
      <c r="E22" s="41">
        <f>IFERROR(VLOOKUP($B22,'Tabelas auxiliares'!$A$111:$E$152,4,FALSE),0)</f>
        <v>0</v>
      </c>
      <c r="F22" s="42">
        <f>IFERROR(VLOOKUP($B22,'Tabelas auxiliares'!$A$111:$E$152,5,FALSE),0)</f>
        <v>0</v>
      </c>
      <c r="G22" s="58">
        <f>SUMIFS(Tabela1[VALOR],Tabela1[DE (ÁREA / ORIGEM)],'Saldos CUSTEIO AEO LOA 24'!A22,Tabela1[CUSTEIO ou INVESTIMENTO?],'Tabelas auxiliares'!$B$221)</f>
        <v>0</v>
      </c>
      <c r="H22" s="59">
        <f>SUMIFS(Tabela1[VALOR],Tabela1[PARA (ÁREA / DESTINO)],'Saldos CUSTEIO AEO LOA 24'!A22,Tabela1[CUSTEIO ou INVESTIMENTO?],'Tabelas auxiliares'!$B$221)+SUMIFS('Distribuição TRI'!$N$2:$N$10,'Distribuição TRI'!$J$2:$J$10,'Saldos CUSTEIO AEO LOA 24'!B22)</f>
        <v>2859.97</v>
      </c>
      <c r="I22" s="66">
        <f t="shared" si="1"/>
        <v>2859.97</v>
      </c>
      <c r="J22" s="43">
        <f>SUMIFS('1. Pré-Empenhos'!$S$4:$S$320,'1. Pré-Empenhos'!$D$4:$D$320,'Saldos CUSTEIO AEO LOA 24'!B22,'1. Pré-Empenhos'!$R$4:$R$320,'Tabelas auxiliares'!$B$221)</f>
        <v>0</v>
      </c>
      <c r="K22" s="13">
        <f>SUMIFS('2. Empenho LOA 2024'!$Z$4:$Z$1480,'2. Empenho LOA 2024'!$D$4:$D$1480,'Saldos CUSTEIO AEO LOA 24'!B22,'2. Empenho LOA 2024'!$Y$4:$Y$1480,'Tabelas auxiliares'!$B$221)</f>
        <v>0</v>
      </c>
      <c r="L22" s="24">
        <f t="shared" si="0"/>
        <v>2859.97</v>
      </c>
    </row>
    <row r="23" spans="1:12" x14ac:dyDescent="0.25">
      <c r="A23" t="s">
        <v>408</v>
      </c>
      <c r="B23" s="39" t="s">
        <v>206</v>
      </c>
      <c r="C23" s="39" t="s">
        <v>224</v>
      </c>
      <c r="D23" s="67">
        <f>IFERROR(VLOOKUP($B23,'Tabelas auxiliares'!$A$111:$E$152,3,FALSE),0)</f>
        <v>0</v>
      </c>
      <c r="E23" s="41">
        <f>IFERROR(VLOOKUP($B23,'Tabelas auxiliares'!$A$111:$E$152,4,FALSE),0)</f>
        <v>0</v>
      </c>
      <c r="F23" s="42">
        <f>IFERROR(VLOOKUP($B23,'Tabelas auxiliares'!$A$111:$E$152,5,FALSE),0)</f>
        <v>0</v>
      </c>
      <c r="G23" s="58">
        <f>SUMIFS(Tabela1[VALOR],Tabela1[DE (ÁREA / ORIGEM)],'Saldos CUSTEIO AEO LOA 24'!A23,Tabela1[CUSTEIO ou INVESTIMENTO?],'Tabelas auxiliares'!$B$221)</f>
        <v>0</v>
      </c>
      <c r="H23" s="59">
        <f>SUMIFS(Tabela1[VALOR],Tabela1[PARA (ÁREA / DESTINO)],'Saldos CUSTEIO AEO LOA 24'!A23,Tabela1[CUSTEIO ou INVESTIMENTO?],'Tabelas auxiliares'!$B$221)</f>
        <v>0</v>
      </c>
      <c r="I23" s="66">
        <f t="shared" si="1"/>
        <v>0</v>
      </c>
      <c r="J23" s="43">
        <f>SUMIFS('1. Pré-Empenhos'!$S$4:$S$320,'1. Pré-Empenhos'!$D$4:$D$320,'Saldos CUSTEIO AEO LOA 24'!B23,'1. Pré-Empenhos'!$R$4:$R$320,'Tabelas auxiliares'!$B$221)</f>
        <v>0</v>
      </c>
      <c r="K23" s="13">
        <f>SUMIFS('2. Empenho LOA 2024'!$Z$4:$Z$1480,'2. Empenho LOA 2024'!$D$4:$D$1480,'Saldos CUSTEIO AEO LOA 24'!B23,'2. Empenho LOA 2024'!$Y$4:$Y$1480,'Tabelas auxiliares'!$B$221)</f>
        <v>0</v>
      </c>
      <c r="L23" s="24">
        <f t="shared" si="0"/>
        <v>0</v>
      </c>
    </row>
    <row r="24" spans="1:12" ht="30" x14ac:dyDescent="0.25">
      <c r="A24" t="s">
        <v>409</v>
      </c>
      <c r="B24" s="39" t="s">
        <v>45</v>
      </c>
      <c r="C24" s="39" t="s">
        <v>46</v>
      </c>
      <c r="D24" s="67">
        <f>IFERROR(VLOOKUP($B24,'Tabelas auxiliares'!$A$111:$E$152,3,FALSE),0)</f>
        <v>150000</v>
      </c>
      <c r="E24" s="41">
        <f>IFERROR(VLOOKUP($B24,'Tabelas auxiliares'!$A$111:$E$152,4,FALSE),0)</f>
        <v>113838.91893196436</v>
      </c>
      <c r="F24" s="42">
        <f>IFERROR(VLOOKUP($B24,'Tabelas auxiliares'!$A$111:$E$152,5,FALSE),0)</f>
        <v>36161.081068035637</v>
      </c>
      <c r="G24" s="58">
        <f>SUMIFS(Tabela1[VALOR],Tabela1[DE (ÁREA / ORIGEM)],'Saldos CUSTEIO AEO LOA 24'!A24,Tabela1[CUSTEIO ou INVESTIMENTO?],'Tabelas auxiliares'!$B$221)</f>
        <v>0</v>
      </c>
      <c r="H24" s="59">
        <f>SUMIFS(Tabela1[VALOR],Tabela1[PARA (ÁREA / DESTINO)],'Saldos CUSTEIO AEO LOA 24'!A24,Tabela1[CUSTEIO ou INVESTIMENTO?],'Tabelas auxiliares'!$B$221)</f>
        <v>0</v>
      </c>
      <c r="I24" s="66">
        <f t="shared" si="1"/>
        <v>150000</v>
      </c>
      <c r="J24" s="43">
        <f>SUMIFS('1. Pré-Empenhos'!$S$4:$S$320,'1. Pré-Empenhos'!$D$4:$D$320,'Saldos CUSTEIO AEO LOA 24'!B24,'1. Pré-Empenhos'!$R$4:$R$320,'Tabelas auxiliares'!$B$221)</f>
        <v>0</v>
      </c>
      <c r="K24" s="13">
        <f>SUMIFS('2. Empenho LOA 2024'!$Z$4:$Z$1480,'2. Empenho LOA 2024'!$D$4:$D$1480,'Saldos CUSTEIO AEO LOA 24'!B24,'2. Empenho LOA 2024'!$Y$4:$Y$1480,'Tabelas auxiliares'!$B$221)</f>
        <v>0</v>
      </c>
      <c r="L24" s="24">
        <f t="shared" si="0"/>
        <v>150000</v>
      </c>
    </row>
    <row r="25" spans="1:12" x14ac:dyDescent="0.25">
      <c r="A25" t="s">
        <v>410</v>
      </c>
      <c r="B25" s="39" t="s">
        <v>47</v>
      </c>
      <c r="C25" s="39" t="s">
        <v>48</v>
      </c>
      <c r="D25" s="67">
        <f>IFERROR(VLOOKUP($B25,'Tabelas auxiliares'!$A$111:$E$152,3,FALSE),0)</f>
        <v>100000</v>
      </c>
      <c r="E25" s="41">
        <f>IFERROR(VLOOKUP($B25,'Tabelas auxiliares'!$A$111:$E$152,4,FALSE),0)</f>
        <v>75892.61262130957</v>
      </c>
      <c r="F25" s="42">
        <f>IFERROR(VLOOKUP($B25,'Tabelas auxiliares'!$A$111:$E$152,5,FALSE),0)</f>
        <v>24107.387378690426</v>
      </c>
      <c r="G25" s="58">
        <f>SUMIFS(Tabela1[VALOR],Tabela1[DE (ÁREA / ORIGEM)],'Saldos CUSTEIO AEO LOA 24'!A25,Tabela1[CUSTEIO ou INVESTIMENTO?],'Tabelas auxiliares'!$B$221)</f>
        <v>0</v>
      </c>
      <c r="H25" s="59">
        <f>SUMIFS(Tabela1[VALOR],Tabela1[PARA (ÁREA / DESTINO)],'Saldos CUSTEIO AEO LOA 24'!A25,Tabela1[CUSTEIO ou INVESTIMENTO?],'Tabelas auxiliares'!$B$221)</f>
        <v>0</v>
      </c>
      <c r="I25" s="66">
        <f t="shared" si="1"/>
        <v>100000</v>
      </c>
      <c r="J25" s="43">
        <f>SUMIFS('1. Pré-Empenhos'!$S$4:$S$320,'1. Pré-Empenhos'!$D$4:$D$320,'Saldos CUSTEIO AEO LOA 24'!B25,'1. Pré-Empenhos'!$R$4:$R$320,'Tabelas auxiliares'!$B$221)</f>
        <v>0</v>
      </c>
      <c r="K25" s="13">
        <f>SUMIFS('2. Empenho LOA 2024'!$Z$4:$Z$1480,'2. Empenho LOA 2024'!$D$4:$D$1480,'Saldos CUSTEIO AEO LOA 24'!B25,'2. Empenho LOA 2024'!$Y$4:$Y$1480,'Tabelas auxiliares'!$B$221)</f>
        <v>0</v>
      </c>
      <c r="L25" s="24">
        <f t="shared" si="0"/>
        <v>100000</v>
      </c>
    </row>
    <row r="26" spans="1:12" x14ac:dyDescent="0.25">
      <c r="A26" t="s">
        <v>411</v>
      </c>
      <c r="B26" s="39" t="s">
        <v>214</v>
      </c>
      <c r="C26" s="39" t="s">
        <v>211</v>
      </c>
      <c r="D26" s="67">
        <f>IFERROR(VLOOKUP($B26,'Tabelas auxiliares'!$A$111:$E$152,3,FALSE),0)</f>
        <v>0</v>
      </c>
      <c r="E26" s="41">
        <f>IFERROR(VLOOKUP($B26,'Tabelas auxiliares'!$A$111:$E$152,4,FALSE),0)</f>
        <v>0</v>
      </c>
      <c r="F26" s="42">
        <f>IFERROR(VLOOKUP($B26,'Tabelas auxiliares'!$A$111:$E$152,5,FALSE),0)</f>
        <v>0</v>
      </c>
      <c r="G26" s="58">
        <f>SUMIFS(Tabela1[VALOR],Tabela1[DE (ÁREA / ORIGEM)],'Saldos CUSTEIO AEO LOA 24'!A26,Tabela1[CUSTEIO ou INVESTIMENTO?],'Tabelas auxiliares'!$B$221)</f>
        <v>0</v>
      </c>
      <c r="H26" s="59">
        <f>SUMIFS(Tabela1[VALOR],Tabela1[PARA (ÁREA / DESTINO)],'Saldos CUSTEIO AEO LOA 24'!A26,Tabela1[CUSTEIO ou INVESTIMENTO?],'Tabelas auxiliares'!$B$221)+SUMIFS('Distribuição TRI'!$N$2:$N$10,'Distribuição TRI'!$J$2:$J$10,'Saldos CUSTEIO AEO LOA 24'!B26)</f>
        <v>3185.28</v>
      </c>
      <c r="I26" s="66">
        <f t="shared" si="1"/>
        <v>3185.28</v>
      </c>
      <c r="J26" s="43">
        <f>SUMIFS('1. Pré-Empenhos'!$S$4:$S$320,'1. Pré-Empenhos'!$D$4:$D$320,'Saldos CUSTEIO AEO LOA 24'!B26,'1. Pré-Empenhos'!$R$4:$R$320,'Tabelas auxiliares'!$B$221)</f>
        <v>0</v>
      </c>
      <c r="K26" s="13">
        <f>SUMIFS('2. Empenho LOA 2024'!$Z$4:$Z$1480,'2. Empenho LOA 2024'!$D$4:$D$1480,'Saldos CUSTEIO AEO LOA 24'!B26,'2. Empenho LOA 2024'!$Y$4:$Y$1480,'Tabelas auxiliares'!$B$221)</f>
        <v>0</v>
      </c>
      <c r="L26" s="24">
        <f t="shared" si="0"/>
        <v>3185.28</v>
      </c>
    </row>
    <row r="27" spans="1:12" x14ac:dyDescent="0.25">
      <c r="A27" t="s">
        <v>412</v>
      </c>
      <c r="B27" s="12" t="s">
        <v>383</v>
      </c>
      <c r="C27" s="12" t="s">
        <v>384</v>
      </c>
      <c r="D27" s="67">
        <f>IFERROR(VLOOKUP($B27,'Tabelas auxiliares'!$A$111:$E$152,3,FALSE),0)</f>
        <v>0</v>
      </c>
      <c r="E27" s="41">
        <f>IFERROR(VLOOKUP($B27,'Tabelas auxiliares'!$A$111:$E$152,4,FALSE),0)</f>
        <v>0</v>
      </c>
      <c r="F27" s="42">
        <f>IFERROR(VLOOKUP($B27,'Tabelas auxiliares'!$A$111:$E$152,5,FALSE),0)</f>
        <v>0</v>
      </c>
      <c r="G27" s="58">
        <f>SUMIFS(Tabela1[VALOR],Tabela1[DE (ÁREA / ORIGEM)],'Saldos CUSTEIO AEO LOA 24'!A27,Tabela1[CUSTEIO ou INVESTIMENTO?],'Tabelas auxiliares'!$B$221)</f>
        <v>0</v>
      </c>
      <c r="H27" s="59">
        <f>SUMIFS(Tabela1[VALOR],Tabela1[PARA (ÁREA / DESTINO)],'Saldos CUSTEIO AEO LOA 24'!A27,Tabela1[CUSTEIO ou INVESTIMENTO?],'Tabelas auxiliares'!$B$221)</f>
        <v>0</v>
      </c>
      <c r="I27" s="66">
        <f t="shared" ref="I27" si="4">D27-G27+H27</f>
        <v>0</v>
      </c>
      <c r="J27" s="43">
        <f>SUMIFS('1. Pré-Empenhos'!$S$4:$S$320,'1. Pré-Empenhos'!$D$4:$D$320,'Saldos CUSTEIO AEO LOA 24'!B27,'1. Pré-Empenhos'!$R$4:$R$320,'Tabelas auxiliares'!$B$221)</f>
        <v>0</v>
      </c>
      <c r="K27" s="13">
        <f>SUMIFS('2. Empenho LOA 2024'!$Z$4:$Z$1480,'2. Empenho LOA 2024'!$D$4:$D$1480,'Saldos CUSTEIO AEO LOA 24'!B27,'2. Empenho LOA 2024'!$Y$4:$Y$1480,'Tabelas auxiliares'!$B$221)</f>
        <v>0</v>
      </c>
      <c r="L27" s="24">
        <f t="shared" ref="L27" si="5">I27-J27-K27</f>
        <v>0</v>
      </c>
    </row>
    <row r="28" spans="1:12" ht="30" x14ac:dyDescent="0.25">
      <c r="A28" t="s">
        <v>413</v>
      </c>
      <c r="B28" s="39" t="s">
        <v>49</v>
      </c>
      <c r="C28" s="39" t="s">
        <v>50</v>
      </c>
      <c r="D28" s="67">
        <f>IFERROR(VLOOKUP($B28,'Tabelas auxiliares'!$A$111:$E$152,3,FALSE),0)</f>
        <v>150000</v>
      </c>
      <c r="E28" s="41">
        <f>IFERROR(VLOOKUP($B28,'Tabelas auxiliares'!$A$111:$E$152,4,FALSE),0)</f>
        <v>113838.91893196436</v>
      </c>
      <c r="F28" s="42">
        <f>IFERROR(VLOOKUP($B28,'Tabelas auxiliares'!$A$111:$E$152,5,FALSE),0)</f>
        <v>36161.081068035637</v>
      </c>
      <c r="G28" s="58">
        <f>SUMIFS(Tabela1[VALOR],Tabela1[DE (ÁREA / ORIGEM)],'Saldos CUSTEIO AEO LOA 24'!A28,Tabela1[CUSTEIO ou INVESTIMENTO?],'Tabelas auxiliares'!$B$221)</f>
        <v>0</v>
      </c>
      <c r="H28" s="59">
        <f>SUMIFS(Tabela1[VALOR],Tabela1[PARA (ÁREA / DESTINO)],'Saldos CUSTEIO AEO LOA 24'!A28,Tabela1[CUSTEIO ou INVESTIMENTO?],'Tabelas auxiliares'!$B$221)</f>
        <v>69912.2</v>
      </c>
      <c r="I28" s="66">
        <f t="shared" si="1"/>
        <v>219912.2</v>
      </c>
      <c r="J28" s="43">
        <f>SUMIFS('1. Pré-Empenhos'!$S$4:$S$320,'1. Pré-Empenhos'!$D$4:$D$320,'Saldos CUSTEIO AEO LOA 24'!B28,'1. Pré-Empenhos'!$R$4:$R$320,'Tabelas auxiliares'!$B$221)</f>
        <v>0</v>
      </c>
      <c r="K28" s="13">
        <f>SUMIFS('2. Empenho LOA 2024'!$Z$4:$Z$1480,'2. Empenho LOA 2024'!$D$4:$D$1480,'Saldos CUSTEIO AEO LOA 24'!B28,'2. Empenho LOA 2024'!$Y$4:$Y$1480,'Tabelas auxiliares'!$B$221)</f>
        <v>0</v>
      </c>
      <c r="L28" s="24">
        <f t="shared" si="0"/>
        <v>219912.2</v>
      </c>
    </row>
    <row r="29" spans="1:12" x14ac:dyDescent="0.25">
      <c r="A29" t="s">
        <v>414</v>
      </c>
      <c r="B29" s="39" t="s">
        <v>51</v>
      </c>
      <c r="C29" s="39" t="s">
        <v>52</v>
      </c>
      <c r="D29" s="67">
        <f>IFERROR(VLOOKUP($B29,'Tabelas auxiliares'!$A$111:$E$152,3,FALSE),0)</f>
        <v>350000</v>
      </c>
      <c r="E29" s="41">
        <f>IFERROR(VLOOKUP($B29,'Tabelas auxiliares'!$A$111:$E$152,4,FALSE),0)</f>
        <v>265624.14417458349</v>
      </c>
      <c r="F29" s="42">
        <f>IFERROR(VLOOKUP($B29,'Tabelas auxiliares'!$A$111:$E$152,5,FALSE),0)</f>
        <v>84375.855825416496</v>
      </c>
      <c r="G29" s="58">
        <f>SUMIFS(Tabela1[VALOR],Tabela1[DE (ÁREA / ORIGEM)],'Saldos CUSTEIO AEO LOA 24'!A29,Tabela1[CUSTEIO ou INVESTIMENTO?],'Tabelas auxiliares'!$B$221)</f>
        <v>0</v>
      </c>
      <c r="H29" s="59">
        <f>SUMIFS(Tabela1[VALOR],Tabela1[PARA (ÁREA / DESTINO)],'Saldos CUSTEIO AEO LOA 24'!A29,Tabela1[CUSTEIO ou INVESTIMENTO?],'Tabelas auxiliares'!$B$221)</f>
        <v>0</v>
      </c>
      <c r="I29" s="66">
        <f t="shared" si="1"/>
        <v>350000</v>
      </c>
      <c r="J29" s="43">
        <f>SUMIFS('1. Pré-Empenhos'!$S$4:$S$320,'1. Pré-Empenhos'!$D$4:$D$320,'Saldos CUSTEIO AEO LOA 24'!B29,'1. Pré-Empenhos'!$R$4:$R$320,'Tabelas auxiliares'!$B$221)</f>
        <v>30382.45</v>
      </c>
      <c r="K29" s="13">
        <f>SUMIFS('2. Empenho LOA 2024'!$Z$4:$Z$1480,'2. Empenho LOA 2024'!$D$4:$D$1480,'Saldos CUSTEIO AEO LOA 24'!B29,'2. Empenho LOA 2024'!$Y$4:$Y$1480,'Tabelas auxiliares'!$B$221)</f>
        <v>0</v>
      </c>
      <c r="L29" s="24">
        <f t="shared" si="0"/>
        <v>319617.55</v>
      </c>
    </row>
    <row r="30" spans="1:12" x14ac:dyDescent="0.25">
      <c r="A30" t="s">
        <v>415</v>
      </c>
      <c r="B30" s="39" t="s">
        <v>215</v>
      </c>
      <c r="C30" s="39" t="s">
        <v>212</v>
      </c>
      <c r="D30" s="67">
        <f>IFERROR(VLOOKUP($B30,'Tabelas auxiliares'!$A$111:$E$152,3,FALSE),0)</f>
        <v>0</v>
      </c>
      <c r="E30" s="41">
        <f>IFERROR(VLOOKUP($B30,'Tabelas auxiliares'!$A$111:$E$152,4,FALSE),0)</f>
        <v>0</v>
      </c>
      <c r="F30" s="42">
        <f>IFERROR(VLOOKUP($B30,'Tabelas auxiliares'!$A$111:$E$152,5,FALSE),0)</f>
        <v>0</v>
      </c>
      <c r="G30" s="58">
        <f>SUMIFS(Tabela1[VALOR],Tabela1[DE (ÁREA / ORIGEM)],'Saldos CUSTEIO AEO LOA 24'!A30,Tabela1[CUSTEIO ou INVESTIMENTO?],'Tabelas auxiliares'!$B$221)</f>
        <v>0</v>
      </c>
      <c r="H30" s="59">
        <f>SUMIFS(Tabela1[VALOR],Tabela1[PARA (ÁREA / DESTINO)],'Saldos CUSTEIO AEO LOA 24'!A30,Tabela1[CUSTEIO ou INVESTIMENTO?],'Tabelas auxiliares'!$B$221)+SUMIFS('Distribuição TRI'!$N$2:$N$10,'Distribuição TRI'!$J$2:$J$10,'Saldos CUSTEIO AEO LOA 24'!B30)</f>
        <v>0</v>
      </c>
      <c r="I30" s="66">
        <f t="shared" si="1"/>
        <v>0</v>
      </c>
      <c r="J30" s="43">
        <f>SUMIFS('1. Pré-Empenhos'!$S$4:$S$320,'1. Pré-Empenhos'!$D$4:$D$320,'Saldos CUSTEIO AEO LOA 24'!B30,'1. Pré-Empenhos'!$R$4:$R$320,'Tabelas auxiliares'!$B$221)</f>
        <v>0</v>
      </c>
      <c r="K30" s="13">
        <f>SUMIFS('2. Empenho LOA 2024'!$Z$4:$Z$1480,'2. Empenho LOA 2024'!$D$4:$D$1480,'Saldos CUSTEIO AEO LOA 24'!B30,'2. Empenho LOA 2024'!$Y$4:$Y$1480,'Tabelas auxiliares'!$B$221)</f>
        <v>0</v>
      </c>
      <c r="L30" s="24">
        <f t="shared" si="0"/>
        <v>0</v>
      </c>
    </row>
    <row r="31" spans="1:12" x14ac:dyDescent="0.25">
      <c r="A31" t="s">
        <v>416</v>
      </c>
      <c r="B31" s="39" t="s">
        <v>385</v>
      </c>
      <c r="C31" s="39" t="s">
        <v>386</v>
      </c>
      <c r="D31" s="67">
        <f>IFERROR(VLOOKUP($B31,'Tabelas auxiliares'!$A$111:$E$152,3,FALSE),0)</f>
        <v>0</v>
      </c>
      <c r="E31" s="41">
        <f>IFERROR(VLOOKUP($B31,'Tabelas auxiliares'!$A$111:$E$152,4,FALSE),0)</f>
        <v>0</v>
      </c>
      <c r="F31" s="42">
        <f>IFERROR(VLOOKUP($B31,'Tabelas auxiliares'!$A$111:$E$152,5,FALSE),0)</f>
        <v>0</v>
      </c>
      <c r="G31" s="58">
        <f>SUMIFS(Tabela1[VALOR],Tabela1[DE (ÁREA / ORIGEM)],'Saldos CUSTEIO AEO LOA 24'!A31,Tabela1[CUSTEIO ou INVESTIMENTO?],'Tabelas auxiliares'!$B$221)</f>
        <v>0</v>
      </c>
      <c r="H31" s="59">
        <f>SUMIFS(Tabela1[VALOR],Tabela1[PARA (ÁREA / DESTINO)],'Saldos CUSTEIO AEO LOA 24'!A31,Tabela1[CUSTEIO ou INVESTIMENTO?],'Tabelas auxiliares'!$B$221)</f>
        <v>0</v>
      </c>
      <c r="I31" s="66">
        <f t="shared" ref="I31" si="6">D31-G31+H31</f>
        <v>0</v>
      </c>
      <c r="J31" s="43">
        <f>SUMIFS('1. Pré-Empenhos'!$S$4:$S$320,'1. Pré-Empenhos'!$D$4:$D$320,'Saldos CUSTEIO AEO LOA 24'!B31,'1. Pré-Empenhos'!$R$4:$R$320,'Tabelas auxiliares'!$B$221)</f>
        <v>0</v>
      </c>
      <c r="K31" s="13">
        <f>SUMIFS('2. Empenho LOA 2024'!$Z$4:$Z$1480,'2. Empenho LOA 2024'!$D$4:$D$1480,'Saldos CUSTEIO AEO LOA 24'!B31,'2. Empenho LOA 2024'!$Y$4:$Y$1480,'Tabelas auxiliares'!$B$221)</f>
        <v>0</v>
      </c>
      <c r="L31" s="24">
        <f t="shared" ref="L31" si="7">I31-J31-K31</f>
        <v>0</v>
      </c>
    </row>
    <row r="32" spans="1:12" ht="30" x14ac:dyDescent="0.25">
      <c r="A32" t="s">
        <v>417</v>
      </c>
      <c r="B32" s="39" t="s">
        <v>53</v>
      </c>
      <c r="C32" s="39" t="s">
        <v>54</v>
      </c>
      <c r="D32" s="67">
        <f>IFERROR(VLOOKUP($B32,'Tabelas auxiliares'!$A$111:$E$152,3,FALSE),0)</f>
        <v>1150000</v>
      </c>
      <c r="E32" s="41">
        <f>IFERROR(VLOOKUP($B32,'Tabelas auxiliares'!$A$111:$E$152,4,FALSE),0)</f>
        <v>872765.04514506005</v>
      </c>
      <c r="F32" s="42">
        <f>IFERROR(VLOOKUP($B32,'Tabelas auxiliares'!$A$111:$E$152,5,FALSE),0)</f>
        <v>277234.95485493989</v>
      </c>
      <c r="G32" s="58">
        <f>SUMIFS(Tabela1[VALOR],Tabela1[DE (ÁREA / ORIGEM)],'Saldos CUSTEIO AEO LOA 24'!A32,Tabela1[CUSTEIO ou INVESTIMENTO?],'Tabelas auxiliares'!$B$221)</f>
        <v>0</v>
      </c>
      <c r="H32" s="59">
        <f>SUMIFS(Tabela1[VALOR],Tabela1[PARA (ÁREA / DESTINO)],'Saldos CUSTEIO AEO LOA 24'!A32,Tabela1[CUSTEIO ou INVESTIMENTO?],'Tabelas auxiliares'!$B$221)</f>
        <v>0</v>
      </c>
      <c r="I32" s="66">
        <f t="shared" si="1"/>
        <v>1150000</v>
      </c>
      <c r="J32" s="43">
        <f>SUMIFS('1. Pré-Empenhos'!$S$4:$S$320,'1. Pré-Empenhos'!$D$4:$D$320,'Saldos CUSTEIO AEO LOA 24'!B32,'1. Pré-Empenhos'!$R$4:$R$320,'Tabelas auxiliares'!$B$221)</f>
        <v>0</v>
      </c>
      <c r="K32" s="13">
        <f>SUMIFS('2. Empenho LOA 2024'!$Z$4:$Z$1480,'2. Empenho LOA 2024'!$D$4:$D$1480,'Saldos CUSTEIO AEO LOA 24'!B32,'2. Empenho LOA 2024'!$Y$4:$Y$1480,'Tabelas auxiliares'!$B$221)</f>
        <v>706000</v>
      </c>
      <c r="L32" s="24">
        <f t="shared" si="0"/>
        <v>444000</v>
      </c>
    </row>
    <row r="33" spans="1:12" x14ac:dyDescent="0.25">
      <c r="A33" t="s">
        <v>418</v>
      </c>
      <c r="B33" s="39" t="s">
        <v>216</v>
      </c>
      <c r="C33" s="39" t="s">
        <v>217</v>
      </c>
      <c r="D33" s="67">
        <f>IFERROR(VLOOKUP($B33,'Tabelas auxiliares'!$A$111:$E$152,3,FALSE),0)</f>
        <v>0</v>
      </c>
      <c r="E33" s="41">
        <f>IFERROR(VLOOKUP($B33,'Tabelas auxiliares'!$A$111:$E$152,4,FALSE),0)</f>
        <v>0</v>
      </c>
      <c r="F33" s="42">
        <f>IFERROR(VLOOKUP($B33,'Tabelas auxiliares'!$A$111:$E$152,5,FALSE),0)</f>
        <v>0</v>
      </c>
      <c r="G33" s="58">
        <f>SUMIFS(Tabela1[VALOR],Tabela1[DE (ÁREA / ORIGEM)],'Saldos CUSTEIO AEO LOA 24'!A33,Tabela1[CUSTEIO ou INVESTIMENTO?],'Tabelas auxiliares'!$B$221)</f>
        <v>0</v>
      </c>
      <c r="H33" s="59">
        <f>SUMIFS(Tabela1[VALOR],Tabela1[PARA (ÁREA / DESTINO)],'Saldos CUSTEIO AEO LOA 24'!A33,Tabela1[CUSTEIO ou INVESTIMENTO?],'Tabelas auxiliares'!$B$221)+SUMIFS('Distribuição TRI'!$N$2:$N$10,'Distribuição TRI'!$J$2:$J$10,'Saldos CUSTEIO AEO LOA 24'!B33)</f>
        <v>1212.1099999999999</v>
      </c>
      <c r="I33" s="66">
        <f t="shared" si="1"/>
        <v>1212.1099999999999</v>
      </c>
      <c r="J33" s="43">
        <f>SUMIFS('1. Pré-Empenhos'!$S$4:$S$320,'1. Pré-Empenhos'!$D$4:$D$320,'Saldos CUSTEIO AEO LOA 24'!B33,'1. Pré-Empenhos'!$R$4:$R$320,'Tabelas auxiliares'!$B$221)</f>
        <v>0</v>
      </c>
      <c r="K33" s="13">
        <f>SUMIFS('2. Empenho LOA 2024'!$Z$4:$Z$1480,'2. Empenho LOA 2024'!$D$4:$D$1480,'Saldos CUSTEIO AEO LOA 24'!B33,'2. Empenho LOA 2024'!$Y$4:$Y$1480,'Tabelas auxiliares'!$B$221)</f>
        <v>0</v>
      </c>
      <c r="L33" s="24">
        <f t="shared" si="0"/>
        <v>1212.1099999999999</v>
      </c>
    </row>
    <row r="34" spans="1:12" ht="30" x14ac:dyDescent="0.25">
      <c r="A34" t="s">
        <v>419</v>
      </c>
      <c r="B34" s="39" t="s">
        <v>55</v>
      </c>
      <c r="C34" s="39" t="s">
        <v>56</v>
      </c>
      <c r="D34" s="67">
        <f>IFERROR(VLOOKUP($B34,'Tabelas auxiliares'!$A$111:$E$152,3,FALSE),0)</f>
        <v>1350000</v>
      </c>
      <c r="E34" s="41">
        <f>IFERROR(VLOOKUP($B34,'Tabelas auxiliares'!$A$111:$E$152,4,FALSE),0)</f>
        <v>1024550.2703876792</v>
      </c>
      <c r="F34" s="42">
        <f>IFERROR(VLOOKUP($B34,'Tabelas auxiliares'!$A$111:$E$152,5,FALSE),0)</f>
        <v>325449.72961232072</v>
      </c>
      <c r="G34" s="58">
        <f>SUMIFS(Tabela1[VALOR],Tabela1[DE (ÁREA / ORIGEM)],'Saldos CUSTEIO AEO LOA 24'!A34,Tabela1[CUSTEIO ou INVESTIMENTO?],'Tabelas auxiliares'!$B$221)</f>
        <v>2000</v>
      </c>
      <c r="H34" s="59">
        <f>SUMIFS(Tabela1[VALOR],Tabela1[PARA (ÁREA / DESTINO)],'Saldos CUSTEIO AEO LOA 24'!A34,Tabela1[CUSTEIO ou INVESTIMENTO?],'Tabelas auxiliares'!$B$221)</f>
        <v>0</v>
      </c>
      <c r="I34" s="66">
        <f t="shared" si="1"/>
        <v>1348000</v>
      </c>
      <c r="J34" s="43">
        <f>SUMIFS('1. Pré-Empenhos'!$S$4:$S$320,'1. Pré-Empenhos'!$D$4:$D$320,'Saldos CUSTEIO AEO LOA 24'!B34,'1. Pré-Empenhos'!$R$4:$R$320,'Tabelas auxiliares'!$B$221)</f>
        <v>174215</v>
      </c>
      <c r="K34" s="13">
        <f>SUMIFS('2. Empenho LOA 2024'!$Z$4:$Z$1480,'2. Empenho LOA 2024'!$D$4:$D$1480,'Saldos CUSTEIO AEO LOA 24'!B34,'2. Empenho LOA 2024'!$Y$4:$Y$1480,'Tabelas auxiliares'!$B$221)</f>
        <v>29400</v>
      </c>
      <c r="L34" s="24">
        <f t="shared" si="0"/>
        <v>1144385</v>
      </c>
    </row>
    <row r="35" spans="1:12" x14ac:dyDescent="0.25">
      <c r="A35" t="s">
        <v>420</v>
      </c>
      <c r="B35" s="39" t="s">
        <v>57</v>
      </c>
      <c r="C35" s="39" t="s">
        <v>58</v>
      </c>
      <c r="D35" s="67">
        <f>IFERROR(VLOOKUP($B35,'Tabelas auxiliares'!$A$111:$E$152,3,FALSE),0)</f>
        <v>140000</v>
      </c>
      <c r="E35" s="41">
        <f>IFERROR(VLOOKUP($B35,'Tabelas auxiliares'!$A$111:$E$152,4,FALSE),0)</f>
        <v>106249.65766983341</v>
      </c>
      <c r="F35" s="42">
        <f>IFERROR(VLOOKUP($B35,'Tabelas auxiliares'!$A$111:$E$152,5,FALSE),0)</f>
        <v>33750.342330166597</v>
      </c>
      <c r="G35" s="58">
        <f>SUMIFS(Tabela1[VALOR],Tabela1[DE (ÁREA / ORIGEM)],'Saldos CUSTEIO AEO LOA 24'!A35,Tabela1[CUSTEIO ou INVESTIMENTO?],'Tabelas auxiliares'!$B$221)</f>
        <v>0</v>
      </c>
      <c r="H35" s="59">
        <f>SUMIFS(Tabela1[VALOR],Tabela1[PARA (ÁREA / DESTINO)],'Saldos CUSTEIO AEO LOA 24'!A35,Tabela1[CUSTEIO ou INVESTIMENTO?],'Tabelas auxiliares'!$B$221)</f>
        <v>0</v>
      </c>
      <c r="I35" s="66">
        <f t="shared" si="1"/>
        <v>140000</v>
      </c>
      <c r="J35" s="43">
        <f>SUMIFS('1. Pré-Empenhos'!$S$4:$S$320,'1. Pré-Empenhos'!$D$4:$D$320,'Saldos CUSTEIO AEO LOA 24'!B35,'1. Pré-Empenhos'!$R$4:$R$320,'Tabelas auxiliares'!$B$221)</f>
        <v>4455</v>
      </c>
      <c r="K35" s="13">
        <f>SUMIFS('2. Empenho LOA 2024'!$Z$4:$Z$1480,'2. Empenho LOA 2024'!$D$4:$D$1480,'Saldos CUSTEIO AEO LOA 24'!B35,'2. Empenho LOA 2024'!$Y$4:$Y$1480,'Tabelas auxiliares'!$B$221)</f>
        <v>0</v>
      </c>
      <c r="L35" s="24">
        <f t="shared" si="0"/>
        <v>135545</v>
      </c>
    </row>
    <row r="36" spans="1:12" ht="30" x14ac:dyDescent="0.25">
      <c r="A36" t="s">
        <v>421</v>
      </c>
      <c r="B36" s="39" t="s">
        <v>59</v>
      </c>
      <c r="C36" s="39" t="s">
        <v>60</v>
      </c>
      <c r="D36" s="67">
        <f>IFERROR(VLOOKUP($B36,'Tabelas auxiliares'!$A$111:$E$152,3,FALSE),0)</f>
        <v>400000</v>
      </c>
      <c r="E36" s="41">
        <f>IFERROR(VLOOKUP($B36,'Tabelas auxiliares'!$A$111:$E$152,4,FALSE),0)</f>
        <v>303570.45048523828</v>
      </c>
      <c r="F36" s="42">
        <f>IFERROR(VLOOKUP($B36,'Tabelas auxiliares'!$A$111:$E$152,5,FALSE),0)</f>
        <v>96429.549514761704</v>
      </c>
      <c r="G36" s="58">
        <f>SUMIFS(Tabela1[VALOR],Tabela1[DE (ÁREA / ORIGEM)],'Saldos CUSTEIO AEO LOA 24'!A36,Tabela1[CUSTEIO ou INVESTIMENTO?],'Tabelas auxiliares'!$B$221)</f>
        <v>0</v>
      </c>
      <c r="H36" s="59">
        <f>SUMIFS(Tabela1[VALOR],Tabela1[PARA (ÁREA / DESTINO)],'Saldos CUSTEIO AEO LOA 24'!A36,Tabela1[CUSTEIO ou INVESTIMENTO?],'Tabelas auxiliares'!$B$221)</f>
        <v>0</v>
      </c>
      <c r="I36" s="66">
        <f t="shared" si="1"/>
        <v>400000</v>
      </c>
      <c r="J36" s="43">
        <f>SUMIFS('1. Pré-Empenhos'!$S$4:$S$320,'1. Pré-Empenhos'!$D$4:$D$320,'Saldos CUSTEIO AEO LOA 24'!B36,'1. Pré-Empenhos'!$R$4:$R$320,'Tabelas auxiliares'!$B$221)</f>
        <v>0</v>
      </c>
      <c r="K36" s="13">
        <f>SUMIFS('2. Empenho LOA 2024'!$Z$4:$Z$1480,'2. Empenho LOA 2024'!$D$4:$D$1480,'Saldos CUSTEIO AEO LOA 24'!B36,'2. Empenho LOA 2024'!$Y$4:$Y$1480,'Tabelas auxiliares'!$B$221)</f>
        <v>0</v>
      </c>
      <c r="L36" s="24">
        <f t="shared" si="0"/>
        <v>400000</v>
      </c>
    </row>
    <row r="37" spans="1:12" x14ac:dyDescent="0.25">
      <c r="A37" t="s">
        <v>422</v>
      </c>
      <c r="B37" s="39" t="s">
        <v>209</v>
      </c>
      <c r="C37" s="39" t="s">
        <v>218</v>
      </c>
      <c r="D37" s="67">
        <f>IFERROR(VLOOKUP($B37,'Tabelas auxiliares'!$A$111:$E$152,3,FALSE),0)</f>
        <v>0</v>
      </c>
      <c r="E37" s="41">
        <f>IFERROR(VLOOKUP($B37,'Tabelas auxiliares'!$A$111:$E$152,4,FALSE),0)</f>
        <v>0</v>
      </c>
      <c r="F37" s="42">
        <f>IFERROR(VLOOKUP($B37,'Tabelas auxiliares'!$A$111:$E$152,5,FALSE),0)</f>
        <v>0</v>
      </c>
      <c r="G37" s="58">
        <f>SUMIFS(Tabela1[VALOR],Tabela1[DE (ÁREA / ORIGEM)],'Saldos CUSTEIO AEO LOA 24'!A37,Tabela1[CUSTEIO ou INVESTIMENTO?],'Tabelas auxiliares'!$B$221)</f>
        <v>0</v>
      </c>
      <c r="H37" s="59">
        <f>SUMIFS(Tabela1[VALOR],Tabela1[PARA (ÁREA / DESTINO)],'Saldos CUSTEIO AEO LOA 24'!A37,Tabela1[CUSTEIO ou INVESTIMENTO?],'Tabelas auxiliares'!$B$221)+SUMIFS('Distribuição TRI'!$N$2:$N$10,'Distribuição TRI'!$J$2:$J$10,'Saldos CUSTEIO AEO LOA 24'!B37)</f>
        <v>1212.1099999999999</v>
      </c>
      <c r="I37" s="66">
        <f t="shared" si="1"/>
        <v>1212.1099999999999</v>
      </c>
      <c r="J37" s="43">
        <f>SUMIFS('1. Pré-Empenhos'!$S$4:$S$320,'1. Pré-Empenhos'!$D$4:$D$320,'Saldos CUSTEIO AEO LOA 24'!B37,'1. Pré-Empenhos'!$R$4:$R$320,'Tabelas auxiliares'!$B$221)</f>
        <v>0</v>
      </c>
      <c r="K37" s="13">
        <f>SUMIFS('2. Empenho LOA 2024'!$Z$4:$Z$1480,'2. Empenho LOA 2024'!$D$4:$D$1480,'Saldos CUSTEIO AEO LOA 24'!B37,'2. Empenho LOA 2024'!$Y$4:$Y$1480,'Tabelas auxiliares'!$B$221)</f>
        <v>0</v>
      </c>
      <c r="L37" s="24">
        <f t="shared" si="0"/>
        <v>1212.1099999999999</v>
      </c>
    </row>
    <row r="38" spans="1:12" ht="30" x14ac:dyDescent="0.25">
      <c r="A38" t="s">
        <v>423</v>
      </c>
      <c r="B38" s="39" t="s">
        <v>61</v>
      </c>
      <c r="C38" s="39" t="s">
        <v>62</v>
      </c>
      <c r="D38" s="67">
        <f>IFERROR(VLOOKUP($B38,'Tabelas auxiliares'!$A$111:$E$152,3,FALSE),0)</f>
        <v>250000</v>
      </c>
      <c r="E38" s="41">
        <f>IFERROR(VLOOKUP($B38,'Tabelas auxiliares'!$A$111:$E$152,4,FALSE),0)</f>
        <v>189731.53155327393</v>
      </c>
      <c r="F38" s="42">
        <f>IFERROR(VLOOKUP($B38,'Tabelas auxiliares'!$A$111:$E$152,5,FALSE),0)</f>
        <v>60268.468446726067</v>
      </c>
      <c r="G38" s="58">
        <f>SUMIFS(Tabela1[VALOR],Tabela1[DE (ÁREA / ORIGEM)],'Saldos CUSTEIO AEO LOA 24'!A38,Tabela1[CUSTEIO ou INVESTIMENTO?],'Tabelas auxiliares'!$B$221)</f>
        <v>0</v>
      </c>
      <c r="H38" s="59">
        <f>SUMIFS(Tabela1[VALOR],Tabela1[PARA (ÁREA / DESTINO)],'Saldos CUSTEIO AEO LOA 24'!A38,Tabela1[CUSTEIO ou INVESTIMENTO?],'Tabelas auxiliares'!$B$221)</f>
        <v>0</v>
      </c>
      <c r="I38" s="66">
        <f t="shared" si="1"/>
        <v>250000</v>
      </c>
      <c r="J38" s="43">
        <f>SUMIFS('1. Pré-Empenhos'!$S$4:$S$320,'1. Pré-Empenhos'!$D$4:$D$320,'Saldos CUSTEIO AEO LOA 24'!B38,'1. Pré-Empenhos'!$R$4:$R$320,'Tabelas auxiliares'!$B$221)</f>
        <v>0</v>
      </c>
      <c r="K38" s="13">
        <f>SUMIFS('2. Empenho LOA 2024'!$Z$4:$Z$1480,'2. Empenho LOA 2024'!$D$4:$D$1480,'Saldos CUSTEIO AEO LOA 24'!B38,'2. Empenho LOA 2024'!$Y$4:$Y$1480,'Tabelas auxiliares'!$B$221)</f>
        <v>331.65</v>
      </c>
      <c r="L38" s="24">
        <f t="shared" si="0"/>
        <v>249668.35</v>
      </c>
    </row>
    <row r="39" spans="1:12" x14ac:dyDescent="0.25">
      <c r="A39" t="s">
        <v>424</v>
      </c>
      <c r="B39" s="39" t="s">
        <v>63</v>
      </c>
      <c r="C39" s="39" t="s">
        <v>64</v>
      </c>
      <c r="D39" s="67">
        <f>IFERROR(VLOOKUP($B39,'Tabelas auxiliares'!$A$111:$E$152,3,FALSE),0)</f>
        <v>450000</v>
      </c>
      <c r="E39" s="41">
        <f>IFERROR(VLOOKUP($B39,'Tabelas auxiliares'!$A$111:$E$152,4,FALSE),0)</f>
        <v>341516.75679589307</v>
      </c>
      <c r="F39" s="42">
        <f>IFERROR(VLOOKUP($B39,'Tabelas auxiliares'!$A$111:$E$152,5,FALSE),0)</f>
        <v>108483.24320410691</v>
      </c>
      <c r="G39" s="58">
        <f>SUMIFS(Tabela1[VALOR],Tabela1[DE (ÁREA / ORIGEM)],'Saldos CUSTEIO AEO LOA 24'!A39,Tabela1[CUSTEIO ou INVESTIMENTO?],'Tabelas auxiliares'!$B$221)</f>
        <v>0</v>
      </c>
      <c r="H39" s="59">
        <f>SUMIFS(Tabela1[VALOR],Tabela1[PARA (ÁREA / DESTINO)],'Saldos CUSTEIO AEO LOA 24'!A39,Tabela1[CUSTEIO ou INVESTIMENTO?],'Tabelas auxiliares'!$B$221)</f>
        <v>0</v>
      </c>
      <c r="I39" s="66">
        <f t="shared" si="1"/>
        <v>450000</v>
      </c>
      <c r="J39" s="43">
        <f>SUMIFS('1. Pré-Empenhos'!$S$4:$S$320,'1. Pré-Empenhos'!$D$4:$D$320,'Saldos CUSTEIO AEO LOA 24'!B39,'1. Pré-Empenhos'!$R$4:$R$320,'Tabelas auxiliares'!$B$221)</f>
        <v>0</v>
      </c>
      <c r="K39" s="13">
        <f>SUMIFS('2. Empenho LOA 2024'!$Z$4:$Z$1480,'2. Empenho LOA 2024'!$D$4:$D$1480,'Saldos CUSTEIO AEO LOA 24'!B39,'2. Empenho LOA 2024'!$Y$4:$Y$1480,'Tabelas auxiliares'!$B$221)</f>
        <v>100000</v>
      </c>
      <c r="L39" s="24">
        <f t="shared" si="0"/>
        <v>350000</v>
      </c>
    </row>
    <row r="40" spans="1:12" ht="30" x14ac:dyDescent="0.25">
      <c r="A40" t="s">
        <v>425</v>
      </c>
      <c r="B40" s="39" t="s">
        <v>65</v>
      </c>
      <c r="C40" s="39" t="s">
        <v>66</v>
      </c>
      <c r="D40" s="67">
        <f>IFERROR(VLOOKUP($B40,'Tabelas auxiliares'!$A$111:$E$152,3,FALSE),0)</f>
        <v>10000</v>
      </c>
      <c r="E40" s="41">
        <f>IFERROR(VLOOKUP($B40,'Tabelas auxiliares'!$A$111:$E$152,4,FALSE),0)</f>
        <v>7589.2612621309572</v>
      </c>
      <c r="F40" s="42">
        <f>IFERROR(VLOOKUP($B40,'Tabelas auxiliares'!$A$111:$E$152,5,FALSE),0)</f>
        <v>2410.7387378690428</v>
      </c>
      <c r="G40" s="58">
        <f>SUMIFS(Tabela1[VALOR],Tabela1[DE (ÁREA / ORIGEM)],'Saldos CUSTEIO AEO LOA 24'!A40,Tabela1[CUSTEIO ou INVESTIMENTO?],'Tabelas auxiliares'!$B$221)</f>
        <v>0</v>
      </c>
      <c r="H40" s="59">
        <f>SUMIFS(Tabela1[VALOR],Tabela1[PARA (ÁREA / DESTINO)],'Saldos CUSTEIO AEO LOA 24'!A40,Tabela1[CUSTEIO ou INVESTIMENTO?],'Tabelas auxiliares'!$B$221)</f>
        <v>0</v>
      </c>
      <c r="I40" s="66">
        <f t="shared" si="1"/>
        <v>10000</v>
      </c>
      <c r="J40" s="43">
        <f>SUMIFS('1. Pré-Empenhos'!$S$4:$S$320,'1. Pré-Empenhos'!$D$4:$D$320,'Saldos CUSTEIO AEO LOA 24'!B40,'1. Pré-Empenhos'!$R$4:$R$320,'Tabelas auxiliares'!$B$221)</f>
        <v>0</v>
      </c>
      <c r="K40" s="13">
        <f>SUMIFS('2. Empenho LOA 2024'!$Z$4:$Z$1480,'2. Empenho LOA 2024'!$D$4:$D$1480,'Saldos CUSTEIO AEO LOA 24'!B40,'2. Empenho LOA 2024'!$Y$4:$Y$1480,'Tabelas auxiliares'!$B$221)</f>
        <v>3000</v>
      </c>
      <c r="L40" s="24">
        <f t="shared" si="0"/>
        <v>7000</v>
      </c>
    </row>
    <row r="41" spans="1:12" x14ac:dyDescent="0.25">
      <c r="A41" t="s">
        <v>426</v>
      </c>
      <c r="B41" s="39" t="s">
        <v>69</v>
      </c>
      <c r="C41" s="39" t="s">
        <v>70</v>
      </c>
      <c r="D41" s="67">
        <f>IFERROR(VLOOKUP($B41,'Tabelas auxiliares'!$A$111:$E$152,3,FALSE),0)</f>
        <v>10000000</v>
      </c>
      <c r="E41" s="41">
        <f>IFERROR(VLOOKUP($B41,'Tabelas auxiliares'!$A$111:$E$152,4,FALSE),0)</f>
        <v>7589261.2621309571</v>
      </c>
      <c r="F41" s="42">
        <f>IFERROR(VLOOKUP($B41,'Tabelas auxiliares'!$A$111:$E$152,5,FALSE),0)</f>
        <v>2410738.7378690424</v>
      </c>
      <c r="G41" s="58">
        <f>SUMIFS(Tabela1[VALOR],Tabela1[DE (ÁREA / ORIGEM)],'Saldos CUSTEIO AEO LOA 24'!A41,Tabela1[CUSTEIO ou INVESTIMENTO?],'Tabelas auxiliares'!$B$221)</f>
        <v>0</v>
      </c>
      <c r="H41" s="59">
        <f>SUMIFS(Tabela1[VALOR],Tabela1[PARA (ÁREA / DESTINO)],'Saldos CUSTEIO AEO LOA 24'!A41,Tabela1[CUSTEIO ou INVESTIMENTO?],'Tabelas auxiliares'!$B$221)</f>
        <v>0</v>
      </c>
      <c r="I41" s="66">
        <f t="shared" si="1"/>
        <v>10000000</v>
      </c>
      <c r="J41" s="43">
        <f>SUMIFS('1. Pré-Empenhos'!$S$4:$S$320,'1. Pré-Empenhos'!$D$4:$D$320,'Saldos CUSTEIO AEO LOA 24'!B41,'1. Pré-Empenhos'!$R$4:$R$320,'Tabelas auxiliares'!$B$221)</f>
        <v>0</v>
      </c>
      <c r="K41" s="13">
        <f>SUMIFS('2. Empenho LOA 2024'!$Z$4:$Z$1480,'2. Empenho LOA 2024'!$D$4:$D$1480,'Saldos CUSTEIO AEO LOA 24'!B41,'2. Empenho LOA 2024'!$Y$4:$Y$1480,'Tabelas auxiliares'!$B$221)</f>
        <v>1085350</v>
      </c>
      <c r="L41" s="24">
        <f t="shared" si="0"/>
        <v>8914650</v>
      </c>
    </row>
    <row r="42" spans="1:12" ht="30" x14ac:dyDescent="0.25">
      <c r="A42" t="s">
        <v>427</v>
      </c>
      <c r="B42" s="39" t="s">
        <v>67</v>
      </c>
      <c r="C42" s="39" t="s">
        <v>68</v>
      </c>
      <c r="D42" s="67">
        <f>IFERROR(VLOOKUP($B42,'Tabelas auxiliares'!$A$111:$E$152,3,FALSE),0)</f>
        <v>5800000</v>
      </c>
      <c r="E42" s="41">
        <f>IFERROR(VLOOKUP($B42,'Tabelas auxiliares'!$A$111:$E$152,4,FALSE),0)</f>
        <v>4401771.5320359552</v>
      </c>
      <c r="F42" s="42">
        <f>IFERROR(VLOOKUP($B42,'Tabelas auxiliares'!$A$111:$E$152,5,FALSE),0)</f>
        <v>1398228.4679640448</v>
      </c>
      <c r="G42" s="58">
        <f>SUMIFS(Tabela1[VALOR],Tabela1[DE (ÁREA / ORIGEM)],'Saldos CUSTEIO AEO LOA 24'!A42,Tabela1[CUSTEIO ou INVESTIMENTO?],'Tabelas auxiliares'!$B$221)</f>
        <v>0</v>
      </c>
      <c r="H42" s="59">
        <f>SUMIFS(Tabela1[VALOR],Tabela1[PARA (ÁREA / DESTINO)],'Saldos CUSTEIO AEO LOA 24'!A42,Tabela1[CUSTEIO ou INVESTIMENTO?],'Tabelas auxiliares'!$B$221)</f>
        <v>0</v>
      </c>
      <c r="I42" s="66">
        <f t="shared" si="1"/>
        <v>5800000</v>
      </c>
      <c r="J42" s="43">
        <f>SUMIFS('1. Pré-Empenhos'!$S$4:$S$320,'1. Pré-Empenhos'!$D$4:$D$320,'Saldos CUSTEIO AEO LOA 24'!B42,'1. Pré-Empenhos'!$R$4:$R$320,'Tabelas auxiliares'!$B$221)</f>
        <v>0</v>
      </c>
      <c r="K42" s="13">
        <f>SUMIFS('2. Empenho LOA 2024'!$Z$4:$Z$1480,'2. Empenho LOA 2024'!$D$4:$D$1480,'Saldos CUSTEIO AEO LOA 24'!B42,'2. Empenho LOA 2024'!$Y$4:$Y$1480,'Tabelas auxiliares'!$B$221)</f>
        <v>6000</v>
      </c>
      <c r="L42" s="24">
        <f t="shared" si="0"/>
        <v>5794000</v>
      </c>
    </row>
    <row r="43" spans="1:12" x14ac:dyDescent="0.25">
      <c r="A43" t="s">
        <v>428</v>
      </c>
      <c r="B43" s="39" t="s">
        <v>219</v>
      </c>
      <c r="C43" s="39" t="s">
        <v>220</v>
      </c>
      <c r="D43" s="67">
        <f>IFERROR(VLOOKUP($B43,'Tabelas auxiliares'!$A$111:$E$152,3,FALSE),0)</f>
        <v>0</v>
      </c>
      <c r="E43" s="41">
        <f>IFERROR(VLOOKUP($B43,'Tabelas auxiliares'!$A$111:$E$152,4,FALSE),0)</f>
        <v>0</v>
      </c>
      <c r="F43" s="42">
        <f>IFERROR(VLOOKUP($B43,'Tabelas auxiliares'!$A$111:$E$152,5,FALSE),0)</f>
        <v>0</v>
      </c>
      <c r="G43" s="58">
        <f>SUMIFS(Tabela1[VALOR],Tabela1[DE (ÁREA / ORIGEM)],'Saldos CUSTEIO AEO LOA 24'!A43,Tabela1[CUSTEIO ou INVESTIMENTO?],'Tabelas auxiliares'!$B$221)</f>
        <v>0</v>
      </c>
      <c r="H43" s="59">
        <f>SUMIFS(Tabela1[VALOR],Tabela1[PARA (ÁREA / DESTINO)],'Saldos CUSTEIO AEO LOA 24'!A43,Tabela1[CUSTEIO ou INVESTIMENTO?],'Tabelas auxiliares'!$B$221)+SUMIFS('Distribuição TRI'!$N$2:$N$10,'Distribuição TRI'!$J$2:$J$10,'Saldos CUSTEIO AEO LOA 24'!B43)</f>
        <v>3.3</v>
      </c>
      <c r="I43" s="66">
        <f t="shared" si="1"/>
        <v>3.3</v>
      </c>
      <c r="J43" s="43">
        <f>SUMIFS('1. Pré-Empenhos'!$S$4:$S$320,'1. Pré-Empenhos'!$D$4:$D$320,'Saldos CUSTEIO AEO LOA 24'!B43,'1. Pré-Empenhos'!$R$4:$R$320,'Tabelas auxiliares'!$B$221)</f>
        <v>0</v>
      </c>
      <c r="K43" s="13">
        <f>SUMIFS('2. Empenho LOA 2024'!$Z$4:$Z$1480,'2. Empenho LOA 2024'!$D$4:$D$1480,'Saldos CUSTEIO AEO LOA 24'!B43,'2. Empenho LOA 2024'!$Y$4:$Y$1480,'Tabelas auxiliares'!$B$221)</f>
        <v>0</v>
      </c>
      <c r="L43" s="24">
        <f t="shared" si="0"/>
        <v>3.3</v>
      </c>
    </row>
    <row r="44" spans="1:12" ht="30" x14ac:dyDescent="0.25">
      <c r="A44" t="s">
        <v>429</v>
      </c>
      <c r="B44" s="39" t="s">
        <v>71</v>
      </c>
      <c r="C44" s="39" t="s">
        <v>72</v>
      </c>
      <c r="D44" s="67">
        <f>IFERROR(VLOOKUP($B44,'Tabelas auxiliares'!$A$111:$E$152,3,FALSE),0)</f>
        <v>500000</v>
      </c>
      <c r="E44" s="41">
        <f>IFERROR(VLOOKUP($B44,'Tabelas auxiliares'!$A$111:$E$152,4,FALSE),0)</f>
        <v>379463.06310654787</v>
      </c>
      <c r="F44" s="42">
        <f>IFERROR(VLOOKUP($B44,'Tabelas auxiliares'!$A$111:$E$152,5,FALSE),0)</f>
        <v>120536.93689345213</v>
      </c>
      <c r="G44" s="58">
        <f>SUMIFS(Tabela1[VALOR],Tabela1[DE (ÁREA / ORIGEM)],'Saldos CUSTEIO AEO LOA 24'!A44,Tabela1[CUSTEIO ou INVESTIMENTO?],'Tabelas auxiliares'!$B$221)</f>
        <v>0</v>
      </c>
      <c r="H44" s="59">
        <f>SUMIFS(Tabela1[VALOR],Tabela1[PARA (ÁREA / DESTINO)],'Saldos CUSTEIO AEO LOA 24'!A44,Tabela1[CUSTEIO ou INVESTIMENTO?],'Tabelas auxiliares'!$B$221)</f>
        <v>0</v>
      </c>
      <c r="I44" s="66">
        <f t="shared" si="1"/>
        <v>500000</v>
      </c>
      <c r="J44" s="43">
        <f>SUMIFS('1. Pré-Empenhos'!$S$4:$S$320,'1. Pré-Empenhos'!$D$4:$D$320,'Saldos CUSTEIO AEO LOA 24'!B44,'1. Pré-Empenhos'!$R$4:$R$320,'Tabelas auxiliares'!$B$221)</f>
        <v>2190.71</v>
      </c>
      <c r="K44" s="13">
        <f>SUMIFS('2. Empenho LOA 2024'!$Z$4:$Z$1480,'2. Empenho LOA 2024'!$D$4:$D$1480,'Saldos CUSTEIO AEO LOA 24'!B44,'2. Empenho LOA 2024'!$Y$4:$Y$1480,'Tabelas auxiliares'!$B$221)</f>
        <v>68431.179999999993</v>
      </c>
      <c r="L44" s="24">
        <f t="shared" si="0"/>
        <v>429378.11</v>
      </c>
    </row>
    <row r="45" spans="1:12" ht="30" x14ac:dyDescent="0.25">
      <c r="A45" t="s">
        <v>430</v>
      </c>
      <c r="B45" s="39" t="s">
        <v>73</v>
      </c>
      <c r="C45" s="39" t="s">
        <v>74</v>
      </c>
      <c r="D45" s="67">
        <f>IFERROR(VLOOKUP($B45,'Tabelas auxiliares'!$A$111:$E$152,3,FALSE),0)</f>
        <v>3800000</v>
      </c>
      <c r="E45" s="41">
        <f>IFERROR(VLOOKUP($B45,'Tabelas auxiliares'!$A$111:$E$152,4,FALSE),0)</f>
        <v>2883919.279609764</v>
      </c>
      <c r="F45" s="42">
        <f>IFERROR(VLOOKUP($B45,'Tabelas auxiliares'!$A$111:$E$152,5,FALSE),0)</f>
        <v>916080.72039023624</v>
      </c>
      <c r="G45" s="58">
        <f>SUMIFS(Tabela1[VALOR],Tabela1[DE (ÁREA / ORIGEM)],'Saldos CUSTEIO AEO LOA 24'!A45,Tabela1[CUSTEIO ou INVESTIMENTO?],'Tabelas auxiliares'!$B$221)</f>
        <v>0</v>
      </c>
      <c r="H45" s="59">
        <f>SUMIFS(Tabela1[VALOR],Tabela1[PARA (ÁREA / DESTINO)],'Saldos CUSTEIO AEO LOA 24'!A45,Tabela1[CUSTEIO ou INVESTIMENTO?],'Tabelas auxiliares'!$B$221)</f>
        <v>0</v>
      </c>
      <c r="I45" s="66">
        <f t="shared" si="1"/>
        <v>3800000</v>
      </c>
      <c r="J45" s="43">
        <f>SUMIFS('1. Pré-Empenhos'!$S$4:$S$320,'1. Pré-Empenhos'!$D$4:$D$320,'Saldos CUSTEIO AEO LOA 24'!B45,'1. Pré-Empenhos'!$R$4:$R$320,'Tabelas auxiliares'!$B$221)</f>
        <v>0</v>
      </c>
      <c r="K45" s="13">
        <f>SUMIFS('2. Empenho LOA 2024'!$Z$4:$Z$1480,'2. Empenho LOA 2024'!$D$4:$D$1480,'Saldos CUSTEIO AEO LOA 24'!B45,'2. Empenho LOA 2024'!$Y$4:$Y$1480,'Tabelas auxiliares'!$B$221)</f>
        <v>1001100</v>
      </c>
      <c r="L45" s="24">
        <f t="shared" si="0"/>
        <v>2798900</v>
      </c>
    </row>
    <row r="46" spans="1:12" x14ac:dyDescent="0.25">
      <c r="A46" t="s">
        <v>431</v>
      </c>
      <c r="B46" s="39" t="s">
        <v>221</v>
      </c>
      <c r="C46" s="39" t="s">
        <v>222</v>
      </c>
      <c r="D46" s="67">
        <f>IFERROR(VLOOKUP($B46,'Tabelas auxiliares'!$A$111:$E$152,3,FALSE),0)</f>
        <v>0</v>
      </c>
      <c r="E46" s="41">
        <f>IFERROR(VLOOKUP($B46,'Tabelas auxiliares'!$A$111:$E$152,4,FALSE),0)</f>
        <v>0</v>
      </c>
      <c r="F46" s="42">
        <f>IFERROR(VLOOKUP($B46,'Tabelas auxiliares'!$A$111:$E$152,5,FALSE),0)</f>
        <v>0</v>
      </c>
      <c r="G46" s="58">
        <f>SUMIFS(Tabela1[VALOR],Tabela1[DE (ÁREA / ORIGEM)],'Saldos CUSTEIO AEO LOA 24'!A46,Tabela1[CUSTEIO ou INVESTIMENTO?],'Tabelas auxiliares'!$B$221)</f>
        <v>0</v>
      </c>
      <c r="H46" s="59">
        <f>SUMIFS(Tabela1[VALOR],Tabela1[PARA (ÁREA / DESTINO)],'Saldos CUSTEIO AEO LOA 24'!A46,Tabela1[CUSTEIO ou INVESTIMENTO?],'Tabelas auxiliares'!$B$221)+SUMIFS('Distribuição TRI'!$N$2:$N$10,'Distribuição TRI'!$J$2:$J$10,'Saldos CUSTEIO AEO LOA 24'!B46)</f>
        <v>1212.1099999999999</v>
      </c>
      <c r="I46" s="66">
        <f t="shared" si="1"/>
        <v>1212.1099999999999</v>
      </c>
      <c r="J46" s="43">
        <f>SUMIFS('1. Pré-Empenhos'!$S$4:$S$320,'1. Pré-Empenhos'!$D$4:$D$320,'Saldos CUSTEIO AEO LOA 24'!B46,'1. Pré-Empenhos'!$R$4:$R$320,'Tabelas auxiliares'!$B$221)</f>
        <v>0</v>
      </c>
      <c r="K46" s="13">
        <f>SUMIFS('2. Empenho LOA 2024'!$Z$4:$Z$1480,'2. Empenho LOA 2024'!$D$4:$D$1480,'Saldos CUSTEIO AEO LOA 24'!B46,'2. Empenho LOA 2024'!$Y$4:$Y$1480,'Tabelas auxiliares'!$B$221)</f>
        <v>0</v>
      </c>
      <c r="L46" s="24">
        <f t="shared" si="0"/>
        <v>1212.1099999999999</v>
      </c>
    </row>
    <row r="47" spans="1:12" ht="15.75" customHeight="1" x14ac:dyDescent="0.25">
      <c r="A47" t="s">
        <v>432</v>
      </c>
      <c r="B47" s="39" t="s">
        <v>75</v>
      </c>
      <c r="C47" s="39" t="s">
        <v>76</v>
      </c>
      <c r="D47" s="67">
        <f>IFERROR(VLOOKUP($B47,'Tabelas auxiliares'!$A$111:$E$152,3,FALSE),0)</f>
        <v>1195000</v>
      </c>
      <c r="E47" s="41">
        <f>IFERROR(VLOOKUP($B47,'Tabelas auxiliares'!$A$111:$E$152,4,FALSE),0)</f>
        <v>906916.72082464944</v>
      </c>
      <c r="F47" s="42">
        <f>IFERROR(VLOOKUP($B47,'Tabelas auxiliares'!$A$111:$E$152,5,FALSE),0)</f>
        <v>288083.27917535062</v>
      </c>
      <c r="G47" s="58">
        <f>SUMIFS(Tabela1[VALOR],Tabela1[DE (ÁREA / ORIGEM)],'Saldos CUSTEIO AEO LOA 24'!A47,Tabela1[CUSTEIO ou INVESTIMENTO?],'Tabelas auxiliares'!$B$221)</f>
        <v>0</v>
      </c>
      <c r="H47" s="59">
        <f>SUMIFS(Tabela1[VALOR],Tabela1[PARA (ÁREA / DESTINO)],'Saldos CUSTEIO AEO LOA 24'!A47,Tabela1[CUSTEIO ou INVESTIMENTO?],'Tabelas auxiliares'!$B$221)</f>
        <v>0</v>
      </c>
      <c r="I47" s="66">
        <f t="shared" si="1"/>
        <v>1195000</v>
      </c>
      <c r="J47" s="43">
        <f>SUMIFS('1. Pré-Empenhos'!$S$4:$S$320,'1. Pré-Empenhos'!$D$4:$D$320,'Saldos CUSTEIO AEO LOA 24'!B47,'1. Pré-Empenhos'!$R$4:$R$320,'Tabelas auxiliares'!$B$221)</f>
        <v>13349.3</v>
      </c>
      <c r="K47" s="13">
        <f>SUMIFS('2. Empenho LOA 2024'!$Z$4:$Z$1480,'2. Empenho LOA 2024'!$D$4:$D$1480,'Saldos CUSTEIO AEO LOA 24'!B47,'2. Empenho LOA 2024'!$Y$4:$Y$1480,'Tabelas auxiliares'!$B$221)</f>
        <v>40148.68</v>
      </c>
      <c r="L47" s="24">
        <f t="shared" si="0"/>
        <v>1141502.02</v>
      </c>
    </row>
    <row r="48" spans="1:12" ht="30" x14ac:dyDescent="0.25">
      <c r="A48" t="s">
        <v>433</v>
      </c>
      <c r="B48" s="39" t="s">
        <v>77</v>
      </c>
      <c r="C48" s="39" t="s">
        <v>78</v>
      </c>
      <c r="D48" s="67">
        <f>IFERROR(VLOOKUP($B48,'Tabelas auxiliares'!$A$111:$E$152,3,FALSE),0)</f>
        <v>1200000</v>
      </c>
      <c r="E48" s="41">
        <f>IFERROR(VLOOKUP($B48,'Tabelas auxiliares'!$A$111:$E$152,4,FALSE),0)</f>
        <v>910711.3514557149</v>
      </c>
      <c r="F48" s="42">
        <f>IFERROR(VLOOKUP($B48,'Tabelas auxiliares'!$A$111:$E$152,5,FALSE),0)</f>
        <v>289288.6485442851</v>
      </c>
      <c r="G48" s="58">
        <f>SUMIFS(Tabela1[VALOR],Tabela1[DE (ÁREA / ORIGEM)],'Saldos CUSTEIO AEO LOA 24'!A48,Tabela1[CUSTEIO ou INVESTIMENTO?],'Tabelas auxiliares'!$B$221)</f>
        <v>0</v>
      </c>
      <c r="H48" s="59">
        <f>SUMIFS(Tabela1[VALOR],Tabela1[PARA (ÁREA / DESTINO)],'Saldos CUSTEIO AEO LOA 24'!A48,Tabela1[CUSTEIO ou INVESTIMENTO?],'Tabelas auxiliares'!$B$221)</f>
        <v>0</v>
      </c>
      <c r="I48" s="66">
        <f t="shared" si="1"/>
        <v>1200000</v>
      </c>
      <c r="J48" s="43">
        <f>SUMIFS('1. Pré-Empenhos'!$S$4:$S$320,'1. Pré-Empenhos'!$D$4:$D$320,'Saldos CUSTEIO AEO LOA 24'!B48,'1. Pré-Empenhos'!$R$4:$R$320,'Tabelas auxiliares'!$B$221)</f>
        <v>77616</v>
      </c>
      <c r="K48" s="13">
        <f>SUMIFS('2. Empenho LOA 2024'!$Z$4:$Z$1480,'2. Empenho LOA 2024'!$D$4:$D$1480,'Saldos CUSTEIO AEO LOA 24'!B48,'2. Empenho LOA 2024'!$Y$4:$Y$1480,'Tabelas auxiliares'!$B$221)</f>
        <v>36489.760000000002</v>
      </c>
      <c r="L48" s="24">
        <f t="shared" si="0"/>
        <v>1085894.24</v>
      </c>
    </row>
    <row r="49" spans="1:12" ht="30" x14ac:dyDescent="0.25">
      <c r="A49" t="s">
        <v>434</v>
      </c>
      <c r="B49" s="39" t="s">
        <v>151</v>
      </c>
      <c r="C49" s="39" t="s">
        <v>152</v>
      </c>
      <c r="D49" s="67">
        <f>IFERROR(VLOOKUP($B49,'Tabelas auxiliares'!$A$111:$E$152,3,FALSE),0)</f>
        <v>0</v>
      </c>
      <c r="E49" s="41">
        <f>IFERROR(VLOOKUP($B49,'Tabelas auxiliares'!$A$111:$E$152,4,FALSE),0)</f>
        <v>0</v>
      </c>
      <c r="F49" s="42">
        <f>IFERROR(VLOOKUP($B49,'Tabelas auxiliares'!$A$111:$E$152,5,FALSE),0)</f>
        <v>0</v>
      </c>
      <c r="G49" s="58">
        <f>SUMIFS(Tabela1[VALOR],Tabela1[DE (ÁREA / ORIGEM)],'Saldos CUSTEIO AEO LOA 24'!A49,Tabela1[CUSTEIO ou INVESTIMENTO?],'Tabelas auxiliares'!$B$221)</f>
        <v>0</v>
      </c>
      <c r="H49" s="59">
        <f>SUMIFS(Tabela1[VALOR],Tabela1[PARA (ÁREA / DESTINO)],'Saldos CUSTEIO AEO LOA 24'!A49,Tabela1[CUSTEIO ou INVESTIMENTO?],'Tabelas auxiliares'!$B$221)</f>
        <v>0</v>
      </c>
      <c r="I49" s="66">
        <f t="shared" si="1"/>
        <v>0</v>
      </c>
      <c r="J49" s="43">
        <f>SUMIFS('1. Pré-Empenhos'!$S$4:$S$320,'1. Pré-Empenhos'!$D$4:$D$320,'Saldos CUSTEIO AEO LOA 24'!B49,'1. Pré-Empenhos'!$R$4:$R$320,'Tabelas auxiliares'!$B$221)</f>
        <v>0</v>
      </c>
      <c r="K49" s="13">
        <f>SUMIFS('2. Empenho LOA 2024'!$Z$4:$Z$1480,'2. Empenho LOA 2024'!$D$4:$D$1480,'Saldos CUSTEIO AEO LOA 24'!B49,'2. Empenho LOA 2024'!$Y$4:$Y$1480,'Tabelas auxiliares'!$B$221)</f>
        <v>0</v>
      </c>
      <c r="L49" s="24">
        <f t="shared" si="0"/>
        <v>0</v>
      </c>
    </row>
    <row r="50" spans="1:12" ht="30" x14ac:dyDescent="0.25">
      <c r="A50" t="s">
        <v>435</v>
      </c>
      <c r="B50" s="39" t="s">
        <v>79</v>
      </c>
      <c r="C50" s="39" t="s">
        <v>80</v>
      </c>
      <c r="D50" s="67">
        <f>IFERROR(VLOOKUP($B50,'Tabelas auxiliares'!$A$111:$E$152,3,FALSE),0)</f>
        <v>105000</v>
      </c>
      <c r="E50" s="41">
        <f>IFERROR(VLOOKUP($B50,'Tabelas auxiliares'!$A$111:$E$152,4,FALSE),0)</f>
        <v>79687.243252375047</v>
      </c>
      <c r="F50" s="42">
        <f>IFERROR(VLOOKUP($B50,'Tabelas auxiliares'!$A$111:$E$152,5,FALSE),0)</f>
        <v>25312.756747624946</v>
      </c>
      <c r="G50" s="58">
        <f>SUMIFS(Tabela1[VALOR],Tabela1[DE (ÁREA / ORIGEM)],'Saldos CUSTEIO AEO LOA 24'!A50,Tabela1[CUSTEIO ou INVESTIMENTO?],'Tabelas auxiliares'!$B$221)</f>
        <v>0</v>
      </c>
      <c r="H50" s="59">
        <f>SUMIFS(Tabela1[VALOR],Tabela1[PARA (ÁREA / DESTINO)],'Saldos CUSTEIO AEO LOA 24'!A50,Tabela1[CUSTEIO ou INVESTIMENTO?],'Tabelas auxiliares'!$B$221)</f>
        <v>0</v>
      </c>
      <c r="I50" s="66">
        <f t="shared" si="1"/>
        <v>105000</v>
      </c>
      <c r="J50" s="43">
        <f>SUMIFS('1. Pré-Empenhos'!$S$4:$S$320,'1. Pré-Empenhos'!$D$4:$D$320,'Saldos CUSTEIO AEO LOA 24'!B50,'1. Pré-Empenhos'!$R$4:$R$320,'Tabelas auxiliares'!$B$221)</f>
        <v>0</v>
      </c>
      <c r="K50" s="13">
        <f>SUMIFS('2. Empenho LOA 2024'!$Z$4:$Z$1480,'2. Empenho LOA 2024'!$D$4:$D$1480,'Saldos CUSTEIO AEO LOA 24'!B50,'2. Empenho LOA 2024'!$Y$4:$Y$1480,'Tabelas auxiliares'!$B$221)</f>
        <v>0</v>
      </c>
      <c r="L50" s="24">
        <f t="shared" si="0"/>
        <v>105000</v>
      </c>
    </row>
    <row r="51" spans="1:12" x14ac:dyDescent="0.25">
      <c r="A51" t="s">
        <v>436</v>
      </c>
      <c r="B51" s="39" t="s">
        <v>81</v>
      </c>
      <c r="C51" s="39" t="s">
        <v>249</v>
      </c>
      <c r="D51" s="67">
        <f>IFERROR(VLOOKUP($B51,'Tabelas auxiliares'!$A$111:$E$152,3,FALSE),0)</f>
        <v>1200000</v>
      </c>
      <c r="E51" s="41">
        <f>IFERROR(VLOOKUP($B51,'Tabelas auxiliares'!$A$111:$E$152,4,FALSE),0)</f>
        <v>910711.3514557149</v>
      </c>
      <c r="F51" s="42">
        <f>IFERROR(VLOOKUP($B51,'Tabelas auxiliares'!$A$111:$E$152,5,FALSE),0)</f>
        <v>289288.6485442851</v>
      </c>
      <c r="G51" s="58">
        <f>SUMIFS(Tabela1[VALOR],Tabela1[DE (ÁREA / ORIGEM)],'Saldos CUSTEIO AEO LOA 24'!A51,Tabela1[CUSTEIO ou INVESTIMENTO?],'Tabelas auxiliares'!$B$221)</f>
        <v>0</v>
      </c>
      <c r="H51" s="59">
        <f>SUMIFS(Tabela1[VALOR],Tabela1[PARA (ÁREA / DESTINO)],'Saldos CUSTEIO AEO LOA 24'!A51,Tabela1[CUSTEIO ou INVESTIMENTO?],'Tabelas auxiliares'!$B$221)</f>
        <v>0</v>
      </c>
      <c r="I51" s="66">
        <f t="shared" si="1"/>
        <v>1200000</v>
      </c>
      <c r="J51" s="43">
        <f>SUMIFS('1. Pré-Empenhos'!$S$4:$S$320,'1. Pré-Empenhos'!$D$4:$D$320,'Saldos CUSTEIO AEO LOA 24'!B51,'1. Pré-Empenhos'!$R$4:$R$320,'Tabelas auxiliares'!$B$221)</f>
        <v>0</v>
      </c>
      <c r="K51" s="13">
        <f>SUMIFS('2. Empenho LOA 2024'!$Z$4:$Z$1480,'2. Empenho LOA 2024'!$D$4:$D$1480,'Saldos CUSTEIO AEO LOA 24'!B51,'2. Empenho LOA 2024'!$Y$4:$Y$1480,'Tabelas auxiliares'!$B$221)</f>
        <v>0</v>
      </c>
      <c r="L51" s="24">
        <f t="shared" si="0"/>
        <v>1200000</v>
      </c>
    </row>
    <row r="52" spans="1:12" x14ac:dyDescent="0.25">
      <c r="A52" t="s">
        <v>437</v>
      </c>
      <c r="B52" s="39" t="s">
        <v>208</v>
      </c>
      <c r="C52" s="39" t="s">
        <v>226</v>
      </c>
      <c r="D52" s="67">
        <f>IFERROR(VLOOKUP($B52,'Tabelas auxiliares'!$A$111:$E$152,3,FALSE),0)</f>
        <v>0</v>
      </c>
      <c r="E52" s="41">
        <f>IFERROR(VLOOKUP($B52,'Tabelas auxiliares'!$A$111:$E$152,4,FALSE),0)</f>
        <v>0</v>
      </c>
      <c r="F52" s="42">
        <f>IFERROR(VLOOKUP($B52,'Tabelas auxiliares'!$A$111:$E$152,5,FALSE),0)</f>
        <v>0</v>
      </c>
      <c r="G52" s="58">
        <f>SUMIFS(Tabela1[VALOR],Tabela1[DE (ÁREA / ORIGEM)],'Saldos CUSTEIO AEO LOA 24'!A52,Tabela1[CUSTEIO ou INVESTIMENTO?],'Tabelas auxiliares'!$B$221)</f>
        <v>0</v>
      </c>
      <c r="H52" s="59">
        <f>SUMIFS(Tabela1[VALOR],Tabela1[PARA (ÁREA / DESTINO)],'Saldos CUSTEIO AEO LOA 24'!A52,Tabela1[CUSTEIO ou INVESTIMENTO?],'Tabelas auxiliares'!$B$221)</f>
        <v>0</v>
      </c>
      <c r="I52" s="66">
        <f t="shared" si="1"/>
        <v>0</v>
      </c>
      <c r="J52" s="43">
        <f>SUMIFS('1. Pré-Empenhos'!$S$4:$S$320,'1. Pré-Empenhos'!$D$4:$D$320,'Saldos CUSTEIO AEO LOA 24'!B52,'1. Pré-Empenhos'!$R$4:$R$320,'Tabelas auxiliares'!$B$221)</f>
        <v>0</v>
      </c>
      <c r="K52" s="13">
        <f>SUMIFS('2. Empenho LOA 2024'!$Z$4:$Z$1480,'2. Empenho LOA 2024'!$D$4:$D$1480,'Saldos CUSTEIO AEO LOA 24'!B52,'2. Empenho LOA 2024'!$Y$4:$Y$1480,'Tabelas auxiliares'!$B$221)</f>
        <v>9650</v>
      </c>
      <c r="L52" s="24">
        <f t="shared" si="0"/>
        <v>-9650</v>
      </c>
    </row>
    <row r="53" spans="1:12" ht="30" x14ac:dyDescent="0.25">
      <c r="A53" t="s">
        <v>438</v>
      </c>
      <c r="B53" s="39" t="s">
        <v>225</v>
      </c>
      <c r="C53" s="39" t="s">
        <v>227</v>
      </c>
      <c r="D53" s="67">
        <f>IFERROR(VLOOKUP($B53,'Tabelas auxiliares'!$A$111:$E$152,3,FALSE),0)</f>
        <v>0</v>
      </c>
      <c r="E53" s="41">
        <f>IFERROR(VLOOKUP($B53,'Tabelas auxiliares'!$A$111:$E$152,4,FALSE),0)</f>
        <v>0</v>
      </c>
      <c r="F53" s="42">
        <f>IFERROR(VLOOKUP($B53,'Tabelas auxiliares'!$A$111:$E$152,5,FALSE),0)</f>
        <v>0</v>
      </c>
      <c r="G53" s="58">
        <f>SUMIFS(Tabela1[VALOR],Tabela1[DE (ÁREA / ORIGEM)],'Saldos CUSTEIO AEO LOA 24'!A53,Tabela1[CUSTEIO ou INVESTIMENTO?],'Tabelas auxiliares'!$B$221)</f>
        <v>0</v>
      </c>
      <c r="H53" s="59">
        <f>SUMIFS(Tabela1[VALOR],Tabela1[PARA (ÁREA / DESTINO)],'Saldos CUSTEIO AEO LOA 24'!A53,Tabela1[CUSTEIO ou INVESTIMENTO?],'Tabelas auxiliares'!$B$221)</f>
        <v>0</v>
      </c>
      <c r="I53" s="66">
        <f t="shared" si="1"/>
        <v>0</v>
      </c>
      <c r="J53" s="43">
        <f>SUMIFS('1. Pré-Empenhos'!$S$4:$S$320,'1. Pré-Empenhos'!$D$4:$D$320,'Saldos CUSTEIO AEO LOA 24'!B53,'1. Pré-Empenhos'!$R$4:$R$320,'Tabelas auxiliares'!$B$221)</f>
        <v>0</v>
      </c>
      <c r="K53" s="13">
        <f>SUMIFS('2. Empenho LOA 2024'!$Z$4:$Z$1480,'2. Empenho LOA 2024'!$D$4:$D$1480,'Saldos CUSTEIO AEO LOA 24'!B53,'2. Empenho LOA 2024'!$Y$4:$Y$1480,'Tabelas auxiliares'!$B$221)</f>
        <v>0</v>
      </c>
      <c r="L53" s="24">
        <f t="shared" si="0"/>
        <v>0</v>
      </c>
    </row>
    <row r="54" spans="1:12" ht="30" x14ac:dyDescent="0.25">
      <c r="A54" t="s">
        <v>439</v>
      </c>
      <c r="B54" s="39" t="s">
        <v>83</v>
      </c>
      <c r="C54" s="39" t="s">
        <v>248</v>
      </c>
      <c r="D54" s="67">
        <f>IFERROR(VLOOKUP($B54,'Tabelas auxiliares'!$A$111:$E$152,3,FALSE),0)</f>
        <v>125000</v>
      </c>
      <c r="E54" s="41">
        <f>IFERROR(VLOOKUP($B54,'Tabelas auxiliares'!$A$111:$E$152,4,FALSE),0)</f>
        <v>94865.765776636967</v>
      </c>
      <c r="F54" s="42">
        <f>IFERROR(VLOOKUP($B54,'Tabelas auxiliares'!$A$111:$E$152,5,FALSE),0)</f>
        <v>30134.234223363033</v>
      </c>
      <c r="G54" s="58">
        <f>SUMIFS(Tabela1[VALOR],Tabela1[DE (ÁREA / ORIGEM)],'Saldos CUSTEIO AEO LOA 24'!A54,Tabela1[CUSTEIO ou INVESTIMENTO?],'Tabelas auxiliares'!$B$221)</f>
        <v>0</v>
      </c>
      <c r="H54" s="59">
        <f>SUMIFS(Tabela1[VALOR],Tabela1[PARA (ÁREA / DESTINO)],'Saldos CUSTEIO AEO LOA 24'!A54,Tabela1[CUSTEIO ou INVESTIMENTO?],'Tabelas auxiliares'!$B$221)</f>
        <v>0</v>
      </c>
      <c r="I54" s="66">
        <f t="shared" si="1"/>
        <v>125000</v>
      </c>
      <c r="J54" s="43">
        <f>SUMIFS('1. Pré-Empenhos'!$S$4:$S$320,'1. Pré-Empenhos'!$D$4:$D$320,'Saldos CUSTEIO AEO LOA 24'!B54,'1. Pré-Empenhos'!$R$4:$R$320,'Tabelas auxiliares'!$B$221)</f>
        <v>0</v>
      </c>
      <c r="K54" s="13">
        <f>SUMIFS('2. Empenho LOA 2024'!$Z$4:$Z$1480,'2. Empenho LOA 2024'!$D$4:$D$1480,'Saldos CUSTEIO AEO LOA 24'!B54,'2. Empenho LOA 2024'!$Y$4:$Y$1480,'Tabelas auxiliares'!$B$221)</f>
        <v>111400</v>
      </c>
      <c r="L54" s="24">
        <f t="shared" si="0"/>
        <v>13600</v>
      </c>
    </row>
    <row r="55" spans="1:12" x14ac:dyDescent="0.25">
      <c r="A55" t="s">
        <v>440</v>
      </c>
      <c r="B55" s="39" t="s">
        <v>84</v>
      </c>
      <c r="C55" s="39" t="s">
        <v>85</v>
      </c>
      <c r="D55" s="67">
        <f>IFERROR(VLOOKUP($B55,'Tabelas auxiliares'!$A$111:$E$152,3,FALSE),0)</f>
        <v>125000</v>
      </c>
      <c r="E55" s="41">
        <f>IFERROR(VLOOKUP($B55,'Tabelas auxiliares'!$A$111:$E$152,4,FALSE),0)</f>
        <v>94865.765776636967</v>
      </c>
      <c r="F55" s="42">
        <f>IFERROR(VLOOKUP($B55,'Tabelas auxiliares'!$A$111:$E$152,5,FALSE),0)</f>
        <v>30134.234223363033</v>
      </c>
      <c r="G55" s="58">
        <f>SUMIFS(Tabela1[VALOR],Tabela1[DE (ÁREA / ORIGEM)],'Saldos CUSTEIO AEO LOA 24'!A55,Tabela1[CUSTEIO ou INVESTIMENTO?],'Tabelas auxiliares'!$B$221)</f>
        <v>0</v>
      </c>
      <c r="H55" s="59">
        <f>SUMIFS(Tabela1[VALOR],Tabela1[PARA (ÁREA / DESTINO)],'Saldos CUSTEIO AEO LOA 24'!A55,Tabela1[CUSTEIO ou INVESTIMENTO?],'Tabelas auxiliares'!$B$221)</f>
        <v>0</v>
      </c>
      <c r="I55" s="66">
        <f t="shared" si="1"/>
        <v>125000</v>
      </c>
      <c r="J55" s="43">
        <f>SUMIFS('1. Pré-Empenhos'!$S$4:$S$320,'1. Pré-Empenhos'!$D$4:$D$320,'Saldos CUSTEIO AEO LOA 24'!B55,'1. Pré-Empenhos'!$R$4:$R$320,'Tabelas auxiliares'!$B$221)</f>
        <v>16504</v>
      </c>
      <c r="K55" s="13">
        <f>SUMIFS('2. Empenho LOA 2024'!$Z$4:$Z$1480,'2. Empenho LOA 2024'!$D$4:$D$1480,'Saldos CUSTEIO AEO LOA 24'!B55,'2. Empenho LOA 2024'!$Y$4:$Y$1480,'Tabelas auxiliares'!$B$221)</f>
        <v>42000</v>
      </c>
      <c r="L55" s="24">
        <f t="shared" si="0"/>
        <v>66496</v>
      </c>
    </row>
    <row r="56" spans="1:12" ht="30" x14ac:dyDescent="0.25">
      <c r="A56" t="s">
        <v>441</v>
      </c>
      <c r="B56" s="39" t="s">
        <v>88</v>
      </c>
      <c r="C56" s="39" t="s">
        <v>89</v>
      </c>
      <c r="D56" s="67">
        <f>IFERROR(VLOOKUP($B56,'Tabelas auxiliares'!$A$111:$E$152,3,FALSE),0)</f>
        <v>450000</v>
      </c>
      <c r="E56" s="41">
        <f>IFERROR(VLOOKUP($B56,'Tabelas auxiliares'!$A$111:$E$152,4,FALSE),0)</f>
        <v>341516.75679589307</v>
      </c>
      <c r="F56" s="42">
        <f>IFERROR(VLOOKUP($B56,'Tabelas auxiliares'!$A$111:$E$152,5,FALSE),0)</f>
        <v>108483.24320410691</v>
      </c>
      <c r="G56" s="58">
        <f>SUMIFS(Tabela1[VALOR],Tabela1[DE (ÁREA / ORIGEM)],'Saldos CUSTEIO AEO LOA 24'!A56,Tabela1[CUSTEIO ou INVESTIMENTO?],'Tabelas auxiliares'!$B$221)</f>
        <v>0</v>
      </c>
      <c r="H56" s="59">
        <f>SUMIFS(Tabela1[VALOR],Tabela1[PARA (ÁREA / DESTINO)],'Saldos CUSTEIO AEO LOA 24'!A56,Tabela1[CUSTEIO ou INVESTIMENTO?],'Tabelas auxiliares'!$B$221)</f>
        <v>0</v>
      </c>
      <c r="I56" s="66">
        <f t="shared" si="1"/>
        <v>450000</v>
      </c>
      <c r="J56" s="43">
        <f>SUMIFS('1. Pré-Empenhos'!$S$4:$S$320,'1. Pré-Empenhos'!$D$4:$D$320,'Saldos CUSTEIO AEO LOA 24'!B56,'1. Pré-Empenhos'!$R$4:$R$320,'Tabelas auxiliares'!$B$221)</f>
        <v>12000</v>
      </c>
      <c r="K56" s="13">
        <f>SUMIFS('2. Empenho LOA 2024'!$Z$4:$Z$1480,'2. Empenho LOA 2024'!$D$4:$D$1480,'Saldos CUSTEIO AEO LOA 24'!B56,'2. Empenho LOA 2024'!$Y$4:$Y$1480,'Tabelas auxiliares'!$B$221)</f>
        <v>49760</v>
      </c>
      <c r="L56" s="24">
        <f t="shared" si="0"/>
        <v>388240</v>
      </c>
    </row>
    <row r="57" spans="1:12" ht="30" x14ac:dyDescent="0.25">
      <c r="A57" t="s">
        <v>442</v>
      </c>
      <c r="B57" s="39" t="s">
        <v>90</v>
      </c>
      <c r="C57" s="39" t="s">
        <v>91</v>
      </c>
      <c r="D57" s="67">
        <f>IFERROR(VLOOKUP($B57,'Tabelas auxiliares'!$A$111:$E$152,3,FALSE),0)</f>
        <v>2208348</v>
      </c>
      <c r="E57" s="41">
        <f>IFERROR(VLOOKUP($B57,'Tabelas auxiliares'!$A$111:$E$152,4,FALSE),0)</f>
        <v>1675972.9929704375</v>
      </c>
      <c r="F57" s="42">
        <f>IFERROR(VLOOKUP($B57,'Tabelas auxiliares'!$A$111:$E$152,5,FALSE),0)</f>
        <v>532375.00702956249</v>
      </c>
      <c r="G57" s="58">
        <f>SUMIFS(Tabela1[VALOR],Tabela1[DE (ÁREA / ORIGEM)],'Saldos CUSTEIO AEO LOA 24'!A57,Tabela1[CUSTEIO ou INVESTIMENTO?],'Tabelas auxiliares'!$B$221)</f>
        <v>0</v>
      </c>
      <c r="H57" s="59">
        <f>SUMIFS(Tabela1[VALOR],Tabela1[PARA (ÁREA / DESTINO)],'Saldos CUSTEIO AEO LOA 24'!A57,Tabela1[CUSTEIO ou INVESTIMENTO?],'Tabelas auxiliares'!$B$221)</f>
        <v>0</v>
      </c>
      <c r="I57" s="66">
        <f t="shared" si="1"/>
        <v>2208348</v>
      </c>
      <c r="J57" s="43">
        <f>SUMIFS('1. Pré-Empenhos'!$S$4:$S$320,'1. Pré-Empenhos'!$D$4:$D$320,'Saldos CUSTEIO AEO LOA 24'!B57,'1. Pré-Empenhos'!$R$4:$R$320,'Tabelas auxiliares'!$B$221)</f>
        <v>0</v>
      </c>
      <c r="K57" s="13">
        <f>SUMIFS('2. Empenho LOA 2024'!$Z$4:$Z$1480,'2. Empenho LOA 2024'!$D$4:$D$1480,'Saldos CUSTEIO AEO LOA 24'!B57,'2. Empenho LOA 2024'!$Y$4:$Y$1480,'Tabelas auxiliares'!$B$221)</f>
        <v>373771.66</v>
      </c>
      <c r="L57" s="24">
        <f t="shared" si="0"/>
        <v>1834576.34</v>
      </c>
    </row>
    <row r="58" spans="1:12" ht="30" x14ac:dyDescent="0.25">
      <c r="A58" t="s">
        <v>443</v>
      </c>
      <c r="B58" s="39" t="s">
        <v>92</v>
      </c>
      <c r="C58" s="39" t="s">
        <v>93</v>
      </c>
      <c r="D58" s="67">
        <f>IFERROR(VLOOKUP($B58,'Tabelas auxiliares'!$A$111:$E$152,3,FALSE),0)</f>
        <v>600000</v>
      </c>
      <c r="E58" s="41">
        <f>IFERROR(VLOOKUP($B58,'Tabelas auxiliares'!$A$111:$E$152,4,FALSE),0)</f>
        <v>455355.67572785745</v>
      </c>
      <c r="F58" s="42">
        <f>IFERROR(VLOOKUP($B58,'Tabelas auxiliares'!$A$111:$E$152,5,FALSE),0)</f>
        <v>144644.32427214255</v>
      </c>
      <c r="G58" s="58">
        <f>SUMIFS(Tabela1[VALOR],Tabela1[DE (ÁREA / ORIGEM)],'Saldos CUSTEIO AEO LOA 24'!A58,Tabela1[CUSTEIO ou INVESTIMENTO?],'Tabelas auxiliares'!$B$221)</f>
        <v>0</v>
      </c>
      <c r="H58" s="59">
        <f>SUMIFS(Tabela1[VALOR],Tabela1[PARA (ÁREA / DESTINO)],'Saldos CUSTEIO AEO LOA 24'!A58,Tabela1[CUSTEIO ou INVESTIMENTO?],'Tabelas auxiliares'!$B$221)</f>
        <v>0</v>
      </c>
      <c r="I58" s="66">
        <f t="shared" si="1"/>
        <v>600000</v>
      </c>
      <c r="J58" s="43">
        <f>SUMIFS('1. Pré-Empenhos'!$S$4:$S$320,'1. Pré-Empenhos'!$D$4:$D$320,'Saldos CUSTEIO AEO LOA 24'!B58,'1. Pré-Empenhos'!$R$4:$R$320,'Tabelas auxiliares'!$B$221)</f>
        <v>0</v>
      </c>
      <c r="K58" s="13">
        <f>SUMIFS('2. Empenho LOA 2024'!$Z$4:$Z$1480,'2. Empenho LOA 2024'!$D$4:$D$1480,'Saldos CUSTEIO AEO LOA 24'!B58,'2. Empenho LOA 2024'!$Y$4:$Y$1480,'Tabelas auxiliares'!$B$221)</f>
        <v>92044.87</v>
      </c>
      <c r="L58" s="24">
        <f t="shared" si="0"/>
        <v>507955.13</v>
      </c>
    </row>
    <row r="59" spans="1:12" x14ac:dyDescent="0.25">
      <c r="A59" t="s">
        <v>444</v>
      </c>
      <c r="B59" s="39" t="s">
        <v>86</v>
      </c>
      <c r="C59" s="39" t="s">
        <v>87</v>
      </c>
      <c r="D59" s="67">
        <f>IFERROR(VLOOKUP($B59,'Tabelas auxiliares'!$A$111:$E$152,3,FALSE),0)</f>
        <v>300000</v>
      </c>
      <c r="E59" s="41">
        <f>IFERROR(VLOOKUP($B59,'Tabelas auxiliares'!$A$111:$E$152,4,FALSE),0)</f>
        <v>227677.83786392873</v>
      </c>
      <c r="F59" s="42">
        <f>IFERROR(VLOOKUP($B59,'Tabelas auxiliares'!$A$111:$E$152,5,FALSE),0)</f>
        <v>72322.162136071274</v>
      </c>
      <c r="G59" s="58">
        <f>SUMIFS(Tabela1[VALOR],Tabela1[DE (ÁREA / ORIGEM)],'Saldos CUSTEIO AEO LOA 24'!A59,Tabela1[CUSTEIO ou INVESTIMENTO?],'Tabelas auxiliares'!$B$221)</f>
        <v>0</v>
      </c>
      <c r="H59" s="59">
        <f>SUMIFS(Tabela1[VALOR],Tabela1[PARA (ÁREA / DESTINO)],'Saldos CUSTEIO AEO LOA 24'!A59,Tabela1[CUSTEIO ou INVESTIMENTO?],'Tabelas auxiliares'!$B$221)</f>
        <v>0</v>
      </c>
      <c r="I59" s="66">
        <f t="shared" si="1"/>
        <v>300000</v>
      </c>
      <c r="J59" s="43">
        <f>SUMIFS('1. Pré-Empenhos'!$S$4:$S$320,'1. Pré-Empenhos'!$D$4:$D$320,'Saldos CUSTEIO AEO LOA 24'!B59,'1. Pré-Empenhos'!$R$4:$R$320,'Tabelas auxiliares'!$B$221)</f>
        <v>0</v>
      </c>
      <c r="K59" s="13">
        <f>SUMIFS('2. Empenho LOA 2024'!$Z$4:$Z$1480,'2. Empenho LOA 2024'!$D$4:$D$1480,'Saldos CUSTEIO AEO LOA 24'!B59,'2. Empenho LOA 2024'!$Y$4:$Y$1480,'Tabelas auxiliares'!$B$221)</f>
        <v>0</v>
      </c>
      <c r="L59" s="24">
        <f t="shared" si="0"/>
        <v>300000</v>
      </c>
    </row>
    <row r="60" spans="1:12" x14ac:dyDescent="0.25">
      <c r="A60" t="s">
        <v>388</v>
      </c>
      <c r="B60" s="39" t="s">
        <v>96</v>
      </c>
      <c r="C60" s="39" t="s">
        <v>97</v>
      </c>
      <c r="D60" s="67">
        <f>IFERROR(VLOOKUP($B60,'Tabelas auxiliares'!$A$111:$E$152,3,FALSE),0)</f>
        <v>3808077.0000000298</v>
      </c>
      <c r="E60" s="41">
        <f>IFERROR(VLOOKUP($B60,'Tabelas auxiliares'!$A$111:$E$152,4,FALSE),0)</f>
        <v>2890049.1259312094</v>
      </c>
      <c r="F60" s="42">
        <f>IFERROR(VLOOKUP($B60,'Tabelas auxiliares'!$A$111:$E$152,5,FALSE),0)</f>
        <v>918027.87406882015</v>
      </c>
      <c r="G60" s="58">
        <f>SUMIFS(Tabela1[VALOR],Tabela1[DE (ÁREA / ORIGEM)],'Saldos CUSTEIO AEO LOA 24'!A60,Tabela1[CUSTEIO ou INVESTIMENTO?],'Tabelas auxiliares'!$B$221)</f>
        <v>69912.2</v>
      </c>
      <c r="H60" s="59">
        <f>SUMIFS(Tabela1[VALOR],Tabela1[PARA (ÁREA / DESTINO)],'Saldos CUSTEIO AEO LOA 24'!A60,Tabela1[CUSTEIO ou INVESTIMENTO?],'Tabelas auxiliares'!$B$221)</f>
        <v>0</v>
      </c>
      <c r="I60" s="66">
        <f>D60-G60+H60-(H61-G61)</f>
        <v>3726059.0000000298</v>
      </c>
      <c r="J60" s="43">
        <f>SUMIFS('1. Pré-Empenhos'!$S$4:$S$320,'1. Pré-Empenhos'!$D$4:$D$320,'Saldos CUSTEIO AEO LOA 24'!B60,'1. Pré-Empenhos'!$R$4:$R$320,'Tabelas auxiliares'!$B$221)</f>
        <v>0</v>
      </c>
      <c r="K60" s="13">
        <f>SUMIFS('2. Empenho LOA 2024'!$Z$4:$Z$1480,'2. Empenho LOA 2024'!$D$4:$D$1480,'Saldos CUSTEIO AEO LOA 24'!B60,'2. Empenho LOA 2024'!$Y$4:$Y$1480,'Tabelas auxiliares'!$B$221)</f>
        <v>0</v>
      </c>
      <c r="L60" s="24">
        <f t="shared" si="0"/>
        <v>3726059.0000000298</v>
      </c>
    </row>
    <row r="61" spans="1:12" x14ac:dyDescent="0.25">
      <c r="B61" s="51"/>
      <c r="C61" s="109" t="s">
        <v>98</v>
      </c>
      <c r="D61" s="110">
        <f t="shared" ref="D61:L61" si="8">SUBTOTAL(9,D2:D60)</f>
        <v>60909765.00000003</v>
      </c>
      <c r="E61" s="110">
        <f t="shared" si="8"/>
        <v>46226012.000000022</v>
      </c>
      <c r="F61" s="110">
        <f t="shared" si="8"/>
        <v>14683753.000000009</v>
      </c>
      <c r="G61" s="110">
        <f t="shared" si="8"/>
        <v>71912.2</v>
      </c>
      <c r="H61" s="110">
        <f t="shared" si="8"/>
        <v>84018</v>
      </c>
      <c r="I61" s="110">
        <f t="shared" si="8"/>
        <v>60909765.00000003</v>
      </c>
      <c r="J61" s="110">
        <f t="shared" si="8"/>
        <v>1512295.1099999999</v>
      </c>
      <c r="K61" s="110">
        <f t="shared" si="8"/>
        <v>10592779.629999999</v>
      </c>
      <c r="L61" s="24">
        <f t="shared" si="8"/>
        <v>48804690.260000035</v>
      </c>
    </row>
    <row r="62" spans="1:12" hidden="1" x14ac:dyDescent="0.25">
      <c r="D62" s="85"/>
      <c r="E62" s="85"/>
      <c r="F62" s="85"/>
    </row>
    <row r="63" spans="1:12" hidden="1" x14ac:dyDescent="0.25">
      <c r="I63" s="19"/>
    </row>
  </sheetData>
  <sheetProtection password="BD64" sheet="1" objects="1" scenarios="1" autoFilter="0"/>
  <autoFilter ref="B1:L60" xr:uid="{00000000-0009-0000-0000-000006000000}"/>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2"/>
  <sheetViews>
    <sheetView topLeftCell="A16" workbookViewId="0">
      <selection activeCell="L28" sqref="L28"/>
    </sheetView>
  </sheetViews>
  <sheetFormatPr defaultColWidth="0" defaultRowHeight="15" zeroHeight="1" x14ac:dyDescent="0.25"/>
  <cols>
    <col min="1" max="1" width="9.140625" customWidth="1"/>
    <col min="2" max="2" width="8.28515625" customWidth="1"/>
    <col min="3" max="3" width="37" customWidth="1"/>
    <col min="4" max="4" width="19.28515625" customWidth="1"/>
    <col min="5" max="5" width="19.42578125" hidden="1" customWidth="1"/>
    <col min="6" max="6" width="22.5703125" hidden="1"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28" t="s">
        <v>7</v>
      </c>
      <c r="C1" s="128"/>
      <c r="D1" s="2" t="s">
        <v>108</v>
      </c>
      <c r="E1" s="1" t="s">
        <v>109</v>
      </c>
      <c r="F1" s="1" t="s">
        <v>110</v>
      </c>
      <c r="G1" s="1" t="s">
        <v>239</v>
      </c>
      <c r="H1" s="1" t="s">
        <v>240</v>
      </c>
      <c r="I1" s="68" t="s">
        <v>111</v>
      </c>
      <c r="J1" s="1" t="s">
        <v>113</v>
      </c>
      <c r="K1" s="1" t="s">
        <v>114</v>
      </c>
      <c r="L1" s="68" t="s">
        <v>112</v>
      </c>
    </row>
    <row r="2" spans="1:12" ht="30" x14ac:dyDescent="0.25">
      <c r="A2" t="s">
        <v>389</v>
      </c>
      <c r="B2" s="39" t="s">
        <v>15</v>
      </c>
      <c r="C2" s="39" t="s">
        <v>16</v>
      </c>
      <c r="D2" s="67">
        <f>IFERROR(VLOOKUP($B2,'Tabelas auxiliares'!$A$160:$C$215,3,FALSE),0)</f>
        <v>560000</v>
      </c>
      <c r="E2" s="41">
        <f>IFERROR(VLOOKUP($B2,'Tabelas auxiliares'!$A$111:$E$152,4,FALSE),0)</f>
        <v>1062496.576698334</v>
      </c>
      <c r="F2" s="42">
        <f>IFERROR(VLOOKUP($B2,'Tabelas auxiliares'!$A$111:$E$152,5,FALSE),0)</f>
        <v>337503.42330166599</v>
      </c>
      <c r="G2" s="58">
        <f>SUMIFS(Tabela1[VALOR],Tabela1[DE (ÁREA / ORIGEM)],'Saldos INVESTIMENTO AEO LOA 24'!A2,Tabela1[CUSTEIO ou INVESTIMENTO?],'Tabelas auxiliares'!$B$222)</f>
        <v>21342</v>
      </c>
      <c r="H2" s="59">
        <f>SUMIFS(Tabela1[VALOR],Tabela1[PARA (ÁREA / DESTINO)],'Saldos INVESTIMENTO AEO LOA 24'!A2,Tabela1[CUSTEIO ou INVESTIMENTO?],'Tabelas auxiliares'!$B$222)</f>
        <v>0</v>
      </c>
      <c r="I2" s="66">
        <f>D2-G2+H2</f>
        <v>538658</v>
      </c>
      <c r="J2" s="43">
        <f>SUMIFS('1. Pré-Empenhos'!$S$4:$S$320,'1. Pré-Empenhos'!$D$4:$D$320,'Saldos INVESTIMENTO AEO LOA 24'!B2,'1. Pré-Empenhos'!$R$4:$R$320,'Tabelas auxiliares'!$B$222)</f>
        <v>0</v>
      </c>
      <c r="K2" s="13">
        <f>SUMIFS('2. Empenho LOA 2024'!$Z$4:$Z$1480,'2. Empenho LOA 2024'!$D$4:$D$1480,'Saldos INVESTIMENTO AEO LOA 24'!B2,'2. Empenho LOA 2024'!$Y$4:$Y$1480,'Tabelas auxiliares'!$B$222)</f>
        <v>0</v>
      </c>
      <c r="L2" s="24">
        <f t="shared" ref="L2:L60" si="0">I2-J2-K2</f>
        <v>538658</v>
      </c>
    </row>
    <row r="3" spans="1:12" x14ac:dyDescent="0.25">
      <c r="A3" t="s">
        <v>390</v>
      </c>
      <c r="B3" s="39" t="s">
        <v>21</v>
      </c>
      <c r="C3" s="39" t="s">
        <v>22</v>
      </c>
      <c r="D3" s="67">
        <f>IFERROR(VLOOKUP($B3,'Tabelas auxiliares'!$A$160:$C$215,3,FALSE),0)</f>
        <v>0</v>
      </c>
      <c r="E3" s="41">
        <f>IFERROR(VLOOKUP($B3,'Tabelas auxiliares'!$A$111:$E$152,4,FALSE),0)</f>
        <v>83481.873883440538</v>
      </c>
      <c r="F3" s="42">
        <f>IFERROR(VLOOKUP($B3,'Tabelas auxiliares'!$A$111:$E$152,5,FALSE),0)</f>
        <v>26518.12611655947</v>
      </c>
      <c r="G3" s="58">
        <f>SUMIFS(Tabela1[VALOR],Tabela1[DE (ÁREA / ORIGEM)],'Saldos INVESTIMENTO AEO LOA 24'!A3,Tabela1[CUSTEIO ou INVESTIMENTO?],'Tabelas auxiliares'!$B$222)</f>
        <v>0</v>
      </c>
      <c r="H3" s="59">
        <f>SUMIFS(Tabela1[VALOR],Tabela1[PARA (ÁREA / DESTINO)],'Saldos INVESTIMENTO AEO LOA 24'!A3,Tabela1[CUSTEIO ou INVESTIMENTO?],'Tabelas auxiliares'!$B$222)</f>
        <v>0</v>
      </c>
      <c r="I3" s="66">
        <f t="shared" ref="I3:I60" si="1">D3-G3+H3</f>
        <v>0</v>
      </c>
      <c r="J3" s="43">
        <f>SUMIFS('1. Pré-Empenhos'!$S$4:$S$320,'1. Pré-Empenhos'!$D$4:$D$320,'Saldos INVESTIMENTO AEO LOA 24'!B3,'1. Pré-Empenhos'!$R$4:$R$320,'Tabelas auxiliares'!$B$222)</f>
        <v>0</v>
      </c>
      <c r="K3" s="13">
        <f>SUMIFS('2. Empenho LOA 2024'!$Z$4:$Z$1480,'2. Empenho LOA 2024'!$D$4:$D$1480,'Saldos INVESTIMENTO AEO LOA 24'!B3,'2. Empenho LOA 2024'!$Y$4:$Y$1480,'Tabelas auxiliares'!$B$222)</f>
        <v>0</v>
      </c>
      <c r="L3" s="24">
        <f t="shared" si="0"/>
        <v>0</v>
      </c>
    </row>
    <row r="4" spans="1:12" x14ac:dyDescent="0.25">
      <c r="A4" t="s">
        <v>391</v>
      </c>
      <c r="B4" s="39" t="s">
        <v>207</v>
      </c>
      <c r="C4" s="39" t="s">
        <v>223</v>
      </c>
      <c r="D4" s="67">
        <f>IFERROR(VLOOKUP($B4,'Tabelas auxiliares'!$A$160:$C$215,3,FALSE),0)</f>
        <v>0</v>
      </c>
      <c r="E4" s="41">
        <f>IFERROR(VLOOKUP($B4,'Tabelas auxiliares'!$A$111:$E$152,4,FALSE),0)</f>
        <v>0</v>
      </c>
      <c r="F4" s="42">
        <f>IFERROR(VLOOKUP($B4,'Tabelas auxiliares'!$A$111:$E$152,5,FALSE),0)</f>
        <v>0</v>
      </c>
      <c r="G4" s="58">
        <f>SUMIFS(Tabela1[VALOR],Tabela1[DE (ÁREA / ORIGEM)],'Saldos INVESTIMENTO AEO LOA 24'!A4,Tabela1[CUSTEIO ou INVESTIMENTO?],'Tabelas auxiliares'!$B$222)</f>
        <v>0</v>
      </c>
      <c r="H4" s="59">
        <f>SUMIFS(Tabela1[VALOR],Tabela1[PARA (ÁREA / DESTINO)],'Saldos INVESTIMENTO AEO LOA 24'!A4,Tabela1[CUSTEIO ou INVESTIMENTO?],'Tabelas auxiliares'!$B$222)</f>
        <v>0</v>
      </c>
      <c r="I4" s="66">
        <f t="shared" si="1"/>
        <v>0</v>
      </c>
      <c r="J4" s="43">
        <f>SUMIFS('1. Pré-Empenhos'!$S$4:$S$320,'1. Pré-Empenhos'!$D$4:$D$320,'Saldos INVESTIMENTO AEO LOA 24'!B4,'1. Pré-Empenhos'!$R$4:$R$320,'Tabelas auxiliares'!$B$222)</f>
        <v>0</v>
      </c>
      <c r="K4" s="13">
        <f>SUMIFS('2. Empenho LOA 2024'!$Z$4:$Z$1480,'2. Empenho LOA 2024'!$D$4:$D$1480,'Saldos INVESTIMENTO AEO LOA 24'!B4,'2. Empenho LOA 2024'!$Y$4:$Y$1480,'Tabelas auxiliares'!$B$222)</f>
        <v>0</v>
      </c>
      <c r="L4" s="24">
        <f t="shared" si="0"/>
        <v>0</v>
      </c>
    </row>
    <row r="5" spans="1:12" x14ac:dyDescent="0.25">
      <c r="A5" t="s">
        <v>392</v>
      </c>
      <c r="B5" s="39" t="s">
        <v>17</v>
      </c>
      <c r="C5" s="39" t="s">
        <v>18</v>
      </c>
      <c r="D5" s="67">
        <f>IFERROR(VLOOKUP($B5,'Tabelas auxiliares'!$A$160:$C$215,3,FALSE),0)</f>
        <v>0</v>
      </c>
      <c r="E5" s="41">
        <f>IFERROR(VLOOKUP($B5,'Tabelas auxiliares'!$A$111:$E$152,4,FALSE),0)</f>
        <v>75892.61262130957</v>
      </c>
      <c r="F5" s="42">
        <f>IFERROR(VLOOKUP($B5,'Tabelas auxiliares'!$A$111:$E$152,5,FALSE),0)</f>
        <v>24107.387378690426</v>
      </c>
      <c r="G5" s="58">
        <f>SUMIFS(Tabela1[VALOR],Tabela1[DE (ÁREA / ORIGEM)],'Saldos INVESTIMENTO AEO LOA 24'!A5,Tabela1[CUSTEIO ou INVESTIMENTO?],'Tabelas auxiliares'!$B$222)</f>
        <v>0</v>
      </c>
      <c r="H5" s="59">
        <f>SUMIFS(Tabela1[VALOR],Tabela1[PARA (ÁREA / DESTINO)],'Saldos INVESTIMENTO AEO LOA 24'!A5,Tabela1[CUSTEIO ou INVESTIMENTO?],'Tabelas auxiliares'!$B$222)</f>
        <v>0</v>
      </c>
      <c r="I5" s="66">
        <f t="shared" si="1"/>
        <v>0</v>
      </c>
      <c r="J5" s="43">
        <f>SUMIFS('1. Pré-Empenhos'!$S$4:$S$320,'1. Pré-Empenhos'!$D$4:$D$320,'Saldos INVESTIMENTO AEO LOA 24'!B5,'1. Pré-Empenhos'!$R$4:$R$320,'Tabelas auxiliares'!$B$222)</f>
        <v>0</v>
      </c>
      <c r="K5" s="13">
        <f>SUMIFS('2. Empenho LOA 2024'!$Z$4:$Z$1480,'2. Empenho LOA 2024'!$D$4:$D$1480,'Saldos INVESTIMENTO AEO LOA 24'!B5,'2. Empenho LOA 2024'!$Y$4:$Y$1480,'Tabelas auxiliares'!$B$222)</f>
        <v>0</v>
      </c>
      <c r="L5" s="24">
        <f t="shared" si="0"/>
        <v>0</v>
      </c>
    </row>
    <row r="6" spans="1:12" x14ac:dyDescent="0.25">
      <c r="A6" t="s">
        <v>393</v>
      </c>
      <c r="B6" s="39" t="s">
        <v>19</v>
      </c>
      <c r="C6" s="39" t="s">
        <v>20</v>
      </c>
      <c r="D6" s="67">
        <f>IFERROR(VLOOKUP($B6,'Tabelas auxiliares'!$A$160:$C$215,3,FALSE),0)</f>
        <v>0</v>
      </c>
      <c r="E6" s="41">
        <f>IFERROR(VLOOKUP($B6,'Tabelas auxiliares'!$A$111:$E$152,4,FALSE),0)</f>
        <v>2656.2414417458349</v>
      </c>
      <c r="F6" s="42">
        <f>IFERROR(VLOOKUP($B6,'Tabelas auxiliares'!$A$111:$E$152,5,FALSE),0)</f>
        <v>843.75855825416488</v>
      </c>
      <c r="G6" s="58">
        <f>SUMIFS(Tabela1[VALOR],Tabela1[DE (ÁREA / ORIGEM)],'Saldos INVESTIMENTO AEO LOA 24'!A6,Tabela1[CUSTEIO ou INVESTIMENTO?],'Tabelas auxiliares'!$B$222)</f>
        <v>0</v>
      </c>
      <c r="H6" s="59">
        <f>SUMIFS(Tabela1[VALOR],Tabela1[PARA (ÁREA / DESTINO)],'Saldos INVESTIMENTO AEO LOA 24'!A6,Tabela1[CUSTEIO ou INVESTIMENTO?],'Tabelas auxiliares'!$B$222)</f>
        <v>0</v>
      </c>
      <c r="I6" s="66">
        <f t="shared" si="1"/>
        <v>0</v>
      </c>
      <c r="J6" s="43">
        <f>SUMIFS('1. Pré-Empenhos'!$S$4:$S$320,'1. Pré-Empenhos'!$D$4:$D$320,'Saldos INVESTIMENTO AEO LOA 24'!B6,'1. Pré-Empenhos'!$R$4:$R$320,'Tabelas auxiliares'!$B$222)</f>
        <v>0</v>
      </c>
      <c r="K6" s="13">
        <f>SUMIFS('2. Empenho LOA 2024'!$Z$4:$Z$1480,'2. Empenho LOA 2024'!$D$4:$D$1480,'Saldos INVESTIMENTO AEO LOA 24'!B6,'2. Empenho LOA 2024'!$Y$4:$Y$1480,'Tabelas auxiliares'!$B$222)</f>
        <v>0</v>
      </c>
      <c r="L6" s="24">
        <f t="shared" si="0"/>
        <v>0</v>
      </c>
    </row>
    <row r="7" spans="1:12" x14ac:dyDescent="0.25">
      <c r="A7" t="s">
        <v>394</v>
      </c>
      <c r="B7" s="39" t="s">
        <v>23</v>
      </c>
      <c r="C7" s="39" t="s">
        <v>24</v>
      </c>
      <c r="D7" s="67">
        <f>IFERROR(VLOOKUP($B7,'Tabelas auxiliares'!$A$160:$C$215,3,FALSE),0)</f>
        <v>0</v>
      </c>
      <c r="E7" s="41">
        <f>IFERROR(VLOOKUP($B7,'Tabelas auxiliares'!$A$111:$E$152,4,FALSE),0)</f>
        <v>1775.8871353386439</v>
      </c>
      <c r="F7" s="42">
        <f>IFERROR(VLOOKUP($B7,'Tabelas auxiliares'!$A$111:$E$152,5,FALSE),0)</f>
        <v>564.11286466135596</v>
      </c>
      <c r="G7" s="58">
        <f>SUMIFS(Tabela1[VALOR],Tabela1[DE (ÁREA / ORIGEM)],'Saldos INVESTIMENTO AEO LOA 24'!A7,Tabela1[CUSTEIO ou INVESTIMENTO?],'Tabelas auxiliares'!$B$222)</f>
        <v>0</v>
      </c>
      <c r="H7" s="59">
        <f>SUMIFS(Tabela1[VALOR],Tabela1[PARA (ÁREA / DESTINO)],'Saldos INVESTIMENTO AEO LOA 24'!A7,Tabela1[CUSTEIO ou INVESTIMENTO?],'Tabelas auxiliares'!$B$222)</f>
        <v>0</v>
      </c>
      <c r="I7" s="66">
        <f t="shared" si="1"/>
        <v>0</v>
      </c>
      <c r="J7" s="43">
        <f>SUMIFS('1. Pré-Empenhos'!$S$4:$S$320,'1. Pré-Empenhos'!$D$4:$D$320,'Saldos INVESTIMENTO AEO LOA 24'!B7,'1. Pré-Empenhos'!$R$4:$R$320,'Tabelas auxiliares'!$B$222)</f>
        <v>0</v>
      </c>
      <c r="K7" s="13">
        <f>SUMIFS('2. Empenho LOA 2024'!$Z$4:$Z$1480,'2. Empenho LOA 2024'!$D$4:$D$1480,'Saldos INVESTIMENTO AEO LOA 24'!B7,'2. Empenho LOA 2024'!$Y$4:$Y$1480,'Tabelas auxiliares'!$B$222)</f>
        <v>0</v>
      </c>
      <c r="L7" s="24">
        <f t="shared" si="0"/>
        <v>0</v>
      </c>
    </row>
    <row r="8" spans="1:12" x14ac:dyDescent="0.25">
      <c r="A8" t="s">
        <v>395</v>
      </c>
      <c r="B8" s="39" t="s">
        <v>94</v>
      </c>
      <c r="C8" s="39" t="s">
        <v>95</v>
      </c>
      <c r="D8" s="67">
        <f>IFERROR(VLOOKUP($B8,'Tabelas auxiliares'!$A$160:$C$215,3,FALSE),0)</f>
        <v>0</v>
      </c>
      <c r="E8" s="41">
        <f>IFERROR(VLOOKUP($B8,'Tabelas auxiliares'!$A$111:$E$152,4,FALSE),0)</f>
        <v>258034.88291245257</v>
      </c>
      <c r="F8" s="42">
        <f>IFERROR(VLOOKUP($B8,'Tabelas auxiliares'!$A$111:$E$152,5,FALSE),0)</f>
        <v>81965.117087547449</v>
      </c>
      <c r="G8" s="58">
        <f>SUMIFS(Tabela1[VALOR],Tabela1[DE (ÁREA / ORIGEM)],'Saldos INVESTIMENTO AEO LOA 24'!A8,Tabela1[CUSTEIO ou INVESTIMENTO?],'Tabelas auxiliares'!$B$222)</f>
        <v>0</v>
      </c>
      <c r="H8" s="59">
        <f>SUMIFS(Tabela1[VALOR],Tabela1[PARA (ÁREA / DESTINO)],'Saldos INVESTIMENTO AEO LOA 24'!A8,Tabela1[CUSTEIO ou INVESTIMENTO?],'Tabelas auxiliares'!$B$222)</f>
        <v>0</v>
      </c>
      <c r="I8" s="66">
        <f t="shared" si="1"/>
        <v>0</v>
      </c>
      <c r="J8" s="43">
        <f>SUMIFS('1. Pré-Empenhos'!$S$4:$S$320,'1. Pré-Empenhos'!$D$4:$D$320,'Saldos INVESTIMENTO AEO LOA 24'!B8,'1. Pré-Empenhos'!$R$4:$R$320,'Tabelas auxiliares'!$B$222)</f>
        <v>0</v>
      </c>
      <c r="K8" s="13">
        <f>SUMIFS('2. Empenho LOA 2024'!$Z$4:$Z$1480,'2. Empenho LOA 2024'!$D$4:$D$1480,'Saldos INVESTIMENTO AEO LOA 24'!B8,'2. Empenho LOA 2024'!$Y$4:$Y$1480,'Tabelas auxiliares'!$B$222)</f>
        <v>0</v>
      </c>
      <c r="L8" s="24">
        <f t="shared" si="0"/>
        <v>0</v>
      </c>
    </row>
    <row r="9" spans="1:12" x14ac:dyDescent="0.25">
      <c r="A9" t="s">
        <v>501</v>
      </c>
      <c r="B9" s="12" t="s">
        <v>485</v>
      </c>
      <c r="C9" s="12" t="s">
        <v>500</v>
      </c>
      <c r="D9" s="67">
        <f>IFERROR(VLOOKUP($B9,'Tabelas auxiliares'!$A$160:$C$215,3,FALSE),0)</f>
        <v>0</v>
      </c>
      <c r="E9" s="41">
        <f>IFERROR(VLOOKUP($B9,'Tabelas auxiliares'!$A$111:$E$152,4,FALSE),0)</f>
        <v>0</v>
      </c>
      <c r="F9" s="42">
        <f>IFERROR(VLOOKUP($B9,'Tabelas auxiliares'!$A$111:$E$152,5,FALSE),0)</f>
        <v>0</v>
      </c>
      <c r="G9" s="58">
        <f>SUMIFS(Tabela1[VALOR],Tabela1[DE (ÁREA / ORIGEM)],'Saldos INVESTIMENTO AEO LOA 24'!A9,Tabela1[CUSTEIO ou INVESTIMENTO?],'Tabelas auxiliares'!$B$222)</f>
        <v>0</v>
      </c>
      <c r="H9" s="59">
        <f>SUMIFS(Tabela1[VALOR],Tabela1[PARA (ÁREA / DESTINO)],'Saldos INVESTIMENTO AEO LOA 24'!A9,Tabela1[CUSTEIO ou INVESTIMENTO?],'Tabelas auxiliares'!$B$222)</f>
        <v>0</v>
      </c>
      <c r="I9" s="66">
        <f t="shared" ref="I9" si="2">D9-G9+H9</f>
        <v>0</v>
      </c>
      <c r="J9" s="43">
        <f>SUMIFS('1. Pré-Empenhos'!$S$4:$S$320,'1. Pré-Empenhos'!$D$4:$D$320,'Saldos INVESTIMENTO AEO LOA 24'!B9,'1. Pré-Empenhos'!$R$4:$R$320,'Tabelas auxiliares'!$B$222)</f>
        <v>0</v>
      </c>
      <c r="K9" s="13">
        <f>SUMIFS('2. Empenho LOA 2024'!$Z$4:$Z$1480,'2. Empenho LOA 2024'!$D$4:$D$1480,'Saldos INVESTIMENTO AEO LOA 24'!B9,'2. Empenho LOA 2024'!$Y$4:$Y$1480,'Tabelas auxiliares'!$B$222)</f>
        <v>0</v>
      </c>
      <c r="L9" s="24">
        <f t="shared" ref="L9" si="3">I9-J9-K9</f>
        <v>0</v>
      </c>
    </row>
    <row r="10" spans="1:12" x14ac:dyDescent="0.25">
      <c r="A10" t="s">
        <v>396</v>
      </c>
      <c r="B10" s="39" t="s">
        <v>25</v>
      </c>
      <c r="C10" s="39" t="s">
        <v>26</v>
      </c>
      <c r="D10" s="67">
        <f>IFERROR(VLOOKUP($B10,'Tabelas auxiliares'!$A$160:$C$215,3,FALSE),0)</f>
        <v>0</v>
      </c>
      <c r="E10" s="41">
        <f>IFERROR(VLOOKUP($B10,'Tabelas auxiliares'!$A$111:$E$152,4,FALSE),0)</f>
        <v>6071.4090097047656</v>
      </c>
      <c r="F10" s="42">
        <f>IFERROR(VLOOKUP($B10,'Tabelas auxiliares'!$A$111:$E$152,5,FALSE),0)</f>
        <v>1928.590990295234</v>
      </c>
      <c r="G10" s="58">
        <f>SUMIFS(Tabela1[VALOR],Tabela1[DE (ÁREA / ORIGEM)],'Saldos INVESTIMENTO AEO LOA 24'!A10,Tabela1[CUSTEIO ou INVESTIMENTO?],'Tabelas auxiliares'!$B$222)</f>
        <v>0</v>
      </c>
      <c r="H10" s="59">
        <f>SUMIFS(Tabela1[VALOR],Tabela1[PARA (ÁREA / DESTINO)],'Saldos INVESTIMENTO AEO LOA 24'!A10,Tabela1[CUSTEIO ou INVESTIMENTO?],'Tabelas auxiliares'!$B$222)</f>
        <v>0</v>
      </c>
      <c r="I10" s="66">
        <f t="shared" si="1"/>
        <v>0</v>
      </c>
      <c r="J10" s="43">
        <f>SUMIFS('1. Pré-Empenhos'!$S$4:$S$320,'1. Pré-Empenhos'!$D$4:$D$320,'Saldos INVESTIMENTO AEO LOA 24'!B10,'1. Pré-Empenhos'!$R$4:$R$320,'Tabelas auxiliares'!$B$222)</f>
        <v>0</v>
      </c>
      <c r="K10" s="13">
        <f>SUMIFS('2. Empenho LOA 2024'!$Z$4:$Z$1480,'2. Empenho LOA 2024'!$D$4:$D$1480,'Saldos INVESTIMENTO AEO LOA 24'!B10,'2. Empenho LOA 2024'!$Y$4:$Y$1480,'Tabelas auxiliares'!$B$222)</f>
        <v>0</v>
      </c>
      <c r="L10" s="24">
        <f t="shared" si="0"/>
        <v>0</v>
      </c>
    </row>
    <row r="11" spans="1:12" ht="30" x14ac:dyDescent="0.25">
      <c r="A11" t="s">
        <v>397</v>
      </c>
      <c r="B11" s="39" t="s">
        <v>27</v>
      </c>
      <c r="C11" s="39" t="s">
        <v>28</v>
      </c>
      <c r="D11" s="67">
        <f>IFERROR(VLOOKUP($B11,'Tabelas auxiliares'!$A$160:$C$215,3,FALSE),0)</f>
        <v>100000</v>
      </c>
      <c r="E11" s="41">
        <f>IFERROR(VLOOKUP($B11,'Tabelas auxiliares'!$A$111:$E$152,4,FALSE),0)</f>
        <v>41740.936941720269</v>
      </c>
      <c r="F11" s="42">
        <f>IFERROR(VLOOKUP($B11,'Tabelas auxiliares'!$A$111:$E$152,5,FALSE),0)</f>
        <v>13259.063058279735</v>
      </c>
      <c r="G11" s="58">
        <f>SUMIFS(Tabela1[VALOR],Tabela1[DE (ÁREA / ORIGEM)],'Saldos INVESTIMENTO AEO LOA 24'!A11,Tabela1[CUSTEIO ou INVESTIMENTO?],'Tabelas auxiliares'!$B$222)</f>
        <v>103800</v>
      </c>
      <c r="H11" s="59">
        <f>SUMIFS(Tabela1[VALOR],Tabela1[PARA (ÁREA / DESTINO)],'Saldos INVESTIMENTO AEO LOA 24'!A11,Tabela1[CUSTEIO ou INVESTIMENTO?],'Tabelas auxiliares'!$B$222)</f>
        <v>0</v>
      </c>
      <c r="I11" s="66">
        <f t="shared" si="1"/>
        <v>-3800</v>
      </c>
      <c r="J11" s="43">
        <f>SUMIFS('1. Pré-Empenhos'!$S$4:$S$320,'1. Pré-Empenhos'!$D$4:$D$320,'Saldos INVESTIMENTO AEO LOA 24'!B11,'1. Pré-Empenhos'!$R$4:$R$320,'Tabelas auxiliares'!$B$222)</f>
        <v>0</v>
      </c>
      <c r="K11" s="13">
        <f>SUMIFS('2. Empenho LOA 2024'!$Z$4:$Z$1480,'2. Empenho LOA 2024'!$D$4:$D$1480,'Saldos INVESTIMENTO AEO LOA 24'!B11,'2. Empenho LOA 2024'!$Y$4:$Y$1480,'Tabelas auxiliares'!$B$222)</f>
        <v>0</v>
      </c>
      <c r="L11" s="24">
        <f t="shared" si="0"/>
        <v>-3800</v>
      </c>
    </row>
    <row r="12" spans="1:12" x14ac:dyDescent="0.25">
      <c r="A12" t="s">
        <v>398</v>
      </c>
      <c r="B12" s="39" t="s">
        <v>31</v>
      </c>
      <c r="C12" s="39" t="s">
        <v>32</v>
      </c>
      <c r="D12" s="67">
        <f>IFERROR(VLOOKUP($B12,'Tabelas auxiliares'!$A$160:$C$215,3,FALSE),0)</f>
        <v>0</v>
      </c>
      <c r="E12" s="41">
        <f>IFERROR(VLOOKUP($B12,'Tabelas auxiliares'!$A$111:$E$152,4,FALSE),0)</f>
        <v>30357.045048523829</v>
      </c>
      <c r="F12" s="42">
        <f>IFERROR(VLOOKUP($B12,'Tabelas auxiliares'!$A$111:$E$152,5,FALSE),0)</f>
        <v>9642.9549514761711</v>
      </c>
      <c r="G12" s="58">
        <f>SUMIFS(Tabela1[VALOR],Tabela1[DE (ÁREA / ORIGEM)],'Saldos INVESTIMENTO AEO LOA 24'!A12,Tabela1[CUSTEIO ou INVESTIMENTO?],'Tabelas auxiliares'!$B$222)</f>
        <v>0</v>
      </c>
      <c r="H12" s="59">
        <f>SUMIFS(Tabela1[VALOR],Tabela1[PARA (ÁREA / DESTINO)],'Saldos INVESTIMENTO AEO LOA 24'!A12,Tabela1[CUSTEIO ou INVESTIMENTO?],'Tabelas auxiliares'!$B$222)</f>
        <v>0</v>
      </c>
      <c r="I12" s="66">
        <f t="shared" si="1"/>
        <v>0</v>
      </c>
      <c r="J12" s="43">
        <f>SUMIFS('1. Pré-Empenhos'!$S$4:$S$320,'1. Pré-Empenhos'!$D$4:$D$320,'Saldos INVESTIMENTO AEO LOA 24'!B12,'1. Pré-Empenhos'!$R$4:$R$320,'Tabelas auxiliares'!$B$222)</f>
        <v>0</v>
      </c>
      <c r="K12" s="13">
        <f>SUMIFS('2. Empenho LOA 2024'!$Z$4:$Z$1480,'2. Empenho LOA 2024'!$D$4:$D$1480,'Saldos INVESTIMENTO AEO LOA 24'!B12,'2. Empenho LOA 2024'!$Y$4:$Y$1480,'Tabelas auxiliares'!$B$222)</f>
        <v>0</v>
      </c>
      <c r="L12" s="24">
        <f t="shared" si="0"/>
        <v>0</v>
      </c>
    </row>
    <row r="13" spans="1:12" x14ac:dyDescent="0.25">
      <c r="A13" t="s">
        <v>399</v>
      </c>
      <c r="B13" s="39" t="s">
        <v>33</v>
      </c>
      <c r="C13" s="39" t="s">
        <v>34</v>
      </c>
      <c r="D13" s="67">
        <f>IFERROR(VLOOKUP($B13,'Tabelas auxiliares'!$A$160:$C$215,3,FALSE),0)</f>
        <v>0</v>
      </c>
      <c r="E13" s="41">
        <f>IFERROR(VLOOKUP($B13,'Tabelas auxiliares'!$A$111:$E$152,4,FALSE),0)</f>
        <v>75892.61262130957</v>
      </c>
      <c r="F13" s="42">
        <f>IFERROR(VLOOKUP($B13,'Tabelas auxiliares'!$A$111:$E$152,5,FALSE),0)</f>
        <v>24107.387378690426</v>
      </c>
      <c r="G13" s="58">
        <f>SUMIFS(Tabela1[VALOR],Tabela1[DE (ÁREA / ORIGEM)],'Saldos INVESTIMENTO AEO LOA 24'!A13,Tabela1[CUSTEIO ou INVESTIMENTO?],'Tabelas auxiliares'!$B$222)</f>
        <v>0</v>
      </c>
      <c r="H13" s="59">
        <f>SUMIFS(Tabela1[VALOR],Tabela1[PARA (ÁREA / DESTINO)],'Saldos INVESTIMENTO AEO LOA 24'!A13,Tabela1[CUSTEIO ou INVESTIMENTO?],'Tabelas auxiliares'!$B$222)</f>
        <v>0</v>
      </c>
      <c r="I13" s="66">
        <f t="shared" si="1"/>
        <v>0</v>
      </c>
      <c r="J13" s="43">
        <f>SUMIFS('1. Pré-Empenhos'!$S$4:$S$320,'1. Pré-Empenhos'!$D$4:$D$320,'Saldos INVESTIMENTO AEO LOA 24'!B13,'1. Pré-Empenhos'!$R$4:$R$320,'Tabelas auxiliares'!$B$222)</f>
        <v>0</v>
      </c>
      <c r="K13" s="13">
        <f>SUMIFS('2. Empenho LOA 2024'!$Z$4:$Z$1480,'2. Empenho LOA 2024'!$D$4:$D$1480,'Saldos INVESTIMENTO AEO LOA 24'!B13,'2. Empenho LOA 2024'!$Y$4:$Y$1480,'Tabelas auxiliares'!$B$222)</f>
        <v>0</v>
      </c>
      <c r="L13" s="24">
        <f t="shared" si="0"/>
        <v>0</v>
      </c>
    </row>
    <row r="14" spans="1:12" x14ac:dyDescent="0.25">
      <c r="A14" t="s">
        <v>387</v>
      </c>
      <c r="B14" s="39" t="s">
        <v>35</v>
      </c>
      <c r="C14" s="39" t="s">
        <v>36</v>
      </c>
      <c r="D14" s="67">
        <f>IFERROR(VLOOKUP($B14,'Tabelas auxiliares'!$A$160:$C$215,3,FALSE),0)</f>
        <v>400000</v>
      </c>
      <c r="E14" s="41">
        <f>IFERROR(VLOOKUP($B14,'Tabelas auxiliares'!$A$111:$E$152,4,FALSE),0)</f>
        <v>16696374.776688106</v>
      </c>
      <c r="F14" s="42">
        <f>IFERROR(VLOOKUP($B14,'Tabelas auxiliares'!$A$111:$E$152,5,FALSE),0)</f>
        <v>5303625.2233118936</v>
      </c>
      <c r="G14" s="58">
        <f>SUMIFS(Tabela1[VALOR],Tabela1[DE (ÁREA / ORIGEM)],'Saldos INVESTIMENTO AEO LOA 24'!A14,Tabela1[CUSTEIO ou INVESTIMENTO?],'Tabelas auxiliares'!$B$222)</f>
        <v>0</v>
      </c>
      <c r="H14" s="59">
        <f>SUMIFS(Tabela1[VALOR],Tabela1[PARA (ÁREA / DESTINO)],'Saldos INVESTIMENTO AEO LOA 24'!A14,Tabela1[CUSTEIO ou INVESTIMENTO?],'Tabelas auxiliares'!$B$222)</f>
        <v>0</v>
      </c>
      <c r="I14" s="66">
        <f t="shared" si="1"/>
        <v>400000</v>
      </c>
      <c r="J14" s="43">
        <f>SUMIFS('1. Pré-Empenhos'!$S$4:$S$320,'1. Pré-Empenhos'!$D$4:$D$320,'Saldos INVESTIMENTO AEO LOA 24'!B14,'1. Pré-Empenhos'!$R$4:$R$320,'Tabelas auxiliares'!$B$222)</f>
        <v>0</v>
      </c>
      <c r="K14" s="13">
        <f>SUMIFS('2. Empenho LOA 2024'!$Z$4:$Z$1480,'2. Empenho LOA 2024'!$D$4:$D$1480,'Saldos INVESTIMENTO AEO LOA 24'!B14,'2. Empenho LOA 2024'!$Y$4:$Y$1480,'Tabelas auxiliares'!$B$222)</f>
        <v>0</v>
      </c>
      <c r="L14" s="24">
        <f t="shared" si="0"/>
        <v>400000</v>
      </c>
    </row>
    <row r="15" spans="1:12" x14ac:dyDescent="0.25">
      <c r="A15" t="s">
        <v>400</v>
      </c>
      <c r="B15" s="39" t="s">
        <v>37</v>
      </c>
      <c r="C15" s="39" t="s">
        <v>38</v>
      </c>
      <c r="D15" s="67">
        <f>IFERROR(VLOOKUP($B15,'Tabelas auxiliares'!$A$160:$C$215,3,FALSE),0)</f>
        <v>0</v>
      </c>
      <c r="E15" s="41">
        <f>IFERROR(VLOOKUP($B15,'Tabelas auxiliares'!$A$111:$E$152,4,FALSE),0)</f>
        <v>189731.53155327393</v>
      </c>
      <c r="F15" s="42">
        <f>IFERROR(VLOOKUP($B15,'Tabelas auxiliares'!$A$111:$E$152,5,FALSE),0)</f>
        <v>60268.468446726067</v>
      </c>
      <c r="G15" s="58">
        <f>SUMIFS(Tabela1[VALOR],Tabela1[DE (ÁREA / ORIGEM)],'Saldos INVESTIMENTO AEO LOA 24'!A15,Tabela1[CUSTEIO ou INVESTIMENTO?],'Tabelas auxiliares'!$B$222)</f>
        <v>0</v>
      </c>
      <c r="H15" s="59">
        <f>SUMIFS(Tabela1[VALOR],Tabela1[PARA (ÁREA / DESTINO)],'Saldos INVESTIMENTO AEO LOA 24'!A15,Tabela1[CUSTEIO ou INVESTIMENTO?],'Tabelas auxiliares'!$B$222)</f>
        <v>0</v>
      </c>
      <c r="I15" s="66">
        <f t="shared" si="1"/>
        <v>0</v>
      </c>
      <c r="J15" s="43">
        <f>SUMIFS('1. Pré-Empenhos'!$S$4:$S$320,'1. Pré-Empenhos'!$D$4:$D$320,'Saldos INVESTIMENTO AEO LOA 24'!B15,'1. Pré-Empenhos'!$R$4:$R$320,'Tabelas auxiliares'!$B$222)</f>
        <v>0</v>
      </c>
      <c r="K15" s="13">
        <f>SUMIFS('2. Empenho LOA 2024'!$Z$4:$Z$1480,'2. Empenho LOA 2024'!$D$4:$D$1480,'Saldos INVESTIMENTO AEO LOA 24'!B15,'2. Empenho LOA 2024'!$Y$4:$Y$1480,'Tabelas auxiliares'!$B$222)</f>
        <v>0</v>
      </c>
      <c r="L15" s="24">
        <f t="shared" si="0"/>
        <v>0</v>
      </c>
    </row>
    <row r="16" spans="1:12" x14ac:dyDescent="0.25">
      <c r="A16" t="s">
        <v>401</v>
      </c>
      <c r="B16" s="39" t="s">
        <v>150</v>
      </c>
      <c r="C16" s="39" t="s">
        <v>154</v>
      </c>
      <c r="D16" s="67">
        <f>IFERROR(VLOOKUP($B16,'Tabelas auxiliares'!$A$160:$C$215,3,FALSE),0)</f>
        <v>800000</v>
      </c>
      <c r="E16" s="41">
        <f>IFERROR(VLOOKUP($B16,'Tabelas auxiliares'!$A$111:$E$152,4,FALSE),0)</f>
        <v>0</v>
      </c>
      <c r="F16" s="42">
        <f>IFERROR(VLOOKUP($B16,'Tabelas auxiliares'!$A$111:$E$152,5,FALSE),0)</f>
        <v>0</v>
      </c>
      <c r="G16" s="58">
        <f>SUMIFS(Tabela1[VALOR],Tabela1[DE (ÁREA / ORIGEM)],'Saldos INVESTIMENTO AEO LOA 24'!A16,Tabela1[CUSTEIO ou INVESTIMENTO?],'Tabelas auxiliares'!$B$222)</f>
        <v>0</v>
      </c>
      <c r="H16" s="59">
        <f>SUMIFS(Tabela1[VALOR],Tabela1[PARA (ÁREA / DESTINO)],'Saldos INVESTIMENTO AEO LOA 24'!A16,Tabela1[CUSTEIO ou INVESTIMENTO?],'Tabelas auxiliares'!$B$222)</f>
        <v>0</v>
      </c>
      <c r="I16" s="66">
        <f t="shared" si="1"/>
        <v>800000</v>
      </c>
      <c r="J16" s="43">
        <f>SUMIFS('1. Pré-Empenhos'!$S$4:$S$320,'1. Pré-Empenhos'!$D$4:$D$320,'Saldos INVESTIMENTO AEO LOA 24'!B16,'1. Pré-Empenhos'!$R$4:$R$320,'Tabelas auxiliares'!$B$222)</f>
        <v>0</v>
      </c>
      <c r="K16" s="13">
        <f>SUMIFS('2. Empenho LOA 2024'!$Z$4:$Z$1480,'2. Empenho LOA 2024'!$D$4:$D$1480,'Saldos INVESTIMENTO AEO LOA 24'!B16,'2. Empenho LOA 2024'!$Y$4:$Y$1480,'Tabelas auxiliares'!$B$222)</f>
        <v>12250</v>
      </c>
      <c r="L16" s="24">
        <f t="shared" si="0"/>
        <v>787750</v>
      </c>
    </row>
    <row r="17" spans="1:12" x14ac:dyDescent="0.25">
      <c r="A17" t="s">
        <v>402</v>
      </c>
      <c r="B17" s="39" t="s">
        <v>153</v>
      </c>
      <c r="C17" s="39" t="s">
        <v>155</v>
      </c>
      <c r="D17" s="67">
        <f>IFERROR(VLOOKUP($B17,'Tabelas auxiliares'!$A$160:$C$215,3,FALSE),0)</f>
        <v>800000</v>
      </c>
      <c r="E17" s="41">
        <f>IFERROR(VLOOKUP($B17,'Tabelas auxiliares'!$A$111:$E$152,4,FALSE),0)</f>
        <v>0</v>
      </c>
      <c r="F17" s="42">
        <f>IFERROR(VLOOKUP($B17,'Tabelas auxiliares'!$A$111:$E$152,5,FALSE),0)</f>
        <v>0</v>
      </c>
      <c r="G17" s="58">
        <f>SUMIFS(Tabela1[VALOR],Tabela1[DE (ÁREA / ORIGEM)],'Saldos INVESTIMENTO AEO LOA 24'!A17,Tabela1[CUSTEIO ou INVESTIMENTO?],'Tabelas auxiliares'!$B$222)</f>
        <v>0</v>
      </c>
      <c r="H17" s="59">
        <f>SUMIFS(Tabela1[VALOR],Tabela1[PARA (ÁREA / DESTINO)],'Saldos INVESTIMENTO AEO LOA 24'!A17,Tabela1[CUSTEIO ou INVESTIMENTO?],'Tabelas auxiliares'!$B$222)</f>
        <v>0</v>
      </c>
      <c r="I17" s="66">
        <f t="shared" si="1"/>
        <v>800000</v>
      </c>
      <c r="J17" s="43">
        <f>SUMIFS('1. Pré-Empenhos'!$S$4:$S$320,'1. Pré-Empenhos'!$D$4:$D$320,'Saldos INVESTIMENTO AEO LOA 24'!B17,'1. Pré-Empenhos'!$R$4:$R$320,'Tabelas auxiliares'!$B$222)</f>
        <v>0</v>
      </c>
      <c r="K17" s="13">
        <f>SUMIFS('2. Empenho LOA 2024'!$Z$4:$Z$1480,'2. Empenho LOA 2024'!$D$4:$D$1480,'Saldos INVESTIMENTO AEO LOA 24'!B17,'2. Empenho LOA 2024'!$Y$4:$Y$1480,'Tabelas auxiliares'!$B$222)</f>
        <v>0</v>
      </c>
      <c r="L17" s="24">
        <f t="shared" si="0"/>
        <v>800000</v>
      </c>
    </row>
    <row r="18" spans="1:12" x14ac:dyDescent="0.25">
      <c r="A18" t="s">
        <v>403</v>
      </c>
      <c r="B18" s="39" t="s">
        <v>39</v>
      </c>
      <c r="C18" s="39" t="s">
        <v>40</v>
      </c>
      <c r="D18" s="67">
        <f>IFERROR(VLOOKUP($B18,'Tabelas auxiliares'!$A$160:$C$215,3,FALSE),0)</f>
        <v>0</v>
      </c>
      <c r="E18" s="41">
        <f>IFERROR(VLOOKUP($B18,'Tabelas auxiliares'!$A$111:$E$152,4,FALSE),0)</f>
        <v>227677.83786392873</v>
      </c>
      <c r="F18" s="42">
        <f>IFERROR(VLOOKUP($B18,'Tabelas auxiliares'!$A$111:$E$152,5,FALSE),0)</f>
        <v>72322.162136071274</v>
      </c>
      <c r="G18" s="58">
        <f>SUMIFS(Tabela1[VALOR],Tabela1[DE (ÁREA / ORIGEM)],'Saldos INVESTIMENTO AEO LOA 24'!A18,Tabela1[CUSTEIO ou INVESTIMENTO?],'Tabelas auxiliares'!$B$222)</f>
        <v>0</v>
      </c>
      <c r="H18" s="59">
        <f>SUMIFS(Tabela1[VALOR],Tabela1[PARA (ÁREA / DESTINO)],'Saldos INVESTIMENTO AEO LOA 24'!A18,Tabela1[CUSTEIO ou INVESTIMENTO?],'Tabelas auxiliares'!$B$222)</f>
        <v>0</v>
      </c>
      <c r="I18" s="66">
        <f t="shared" si="1"/>
        <v>0</v>
      </c>
      <c r="J18" s="43">
        <f>SUMIFS('1. Pré-Empenhos'!$S$4:$S$320,'1. Pré-Empenhos'!$D$4:$D$320,'Saldos INVESTIMENTO AEO LOA 24'!B18,'1. Pré-Empenhos'!$R$4:$R$320,'Tabelas auxiliares'!$B$222)</f>
        <v>0</v>
      </c>
      <c r="K18" s="13">
        <f>SUMIFS('2. Empenho LOA 2024'!$Z$4:$Z$1480,'2. Empenho LOA 2024'!$D$4:$D$1480,'Saldos INVESTIMENTO AEO LOA 24'!B18,'2. Empenho LOA 2024'!$Y$4:$Y$1480,'Tabelas auxiliares'!$B$222)</f>
        <v>0</v>
      </c>
      <c r="L18" s="24">
        <f t="shared" si="0"/>
        <v>0</v>
      </c>
    </row>
    <row r="19" spans="1:12" x14ac:dyDescent="0.25">
      <c r="A19" t="s">
        <v>404</v>
      </c>
      <c r="B19" s="39" t="s">
        <v>29</v>
      </c>
      <c r="C19" s="39" t="s">
        <v>30</v>
      </c>
      <c r="D19" s="67">
        <f>IFERROR(VLOOKUP($B19,'Tabelas auxiliares'!$A$160:$C$215,3,FALSE),0)</f>
        <v>0</v>
      </c>
      <c r="E19" s="41">
        <f>IFERROR(VLOOKUP($B19,'Tabelas auxiliares'!$A$111:$E$152,4,FALSE),0)</f>
        <v>37946.306310654785</v>
      </c>
      <c r="F19" s="42">
        <f>IFERROR(VLOOKUP($B19,'Tabelas auxiliares'!$A$111:$E$152,5,FALSE),0)</f>
        <v>12053.693689345213</v>
      </c>
      <c r="G19" s="58">
        <f>SUMIFS(Tabela1[VALOR],Tabela1[DE (ÁREA / ORIGEM)],'Saldos INVESTIMENTO AEO LOA 24'!A19,Tabela1[CUSTEIO ou INVESTIMENTO?],'Tabelas auxiliares'!$B$222)</f>
        <v>0</v>
      </c>
      <c r="H19" s="59">
        <f>SUMIFS(Tabela1[VALOR],Tabela1[PARA (ÁREA / DESTINO)],'Saldos INVESTIMENTO AEO LOA 24'!A19,Tabela1[CUSTEIO ou INVESTIMENTO?],'Tabelas auxiliares'!$B$222)</f>
        <v>0</v>
      </c>
      <c r="I19" s="66">
        <f t="shared" si="1"/>
        <v>0</v>
      </c>
      <c r="J19" s="43">
        <f>SUMIFS('1. Pré-Empenhos'!$S$4:$S$320,'1. Pré-Empenhos'!$D$4:$D$320,'Saldos INVESTIMENTO AEO LOA 24'!B19,'1. Pré-Empenhos'!$R$4:$R$320,'Tabelas auxiliares'!$B$222)</f>
        <v>0</v>
      </c>
      <c r="K19" s="13">
        <f>SUMIFS('2. Empenho LOA 2024'!$Z$4:$Z$1480,'2. Empenho LOA 2024'!$D$4:$D$1480,'Saldos INVESTIMENTO AEO LOA 24'!B19,'2. Empenho LOA 2024'!$Y$4:$Y$1480,'Tabelas auxiliares'!$B$222)</f>
        <v>0</v>
      </c>
      <c r="L19" s="24">
        <f t="shared" si="0"/>
        <v>0</v>
      </c>
    </row>
    <row r="20" spans="1:12" ht="30" x14ac:dyDescent="0.25">
      <c r="A20" t="s">
        <v>405</v>
      </c>
      <c r="B20" s="39" t="s">
        <v>41</v>
      </c>
      <c r="C20" s="39" t="s">
        <v>42</v>
      </c>
      <c r="D20" s="67">
        <f>IFERROR(VLOOKUP($B20,'Tabelas auxiliares'!$A$160:$C$215,3,FALSE),0)</f>
        <v>270000</v>
      </c>
      <c r="E20" s="41">
        <f>IFERROR(VLOOKUP($B20,'Tabelas auxiliares'!$A$111:$E$152,4,FALSE),0)</f>
        <v>113838.91893196436</v>
      </c>
      <c r="F20" s="42">
        <f>IFERROR(VLOOKUP($B20,'Tabelas auxiliares'!$A$111:$E$152,5,FALSE),0)</f>
        <v>36161.081068035637</v>
      </c>
      <c r="G20" s="58">
        <f>SUMIFS(Tabela1[VALOR],Tabela1[DE (ÁREA / ORIGEM)],'Saldos INVESTIMENTO AEO LOA 24'!A20,Tabela1[CUSTEIO ou INVESTIMENTO?],'Tabelas auxiliares'!$B$222)</f>
        <v>121885</v>
      </c>
      <c r="H20" s="59">
        <f>SUMIFS(Tabela1[VALOR],Tabela1[PARA (ÁREA / DESTINO)],'Saldos INVESTIMENTO AEO LOA 24'!A20,Tabela1[CUSTEIO ou INVESTIMENTO?],'Tabelas auxiliares'!$B$222)</f>
        <v>0</v>
      </c>
      <c r="I20" s="66">
        <f t="shared" si="1"/>
        <v>148115</v>
      </c>
      <c r="J20" s="43">
        <f>SUMIFS('1. Pré-Empenhos'!$S$4:$S$320,'1. Pré-Empenhos'!$D$4:$D$320,'Saldos INVESTIMENTO AEO LOA 24'!B20,'1. Pré-Empenhos'!$R$4:$R$320,'Tabelas auxiliares'!$B$222)</f>
        <v>0</v>
      </c>
      <c r="K20" s="13">
        <f>SUMIFS('2. Empenho LOA 2024'!$Z$4:$Z$1480,'2. Empenho LOA 2024'!$D$4:$D$1480,'Saldos INVESTIMENTO AEO LOA 24'!B20,'2. Empenho LOA 2024'!$Y$4:$Y$1480,'Tabelas auxiliares'!$B$222)</f>
        <v>0</v>
      </c>
      <c r="L20" s="24">
        <f t="shared" si="0"/>
        <v>148115</v>
      </c>
    </row>
    <row r="21" spans="1:12" x14ac:dyDescent="0.25">
      <c r="A21" t="s">
        <v>406</v>
      </c>
      <c r="B21" s="39" t="s">
        <v>43</v>
      </c>
      <c r="C21" s="39" t="s">
        <v>44</v>
      </c>
      <c r="D21" s="67">
        <f>IFERROR(VLOOKUP($B21,'Tabelas auxiliares'!$A$160:$C$215,3,FALSE),0)</f>
        <v>0</v>
      </c>
      <c r="E21" s="41">
        <f>IFERROR(VLOOKUP($B21,'Tabelas auxiliares'!$A$111:$E$152,4,FALSE),0)</f>
        <v>64129.257665006589</v>
      </c>
      <c r="F21" s="42">
        <f>IFERROR(VLOOKUP($B21,'Tabelas auxiliares'!$A$111:$E$152,5,FALSE),0)</f>
        <v>20370.742334993411</v>
      </c>
      <c r="G21" s="58">
        <f>SUMIFS(Tabela1[VALOR],Tabela1[DE (ÁREA / ORIGEM)],'Saldos INVESTIMENTO AEO LOA 24'!A21,Tabela1[CUSTEIO ou INVESTIMENTO?],'Tabelas auxiliares'!$B$222)</f>
        <v>0</v>
      </c>
      <c r="H21" s="59">
        <f>SUMIFS(Tabela1[VALOR],Tabela1[PARA (ÁREA / DESTINO)],'Saldos INVESTIMENTO AEO LOA 24'!A21,Tabela1[CUSTEIO ou INVESTIMENTO?],'Tabelas auxiliares'!$B$222)</f>
        <v>0</v>
      </c>
      <c r="I21" s="66">
        <f t="shared" si="1"/>
        <v>0</v>
      </c>
      <c r="J21" s="43">
        <f>SUMIFS('1. Pré-Empenhos'!$S$4:$S$320,'1. Pré-Empenhos'!$D$4:$D$320,'Saldos INVESTIMENTO AEO LOA 24'!B21,'1. Pré-Empenhos'!$R$4:$R$320,'Tabelas auxiliares'!$B$222)</f>
        <v>0</v>
      </c>
      <c r="K21" s="13">
        <f>SUMIFS('2. Empenho LOA 2024'!$Z$4:$Z$1480,'2. Empenho LOA 2024'!$D$4:$D$1480,'Saldos INVESTIMENTO AEO LOA 24'!B21,'2. Empenho LOA 2024'!$Y$4:$Y$1480,'Tabelas auxiliares'!$B$222)</f>
        <v>0</v>
      </c>
      <c r="L21" s="24">
        <f t="shared" si="0"/>
        <v>0</v>
      </c>
    </row>
    <row r="22" spans="1:12" x14ac:dyDescent="0.25">
      <c r="A22" t="s">
        <v>407</v>
      </c>
      <c r="B22" s="39" t="s">
        <v>213</v>
      </c>
      <c r="C22" s="39" t="s">
        <v>210</v>
      </c>
      <c r="D22" s="67">
        <f>IFERROR(VLOOKUP($B22,'Tabelas auxiliares'!$A$160:$C$215,3,FALSE),0)</f>
        <v>0</v>
      </c>
      <c r="E22" s="41">
        <f>IFERROR(VLOOKUP($B22,'Tabelas auxiliares'!$A$111:$E$152,4,FALSE),0)</f>
        <v>0</v>
      </c>
      <c r="F22" s="42">
        <f>IFERROR(VLOOKUP($B22,'Tabelas auxiliares'!$A$111:$E$152,5,FALSE),0)</f>
        <v>0</v>
      </c>
      <c r="G22" s="58">
        <f>SUMIFS(Tabela1[VALOR],Tabela1[DE (ÁREA / ORIGEM)],'Saldos INVESTIMENTO AEO LOA 24'!A22,Tabela1[CUSTEIO ou INVESTIMENTO?],'Tabelas auxiliares'!$B$222)</f>
        <v>0</v>
      </c>
      <c r="H22" s="59">
        <f>SUMIFS(Tabela1[VALOR],Tabela1[PARA (ÁREA / DESTINO)],'Saldos INVESTIMENTO AEO LOA 24'!A22,Tabela1[CUSTEIO ou INVESTIMENTO?],'Tabelas auxiliares'!$B$222)</f>
        <v>0</v>
      </c>
      <c r="I22" s="66">
        <f t="shared" si="1"/>
        <v>0</v>
      </c>
      <c r="J22" s="43">
        <f>SUMIFS('1. Pré-Empenhos'!$S$4:$S$320,'1. Pré-Empenhos'!$D$4:$D$320,'Saldos INVESTIMENTO AEO LOA 24'!B22,'1. Pré-Empenhos'!$R$4:$R$320,'Tabelas auxiliares'!$B$222)</f>
        <v>0</v>
      </c>
      <c r="K22" s="13">
        <f>SUMIFS('2. Empenho LOA 2024'!$Z$4:$Z$1480,'2. Empenho LOA 2024'!$D$4:$D$1480,'Saldos INVESTIMENTO AEO LOA 24'!B22,'2. Empenho LOA 2024'!$Y$4:$Y$1480,'Tabelas auxiliares'!$B$222)</f>
        <v>0</v>
      </c>
      <c r="L22" s="24">
        <f t="shared" si="0"/>
        <v>0</v>
      </c>
    </row>
    <row r="23" spans="1:12" x14ac:dyDescent="0.25">
      <c r="A23" t="s">
        <v>408</v>
      </c>
      <c r="B23" s="39" t="s">
        <v>206</v>
      </c>
      <c r="C23" s="39" t="s">
        <v>224</v>
      </c>
      <c r="D23" s="67">
        <f>IFERROR(VLOOKUP($B23,'Tabelas auxiliares'!$A$160:$C$215,3,FALSE),0)</f>
        <v>0</v>
      </c>
      <c r="E23" s="41">
        <f>IFERROR(VLOOKUP($B23,'Tabelas auxiliares'!$A$111:$E$152,4,FALSE),0)</f>
        <v>0</v>
      </c>
      <c r="F23" s="42">
        <f>IFERROR(VLOOKUP($B23,'Tabelas auxiliares'!$A$111:$E$152,5,FALSE),0)</f>
        <v>0</v>
      </c>
      <c r="G23" s="58">
        <f>SUMIFS(Tabela1[VALOR],Tabela1[DE (ÁREA / ORIGEM)],'Saldos INVESTIMENTO AEO LOA 24'!A23,Tabela1[CUSTEIO ou INVESTIMENTO?],'Tabelas auxiliares'!$B$222)</f>
        <v>0</v>
      </c>
      <c r="H23" s="59">
        <f>SUMIFS(Tabela1[VALOR],Tabela1[PARA (ÁREA / DESTINO)],'Saldos INVESTIMENTO AEO LOA 24'!A23,Tabela1[CUSTEIO ou INVESTIMENTO?],'Tabelas auxiliares'!$B$222)</f>
        <v>0</v>
      </c>
      <c r="I23" s="66">
        <f t="shared" si="1"/>
        <v>0</v>
      </c>
      <c r="J23" s="43">
        <f>SUMIFS('1. Pré-Empenhos'!$S$4:$S$320,'1. Pré-Empenhos'!$D$4:$D$320,'Saldos INVESTIMENTO AEO LOA 24'!B23,'1. Pré-Empenhos'!$R$4:$R$320,'Tabelas auxiliares'!$B$222)</f>
        <v>0</v>
      </c>
      <c r="K23" s="13">
        <f>SUMIFS('2. Empenho LOA 2024'!$Z$4:$Z$1480,'2. Empenho LOA 2024'!$D$4:$D$1480,'Saldos INVESTIMENTO AEO LOA 24'!B23,'2. Empenho LOA 2024'!$Y$4:$Y$1480,'Tabelas auxiliares'!$B$222)</f>
        <v>0</v>
      </c>
      <c r="L23" s="24">
        <f t="shared" si="0"/>
        <v>0</v>
      </c>
    </row>
    <row r="24" spans="1:12" ht="30" x14ac:dyDescent="0.25">
      <c r="A24" t="s">
        <v>409</v>
      </c>
      <c r="B24" s="39" t="s">
        <v>45</v>
      </c>
      <c r="C24" s="39" t="s">
        <v>46</v>
      </c>
      <c r="D24" s="67">
        <f>IFERROR(VLOOKUP($B24,'Tabelas auxiliares'!$A$160:$C$215,3,FALSE),0)</f>
        <v>270000</v>
      </c>
      <c r="E24" s="41">
        <f>IFERROR(VLOOKUP($B24,'Tabelas auxiliares'!$A$111:$E$152,4,FALSE),0)</f>
        <v>113838.91893196436</v>
      </c>
      <c r="F24" s="42">
        <f>IFERROR(VLOOKUP($B24,'Tabelas auxiliares'!$A$111:$E$152,5,FALSE),0)</f>
        <v>36161.081068035637</v>
      </c>
      <c r="G24" s="58">
        <f>SUMIFS(Tabela1[VALOR],Tabela1[DE (ÁREA / ORIGEM)],'Saldos INVESTIMENTO AEO LOA 24'!A24,Tabela1[CUSTEIO ou INVESTIMENTO?],'Tabelas auxiliares'!$B$222)</f>
        <v>188105.64</v>
      </c>
      <c r="H24" s="59">
        <f>SUMIFS(Tabela1[VALOR],Tabela1[PARA (ÁREA / DESTINO)],'Saldos INVESTIMENTO AEO LOA 24'!A24,Tabela1[CUSTEIO ou INVESTIMENTO?],'Tabelas auxiliares'!$B$222)</f>
        <v>0</v>
      </c>
      <c r="I24" s="66">
        <f t="shared" si="1"/>
        <v>81894.359999999986</v>
      </c>
      <c r="J24" s="43">
        <f>SUMIFS('1. Pré-Empenhos'!$S$4:$S$320,'1. Pré-Empenhos'!$D$4:$D$320,'Saldos INVESTIMENTO AEO LOA 24'!B24,'1. Pré-Empenhos'!$R$4:$R$320,'Tabelas auxiliares'!$B$222)</f>
        <v>0</v>
      </c>
      <c r="K24" s="13">
        <f>SUMIFS('2. Empenho LOA 2024'!$Z$4:$Z$1480,'2. Empenho LOA 2024'!$D$4:$D$1480,'Saldos INVESTIMENTO AEO LOA 24'!B24,'2. Empenho LOA 2024'!$Y$4:$Y$1480,'Tabelas auxiliares'!$B$222)</f>
        <v>0</v>
      </c>
      <c r="L24" s="24">
        <f t="shared" si="0"/>
        <v>81894.359999999986</v>
      </c>
    </row>
    <row r="25" spans="1:12" x14ac:dyDescent="0.25">
      <c r="A25" t="s">
        <v>410</v>
      </c>
      <c r="B25" s="39" t="s">
        <v>47</v>
      </c>
      <c r="C25" s="39" t="s">
        <v>48</v>
      </c>
      <c r="D25" s="67">
        <f>IFERROR(VLOOKUP($B25,'Tabelas auxiliares'!$A$160:$C$215,3,FALSE),0)</f>
        <v>0</v>
      </c>
      <c r="E25" s="41">
        <f>IFERROR(VLOOKUP($B25,'Tabelas auxiliares'!$A$111:$E$152,4,FALSE),0)</f>
        <v>75892.61262130957</v>
      </c>
      <c r="F25" s="42">
        <f>IFERROR(VLOOKUP($B25,'Tabelas auxiliares'!$A$111:$E$152,5,FALSE),0)</f>
        <v>24107.387378690426</v>
      </c>
      <c r="G25" s="58">
        <f>SUMIFS(Tabela1[VALOR],Tabela1[DE (ÁREA / ORIGEM)],'Saldos INVESTIMENTO AEO LOA 24'!A25,Tabela1[CUSTEIO ou INVESTIMENTO?],'Tabelas auxiliares'!$B$222)</f>
        <v>0</v>
      </c>
      <c r="H25" s="59">
        <f>SUMIFS(Tabela1[VALOR],Tabela1[PARA (ÁREA / DESTINO)],'Saldos INVESTIMENTO AEO LOA 24'!A25,Tabela1[CUSTEIO ou INVESTIMENTO?],'Tabelas auxiliares'!$B$222)</f>
        <v>0</v>
      </c>
      <c r="I25" s="66">
        <f t="shared" si="1"/>
        <v>0</v>
      </c>
      <c r="J25" s="43">
        <f>SUMIFS('1. Pré-Empenhos'!$S$4:$S$320,'1. Pré-Empenhos'!$D$4:$D$320,'Saldos INVESTIMENTO AEO LOA 24'!B25,'1. Pré-Empenhos'!$R$4:$R$320,'Tabelas auxiliares'!$B$222)</f>
        <v>0</v>
      </c>
      <c r="K25" s="13">
        <f>SUMIFS('2. Empenho LOA 2024'!$Z$4:$Z$1480,'2. Empenho LOA 2024'!$D$4:$D$1480,'Saldos INVESTIMENTO AEO LOA 24'!B25,'2. Empenho LOA 2024'!$Y$4:$Y$1480,'Tabelas auxiliares'!$B$222)</f>
        <v>0</v>
      </c>
      <c r="L25" s="24">
        <f t="shared" si="0"/>
        <v>0</v>
      </c>
    </row>
    <row r="26" spans="1:12" x14ac:dyDescent="0.25">
      <c r="A26" t="s">
        <v>411</v>
      </c>
      <c r="B26" s="39" t="s">
        <v>214</v>
      </c>
      <c r="C26" s="39" t="s">
        <v>211</v>
      </c>
      <c r="D26" s="67">
        <f>IFERROR(VLOOKUP($B26,'Tabelas auxiliares'!$A$160:$C$215,3,FALSE),0)</f>
        <v>0</v>
      </c>
      <c r="E26" s="41">
        <f>IFERROR(VLOOKUP($B26,'Tabelas auxiliares'!$A$111:$E$152,4,FALSE),0)</f>
        <v>0</v>
      </c>
      <c r="F26" s="42">
        <f>IFERROR(VLOOKUP($B26,'Tabelas auxiliares'!$A$111:$E$152,5,FALSE),0)</f>
        <v>0</v>
      </c>
      <c r="G26" s="58">
        <f>SUMIFS(Tabela1[VALOR],Tabela1[DE (ÁREA / ORIGEM)],'Saldos INVESTIMENTO AEO LOA 24'!A26,Tabela1[CUSTEIO ou INVESTIMENTO?],'Tabelas auxiliares'!$B$222)</f>
        <v>0</v>
      </c>
      <c r="H26" s="59">
        <f>SUMIFS(Tabela1[VALOR],Tabela1[PARA (ÁREA / DESTINO)],'Saldos INVESTIMENTO AEO LOA 24'!A26,Tabela1[CUSTEIO ou INVESTIMENTO?],'Tabelas auxiliares'!$B$222)</f>
        <v>0</v>
      </c>
      <c r="I26" s="66">
        <f t="shared" si="1"/>
        <v>0</v>
      </c>
      <c r="J26" s="43">
        <f>SUMIFS('1. Pré-Empenhos'!$S$4:$S$320,'1. Pré-Empenhos'!$D$4:$D$320,'Saldos INVESTIMENTO AEO LOA 24'!B26,'1. Pré-Empenhos'!$R$4:$R$320,'Tabelas auxiliares'!$B$222)</f>
        <v>0</v>
      </c>
      <c r="K26" s="13">
        <f>SUMIFS('2. Empenho LOA 2024'!$Z$4:$Z$1480,'2. Empenho LOA 2024'!$D$4:$D$1480,'Saldos INVESTIMENTO AEO LOA 24'!B26,'2. Empenho LOA 2024'!$Y$4:$Y$1480,'Tabelas auxiliares'!$B$222)</f>
        <v>0</v>
      </c>
      <c r="L26" s="24">
        <f t="shared" si="0"/>
        <v>0</v>
      </c>
    </row>
    <row r="27" spans="1:12" x14ac:dyDescent="0.25">
      <c r="A27" t="s">
        <v>412</v>
      </c>
      <c r="B27" s="39" t="s">
        <v>383</v>
      </c>
      <c r="C27" s="39" t="s">
        <v>384</v>
      </c>
      <c r="D27" s="67">
        <f>IFERROR(VLOOKUP($B27,'Tabelas auxiliares'!$A$160:$C$215,3,FALSE),0)</f>
        <v>0</v>
      </c>
      <c r="E27" s="41">
        <f>IFERROR(VLOOKUP($B27,'Tabelas auxiliares'!$A$111:$E$152,4,FALSE),0)</f>
        <v>0</v>
      </c>
      <c r="F27" s="42">
        <f>IFERROR(VLOOKUP($B27,'Tabelas auxiliares'!$A$111:$E$152,5,FALSE),0)</f>
        <v>0</v>
      </c>
      <c r="G27" s="58">
        <f>SUMIFS(Tabela1[VALOR],Tabela1[DE (ÁREA / ORIGEM)],'Saldos INVESTIMENTO AEO LOA 24'!A27,Tabela1[CUSTEIO ou INVESTIMENTO?],'Tabelas auxiliares'!$B$222)</f>
        <v>0</v>
      </c>
      <c r="H27" s="59">
        <f>SUMIFS(Tabela1[VALOR],Tabela1[PARA (ÁREA / DESTINO)],'Saldos INVESTIMENTO AEO LOA 24'!A27,Tabela1[CUSTEIO ou INVESTIMENTO?],'Tabelas auxiliares'!$B$222)</f>
        <v>0</v>
      </c>
      <c r="I27" s="66">
        <f t="shared" ref="I27" si="4">D27-G27+H27</f>
        <v>0</v>
      </c>
      <c r="J27" s="43">
        <f>SUMIFS('1. Pré-Empenhos'!$S$4:$S$320,'1. Pré-Empenhos'!$D$4:$D$320,'Saldos INVESTIMENTO AEO LOA 24'!B27,'1. Pré-Empenhos'!$R$4:$R$320,'Tabelas auxiliares'!$B$222)</f>
        <v>0</v>
      </c>
      <c r="K27" s="13">
        <f>SUMIFS('2. Empenho LOA 2024'!$Z$4:$Z$1480,'2. Empenho LOA 2024'!$D$4:$D$1480,'Saldos INVESTIMENTO AEO LOA 24'!B27,'2. Empenho LOA 2024'!$Y$4:$Y$1480,'Tabelas auxiliares'!$B$222)</f>
        <v>0</v>
      </c>
      <c r="L27" s="24">
        <f t="shared" ref="L27" si="5">I27-J27-K27</f>
        <v>0</v>
      </c>
    </row>
    <row r="28" spans="1:12" ht="30" x14ac:dyDescent="0.25">
      <c r="A28" t="s">
        <v>413</v>
      </c>
      <c r="B28" s="39" t="s">
        <v>49</v>
      </c>
      <c r="C28" s="39" t="s">
        <v>50</v>
      </c>
      <c r="D28" s="67">
        <f>IFERROR(VLOOKUP($B28,'Tabelas auxiliares'!$A$160:$C$215,3,FALSE),0)</f>
        <v>161165.96</v>
      </c>
      <c r="E28" s="41">
        <f>IFERROR(VLOOKUP($B28,'Tabelas auxiliares'!$A$111:$E$152,4,FALSE),0)</f>
        <v>113838.91893196436</v>
      </c>
      <c r="F28" s="42">
        <f>IFERROR(VLOOKUP($B28,'Tabelas auxiliares'!$A$111:$E$152,5,FALSE),0)</f>
        <v>36161.081068035637</v>
      </c>
      <c r="G28" s="58">
        <f>SUMIFS(Tabela1[VALOR],Tabela1[DE (ÁREA / ORIGEM)],'Saldos INVESTIMENTO AEO LOA 24'!A28,Tabela1[CUSTEIO ou INVESTIMENTO?],'Tabelas auxiliares'!$B$222)</f>
        <v>69912.2</v>
      </c>
      <c r="H28" s="59">
        <f>SUMIFS(Tabela1[VALOR],Tabela1[PARA (ÁREA / DESTINO)],'Saldos INVESTIMENTO AEO LOA 24'!A28,Tabela1[CUSTEIO ou INVESTIMENTO?],'Tabelas auxiliares'!$B$222)</f>
        <v>0</v>
      </c>
      <c r="I28" s="66">
        <f t="shared" si="1"/>
        <v>91253.759999999995</v>
      </c>
      <c r="J28" s="43">
        <f>SUMIFS('1. Pré-Empenhos'!$S$4:$S$320,'1. Pré-Empenhos'!$D$4:$D$320,'Saldos INVESTIMENTO AEO LOA 24'!B28,'1. Pré-Empenhos'!$R$4:$R$320,'Tabelas auxiliares'!$B$222)</f>
        <v>0</v>
      </c>
      <c r="K28" s="13">
        <f>SUMIFS('2. Empenho LOA 2024'!$Z$4:$Z$1480,'2. Empenho LOA 2024'!$D$4:$D$1480,'Saldos INVESTIMENTO AEO LOA 24'!B28,'2. Empenho LOA 2024'!$Y$4:$Y$1480,'Tabelas auxiliares'!$B$222)</f>
        <v>0</v>
      </c>
      <c r="L28" s="24">
        <f t="shared" si="0"/>
        <v>91253.759999999995</v>
      </c>
    </row>
    <row r="29" spans="1:12" x14ac:dyDescent="0.25">
      <c r="A29" t="s">
        <v>414</v>
      </c>
      <c r="B29" s="39" t="s">
        <v>51</v>
      </c>
      <c r="C29" s="39" t="s">
        <v>52</v>
      </c>
      <c r="D29" s="67">
        <f>IFERROR(VLOOKUP($B29,'Tabelas auxiliares'!$A$160:$C$215,3,FALSE),0)</f>
        <v>0</v>
      </c>
      <c r="E29" s="41">
        <f>IFERROR(VLOOKUP($B29,'Tabelas auxiliares'!$A$111:$E$152,4,FALSE),0)</f>
        <v>265624.14417458349</v>
      </c>
      <c r="F29" s="42">
        <f>IFERROR(VLOOKUP($B29,'Tabelas auxiliares'!$A$111:$E$152,5,FALSE),0)</f>
        <v>84375.855825416496</v>
      </c>
      <c r="G29" s="58">
        <f>SUMIFS(Tabela1[VALOR],Tabela1[DE (ÁREA / ORIGEM)],'Saldos INVESTIMENTO AEO LOA 24'!A29,Tabela1[CUSTEIO ou INVESTIMENTO?],'Tabelas auxiliares'!$B$222)</f>
        <v>0</v>
      </c>
      <c r="H29" s="59">
        <f>SUMIFS(Tabela1[VALOR],Tabela1[PARA (ÁREA / DESTINO)],'Saldos INVESTIMENTO AEO LOA 24'!A29,Tabela1[CUSTEIO ou INVESTIMENTO?],'Tabelas auxiliares'!$B$222)</f>
        <v>0</v>
      </c>
      <c r="I29" s="66">
        <f t="shared" si="1"/>
        <v>0</v>
      </c>
      <c r="J29" s="43">
        <f>SUMIFS('1. Pré-Empenhos'!$S$4:$S$320,'1. Pré-Empenhos'!$D$4:$D$320,'Saldos INVESTIMENTO AEO LOA 24'!B29,'1. Pré-Empenhos'!$R$4:$R$320,'Tabelas auxiliares'!$B$222)</f>
        <v>0</v>
      </c>
      <c r="K29" s="13">
        <f>SUMIFS('2. Empenho LOA 2024'!$Z$4:$Z$1480,'2. Empenho LOA 2024'!$D$4:$D$1480,'Saldos INVESTIMENTO AEO LOA 24'!B29,'2. Empenho LOA 2024'!$Y$4:$Y$1480,'Tabelas auxiliares'!$B$222)</f>
        <v>0</v>
      </c>
      <c r="L29" s="24">
        <f t="shared" si="0"/>
        <v>0</v>
      </c>
    </row>
    <row r="30" spans="1:12" x14ac:dyDescent="0.25">
      <c r="A30" t="s">
        <v>415</v>
      </c>
      <c r="B30" s="39" t="s">
        <v>215</v>
      </c>
      <c r="C30" s="39" t="s">
        <v>212</v>
      </c>
      <c r="D30" s="67">
        <f>IFERROR(VLOOKUP($B30,'Tabelas auxiliares'!$A$160:$C$215,3,FALSE),0)</f>
        <v>0</v>
      </c>
      <c r="E30" s="41">
        <f>IFERROR(VLOOKUP($B30,'Tabelas auxiliares'!$A$111:$E$152,4,FALSE),0)</f>
        <v>0</v>
      </c>
      <c r="F30" s="42">
        <f>IFERROR(VLOOKUP($B30,'Tabelas auxiliares'!$A$111:$E$152,5,FALSE),0)</f>
        <v>0</v>
      </c>
      <c r="G30" s="58">
        <f>SUMIFS(Tabela1[VALOR],Tabela1[DE (ÁREA / ORIGEM)],'Saldos INVESTIMENTO AEO LOA 24'!A30,Tabela1[CUSTEIO ou INVESTIMENTO?],'Tabelas auxiliares'!$B$222)</f>
        <v>0</v>
      </c>
      <c r="H30" s="59">
        <f>SUMIFS(Tabela1[VALOR],Tabela1[PARA (ÁREA / DESTINO)],'Saldos INVESTIMENTO AEO LOA 24'!A30,Tabela1[CUSTEIO ou INVESTIMENTO?],'Tabelas auxiliares'!$B$222)</f>
        <v>0</v>
      </c>
      <c r="I30" s="66">
        <f t="shared" si="1"/>
        <v>0</v>
      </c>
      <c r="J30" s="43">
        <f>SUMIFS('1. Pré-Empenhos'!$S$4:$S$320,'1. Pré-Empenhos'!$D$4:$D$320,'Saldos INVESTIMENTO AEO LOA 24'!B30,'1. Pré-Empenhos'!$R$4:$R$320,'Tabelas auxiliares'!$B$222)</f>
        <v>0</v>
      </c>
      <c r="K30" s="13">
        <f>SUMIFS('2. Empenho LOA 2024'!$Z$4:$Z$1480,'2. Empenho LOA 2024'!$D$4:$D$1480,'Saldos INVESTIMENTO AEO LOA 24'!B30,'2. Empenho LOA 2024'!$Y$4:$Y$1480,'Tabelas auxiliares'!$B$222)</f>
        <v>0</v>
      </c>
      <c r="L30" s="24">
        <f t="shared" si="0"/>
        <v>0</v>
      </c>
    </row>
    <row r="31" spans="1:12" x14ac:dyDescent="0.25">
      <c r="A31" t="s">
        <v>416</v>
      </c>
      <c r="B31" s="39" t="s">
        <v>385</v>
      </c>
      <c r="C31" s="39" t="s">
        <v>386</v>
      </c>
      <c r="D31" s="67">
        <f>IFERROR(VLOOKUP($B31,'Tabelas auxiliares'!$A$160:$C$215,3,FALSE),0)</f>
        <v>0</v>
      </c>
      <c r="E31" s="41">
        <f>IFERROR(VLOOKUP($B31,'Tabelas auxiliares'!$A$111:$E$152,4,FALSE),0)</f>
        <v>0</v>
      </c>
      <c r="F31" s="42">
        <f>IFERROR(VLOOKUP($B31,'Tabelas auxiliares'!$A$111:$E$152,5,FALSE),0)</f>
        <v>0</v>
      </c>
      <c r="G31" s="58">
        <f>SUMIFS(Tabela1[VALOR],Tabela1[DE (ÁREA / ORIGEM)],'Saldos INVESTIMENTO AEO LOA 24'!A31,Tabela1[CUSTEIO ou INVESTIMENTO?],'Tabelas auxiliares'!$B$222)</f>
        <v>0</v>
      </c>
      <c r="H31" s="59">
        <f>SUMIFS(Tabela1[VALOR],Tabela1[PARA (ÁREA / DESTINO)],'Saldos INVESTIMENTO AEO LOA 24'!A31,Tabela1[CUSTEIO ou INVESTIMENTO?],'Tabelas auxiliares'!$B$222)</f>
        <v>0</v>
      </c>
      <c r="I31" s="66">
        <f t="shared" ref="I31" si="6">D31-G31+H31</f>
        <v>0</v>
      </c>
      <c r="J31" s="43">
        <f>SUMIFS('1. Pré-Empenhos'!$S$4:$S$320,'1. Pré-Empenhos'!$D$4:$D$320,'Saldos INVESTIMENTO AEO LOA 24'!B31,'1. Pré-Empenhos'!$R$4:$R$320,'Tabelas auxiliares'!$B$222)</f>
        <v>0</v>
      </c>
      <c r="K31" s="13">
        <f>SUMIFS('2. Empenho LOA 2024'!$Z$4:$Z$1480,'2. Empenho LOA 2024'!$D$4:$D$1480,'Saldos INVESTIMENTO AEO LOA 24'!B31,'2. Empenho LOA 2024'!$Y$4:$Y$1480,'Tabelas auxiliares'!$B$222)</f>
        <v>0</v>
      </c>
      <c r="L31" s="24">
        <f t="shared" ref="L31" si="7">I31-J31-K31</f>
        <v>0</v>
      </c>
    </row>
    <row r="32" spans="1:12" ht="30" x14ac:dyDescent="0.25">
      <c r="A32" t="s">
        <v>417</v>
      </c>
      <c r="B32" s="39" t="s">
        <v>53</v>
      </c>
      <c r="C32" s="39" t="s">
        <v>54</v>
      </c>
      <c r="D32" s="67">
        <f>IFERROR(VLOOKUP($B32,'Tabelas auxiliares'!$A$160:$C$215,3,FALSE),0)</f>
        <v>1000000</v>
      </c>
      <c r="E32" s="41">
        <f>IFERROR(VLOOKUP($B32,'Tabelas auxiliares'!$A$111:$E$152,4,FALSE),0)</f>
        <v>872765.04514506005</v>
      </c>
      <c r="F32" s="42">
        <f>IFERROR(VLOOKUP($B32,'Tabelas auxiliares'!$A$111:$E$152,5,FALSE),0)</f>
        <v>277234.95485493989</v>
      </c>
      <c r="G32" s="58">
        <f>SUMIFS(Tabela1[VALOR],Tabela1[DE (ÁREA / ORIGEM)],'Saldos INVESTIMENTO AEO LOA 24'!A32,Tabela1[CUSTEIO ou INVESTIMENTO?],'Tabelas auxiliares'!$B$222)</f>
        <v>0</v>
      </c>
      <c r="H32" s="59">
        <f>SUMIFS(Tabela1[VALOR],Tabela1[PARA (ÁREA / DESTINO)],'Saldos INVESTIMENTO AEO LOA 24'!A32,Tabela1[CUSTEIO ou INVESTIMENTO?],'Tabelas auxiliares'!$B$222)</f>
        <v>0</v>
      </c>
      <c r="I32" s="66">
        <f t="shared" si="1"/>
        <v>1000000</v>
      </c>
      <c r="J32" s="43">
        <f>SUMIFS('1. Pré-Empenhos'!$S$4:$S$320,'1. Pré-Empenhos'!$D$4:$D$320,'Saldos INVESTIMENTO AEO LOA 24'!B32,'1. Pré-Empenhos'!$R$4:$R$320,'Tabelas auxiliares'!$B$222)</f>
        <v>0</v>
      </c>
      <c r="K32" s="13">
        <f>SUMIFS('2. Empenho LOA 2024'!$Z$4:$Z$1480,'2. Empenho LOA 2024'!$D$4:$D$1480,'Saldos INVESTIMENTO AEO LOA 24'!B32,'2. Empenho LOA 2024'!$Y$4:$Y$1480,'Tabelas auxiliares'!$B$222)</f>
        <v>0</v>
      </c>
      <c r="L32" s="24">
        <f t="shared" si="0"/>
        <v>1000000</v>
      </c>
    </row>
    <row r="33" spans="1:12" x14ac:dyDescent="0.25">
      <c r="A33" t="s">
        <v>418</v>
      </c>
      <c r="B33" s="39" t="s">
        <v>216</v>
      </c>
      <c r="C33" s="39" t="s">
        <v>217</v>
      </c>
      <c r="D33" s="67">
        <f>IFERROR(VLOOKUP($B33,'Tabelas auxiliares'!$A$160:$C$215,3,FALSE),0)</f>
        <v>0</v>
      </c>
      <c r="E33" s="41">
        <f>IFERROR(VLOOKUP($B33,'Tabelas auxiliares'!$A$111:$E$152,4,FALSE),0)</f>
        <v>0</v>
      </c>
      <c r="F33" s="42">
        <f>IFERROR(VLOOKUP($B33,'Tabelas auxiliares'!$A$111:$E$152,5,FALSE),0)</f>
        <v>0</v>
      </c>
      <c r="G33" s="58">
        <f>SUMIFS(Tabela1[VALOR],Tabela1[DE (ÁREA / ORIGEM)],'Saldos INVESTIMENTO AEO LOA 24'!A33,Tabela1[CUSTEIO ou INVESTIMENTO?],'Tabelas auxiliares'!$B$222)</f>
        <v>0</v>
      </c>
      <c r="H33" s="59">
        <f>SUMIFS(Tabela1[VALOR],Tabela1[PARA (ÁREA / DESTINO)],'Saldos INVESTIMENTO AEO LOA 24'!A33,Tabela1[CUSTEIO ou INVESTIMENTO?],'Tabelas auxiliares'!$B$222)</f>
        <v>0</v>
      </c>
      <c r="I33" s="66">
        <f t="shared" si="1"/>
        <v>0</v>
      </c>
      <c r="J33" s="43">
        <f>SUMIFS('1. Pré-Empenhos'!$S$4:$S$320,'1. Pré-Empenhos'!$D$4:$D$320,'Saldos INVESTIMENTO AEO LOA 24'!B33,'1. Pré-Empenhos'!$R$4:$R$320,'Tabelas auxiliares'!$B$222)</f>
        <v>0</v>
      </c>
      <c r="K33" s="13">
        <f>SUMIFS('2. Empenho LOA 2024'!$Z$4:$Z$1480,'2. Empenho LOA 2024'!$D$4:$D$1480,'Saldos INVESTIMENTO AEO LOA 24'!B33,'2. Empenho LOA 2024'!$Y$4:$Y$1480,'Tabelas auxiliares'!$B$222)</f>
        <v>0</v>
      </c>
      <c r="L33" s="24">
        <f t="shared" si="0"/>
        <v>0</v>
      </c>
    </row>
    <row r="34" spans="1:12" ht="30" x14ac:dyDescent="0.25">
      <c r="A34" t="s">
        <v>419</v>
      </c>
      <c r="B34" s="39" t="s">
        <v>55</v>
      </c>
      <c r="C34" s="39" t="s">
        <v>56</v>
      </c>
      <c r="D34" s="67">
        <f>IFERROR(VLOOKUP($B34,'Tabelas auxiliares'!$A$160:$C$215,3,FALSE),0)</f>
        <v>65938.28</v>
      </c>
      <c r="E34" s="41">
        <f>IFERROR(VLOOKUP($B34,'Tabelas auxiliares'!$A$111:$E$152,4,FALSE),0)</f>
        <v>1024550.2703876792</v>
      </c>
      <c r="F34" s="42">
        <f>IFERROR(VLOOKUP($B34,'Tabelas auxiliares'!$A$111:$E$152,5,FALSE),0)</f>
        <v>325449.72961232072</v>
      </c>
      <c r="G34" s="58">
        <f>SUMIFS(Tabela1[VALOR],Tabela1[DE (ÁREA / ORIGEM)],'Saldos INVESTIMENTO AEO LOA 24'!A34,Tabela1[CUSTEIO ou INVESTIMENTO?],'Tabelas auxiliares'!$B$222)</f>
        <v>0</v>
      </c>
      <c r="H34" s="59">
        <f>SUMIFS(Tabela1[VALOR],Tabela1[PARA (ÁREA / DESTINO)],'Saldos INVESTIMENTO AEO LOA 24'!A34,Tabela1[CUSTEIO ou INVESTIMENTO?],'Tabelas auxiliares'!$B$222)</f>
        <v>0</v>
      </c>
      <c r="I34" s="66">
        <f t="shared" si="1"/>
        <v>65938.28</v>
      </c>
      <c r="J34" s="43">
        <f>SUMIFS('1. Pré-Empenhos'!$S$4:$S$320,'1. Pré-Empenhos'!$D$4:$D$320,'Saldos INVESTIMENTO AEO LOA 24'!B34,'1. Pré-Empenhos'!$R$4:$R$320,'Tabelas auxiliares'!$B$222)</f>
        <v>0</v>
      </c>
      <c r="K34" s="13">
        <f>SUMIFS('2. Empenho LOA 2024'!$Z$4:$Z$1480,'2. Empenho LOA 2024'!$D$4:$D$1480,'Saldos INVESTIMENTO AEO LOA 24'!B34,'2. Empenho LOA 2024'!$Y$4:$Y$1480,'Tabelas auxiliares'!$B$222)</f>
        <v>0</v>
      </c>
      <c r="L34" s="24">
        <f t="shared" si="0"/>
        <v>65938.28</v>
      </c>
    </row>
    <row r="35" spans="1:12" x14ac:dyDescent="0.25">
      <c r="A35" t="s">
        <v>420</v>
      </c>
      <c r="B35" s="39" t="s">
        <v>57</v>
      </c>
      <c r="C35" s="39" t="s">
        <v>58</v>
      </c>
      <c r="D35" s="67">
        <f>IFERROR(VLOOKUP($B35,'Tabelas auxiliares'!$A$160:$C$215,3,FALSE),0)</f>
        <v>0</v>
      </c>
      <c r="E35" s="41">
        <f>IFERROR(VLOOKUP($B35,'Tabelas auxiliares'!$A$111:$E$152,4,FALSE),0)</f>
        <v>106249.65766983341</v>
      </c>
      <c r="F35" s="42">
        <f>IFERROR(VLOOKUP($B35,'Tabelas auxiliares'!$A$111:$E$152,5,FALSE),0)</f>
        <v>33750.342330166597</v>
      </c>
      <c r="G35" s="58">
        <f>SUMIFS(Tabela1[VALOR],Tabela1[DE (ÁREA / ORIGEM)],'Saldos INVESTIMENTO AEO LOA 24'!A35,Tabela1[CUSTEIO ou INVESTIMENTO?],'Tabelas auxiliares'!$B$222)</f>
        <v>0</v>
      </c>
      <c r="H35" s="59">
        <f>SUMIFS(Tabela1[VALOR],Tabela1[PARA (ÁREA / DESTINO)],'Saldos INVESTIMENTO AEO LOA 24'!A35,Tabela1[CUSTEIO ou INVESTIMENTO?],'Tabelas auxiliares'!$B$222)</f>
        <v>0</v>
      </c>
      <c r="I35" s="66">
        <f t="shared" si="1"/>
        <v>0</v>
      </c>
      <c r="J35" s="43">
        <f>SUMIFS('1. Pré-Empenhos'!$S$4:$S$320,'1. Pré-Empenhos'!$D$4:$D$320,'Saldos INVESTIMENTO AEO LOA 24'!B35,'1. Pré-Empenhos'!$R$4:$R$320,'Tabelas auxiliares'!$B$222)</f>
        <v>501.61</v>
      </c>
      <c r="K35" s="13">
        <f>SUMIFS('2. Empenho LOA 2024'!$Z$4:$Z$1480,'2. Empenho LOA 2024'!$D$4:$D$1480,'Saldos INVESTIMENTO AEO LOA 24'!B35,'2. Empenho LOA 2024'!$Y$4:$Y$1480,'Tabelas auxiliares'!$B$222)</f>
        <v>0</v>
      </c>
      <c r="L35" s="24">
        <f t="shared" si="0"/>
        <v>-501.61</v>
      </c>
    </row>
    <row r="36" spans="1:12" ht="30" x14ac:dyDescent="0.25">
      <c r="A36" t="s">
        <v>421</v>
      </c>
      <c r="B36" s="39" t="s">
        <v>59</v>
      </c>
      <c r="C36" s="39" t="s">
        <v>60</v>
      </c>
      <c r="D36" s="67">
        <f>IFERROR(VLOOKUP($B36,'Tabelas auxiliares'!$A$160:$C$215,3,FALSE),0)</f>
        <v>0</v>
      </c>
      <c r="E36" s="41">
        <f>IFERROR(VLOOKUP($B36,'Tabelas auxiliares'!$A$111:$E$152,4,FALSE),0)</f>
        <v>303570.45048523828</v>
      </c>
      <c r="F36" s="42">
        <f>IFERROR(VLOOKUP($B36,'Tabelas auxiliares'!$A$111:$E$152,5,FALSE),0)</f>
        <v>96429.549514761704</v>
      </c>
      <c r="G36" s="58">
        <f>SUMIFS(Tabela1[VALOR],Tabela1[DE (ÁREA / ORIGEM)],'Saldos INVESTIMENTO AEO LOA 24'!A36,Tabela1[CUSTEIO ou INVESTIMENTO?],'Tabelas auxiliares'!$B$222)</f>
        <v>0</v>
      </c>
      <c r="H36" s="59">
        <f>SUMIFS(Tabela1[VALOR],Tabela1[PARA (ÁREA / DESTINO)],'Saldos INVESTIMENTO AEO LOA 24'!A36,Tabela1[CUSTEIO ou INVESTIMENTO?],'Tabelas auxiliares'!$B$222)</f>
        <v>0</v>
      </c>
      <c r="I36" s="66">
        <f t="shared" si="1"/>
        <v>0</v>
      </c>
      <c r="J36" s="43">
        <f>SUMIFS('1. Pré-Empenhos'!$S$4:$S$320,'1. Pré-Empenhos'!$D$4:$D$320,'Saldos INVESTIMENTO AEO LOA 24'!B36,'1. Pré-Empenhos'!$R$4:$R$320,'Tabelas auxiliares'!$B$222)</f>
        <v>0</v>
      </c>
      <c r="K36" s="13">
        <f>SUMIFS('2. Empenho LOA 2024'!$Z$4:$Z$1480,'2. Empenho LOA 2024'!$D$4:$D$1480,'Saldos INVESTIMENTO AEO LOA 24'!B36,'2. Empenho LOA 2024'!$Y$4:$Y$1480,'Tabelas auxiliares'!$B$222)</f>
        <v>0</v>
      </c>
      <c r="L36" s="24">
        <f t="shared" si="0"/>
        <v>0</v>
      </c>
    </row>
    <row r="37" spans="1:12" x14ac:dyDescent="0.25">
      <c r="A37" t="s">
        <v>422</v>
      </c>
      <c r="B37" s="39" t="s">
        <v>209</v>
      </c>
      <c r="C37" s="39" t="s">
        <v>218</v>
      </c>
      <c r="D37" s="67">
        <f>IFERROR(VLOOKUP($B37,'Tabelas auxiliares'!$A$160:$C$215,3,FALSE),0)</f>
        <v>0</v>
      </c>
      <c r="E37" s="41">
        <f>IFERROR(VLOOKUP($B37,'Tabelas auxiliares'!$A$111:$E$152,4,FALSE),0)</f>
        <v>0</v>
      </c>
      <c r="F37" s="42">
        <f>IFERROR(VLOOKUP($B37,'Tabelas auxiliares'!$A$111:$E$152,5,FALSE),0)</f>
        <v>0</v>
      </c>
      <c r="G37" s="58">
        <f>SUMIFS(Tabela1[VALOR],Tabela1[DE (ÁREA / ORIGEM)],'Saldos INVESTIMENTO AEO LOA 24'!A37,Tabela1[CUSTEIO ou INVESTIMENTO?],'Tabelas auxiliares'!$B$222)</f>
        <v>0</v>
      </c>
      <c r="H37" s="59">
        <f>SUMIFS(Tabela1[VALOR],Tabela1[PARA (ÁREA / DESTINO)],'Saldos INVESTIMENTO AEO LOA 24'!A37,Tabela1[CUSTEIO ou INVESTIMENTO?],'Tabelas auxiliares'!$B$222)</f>
        <v>0</v>
      </c>
      <c r="I37" s="66">
        <f t="shared" si="1"/>
        <v>0</v>
      </c>
      <c r="J37" s="43">
        <f>SUMIFS('1. Pré-Empenhos'!$S$4:$S$320,'1. Pré-Empenhos'!$D$4:$D$320,'Saldos INVESTIMENTO AEO LOA 24'!B37,'1. Pré-Empenhos'!$R$4:$R$320,'Tabelas auxiliares'!$B$222)</f>
        <v>0</v>
      </c>
      <c r="K37" s="13">
        <f>SUMIFS('2. Empenho LOA 2024'!$Z$4:$Z$1480,'2. Empenho LOA 2024'!$D$4:$D$1480,'Saldos INVESTIMENTO AEO LOA 24'!B37,'2. Empenho LOA 2024'!$Y$4:$Y$1480,'Tabelas auxiliares'!$B$222)</f>
        <v>0</v>
      </c>
      <c r="L37" s="24">
        <f t="shared" si="0"/>
        <v>0</v>
      </c>
    </row>
    <row r="38" spans="1:12" ht="30" x14ac:dyDescent="0.25">
      <c r="A38" t="s">
        <v>423</v>
      </c>
      <c r="B38" s="39" t="s">
        <v>61</v>
      </c>
      <c r="C38" s="39" t="s">
        <v>62</v>
      </c>
      <c r="D38" s="67">
        <f>IFERROR(VLOOKUP($B38,'Tabelas auxiliares'!$A$160:$C$215,3,FALSE),0)</f>
        <v>0</v>
      </c>
      <c r="E38" s="41">
        <f>IFERROR(VLOOKUP($B38,'Tabelas auxiliares'!$A$111:$E$152,4,FALSE),0)</f>
        <v>189731.53155327393</v>
      </c>
      <c r="F38" s="42">
        <f>IFERROR(VLOOKUP($B38,'Tabelas auxiliares'!$A$111:$E$152,5,FALSE),0)</f>
        <v>60268.468446726067</v>
      </c>
      <c r="G38" s="58">
        <f>SUMIFS(Tabela1[VALOR],Tabela1[DE (ÁREA / ORIGEM)],'Saldos INVESTIMENTO AEO LOA 24'!A38,Tabela1[CUSTEIO ou INVESTIMENTO?],'Tabelas auxiliares'!$B$222)</f>
        <v>0</v>
      </c>
      <c r="H38" s="59">
        <f>SUMIFS(Tabela1[VALOR],Tabela1[PARA (ÁREA / DESTINO)],'Saldos INVESTIMENTO AEO LOA 24'!A38,Tabela1[CUSTEIO ou INVESTIMENTO?],'Tabelas auxiliares'!$B$222)</f>
        <v>0</v>
      </c>
      <c r="I38" s="66">
        <f t="shared" si="1"/>
        <v>0</v>
      </c>
      <c r="J38" s="43">
        <f>SUMIFS('1. Pré-Empenhos'!$S$4:$S$320,'1. Pré-Empenhos'!$D$4:$D$320,'Saldos INVESTIMENTO AEO LOA 24'!B38,'1. Pré-Empenhos'!$R$4:$R$320,'Tabelas auxiliares'!$B$222)</f>
        <v>0</v>
      </c>
      <c r="K38" s="13">
        <f>SUMIFS('2. Empenho LOA 2024'!$Z$4:$Z$1480,'2. Empenho LOA 2024'!$D$4:$D$1480,'Saldos INVESTIMENTO AEO LOA 24'!B38,'2. Empenho LOA 2024'!$Y$4:$Y$1480,'Tabelas auxiliares'!$B$222)</f>
        <v>0</v>
      </c>
      <c r="L38" s="24">
        <f t="shared" si="0"/>
        <v>0</v>
      </c>
    </row>
    <row r="39" spans="1:12" x14ac:dyDescent="0.25">
      <c r="A39" t="s">
        <v>424</v>
      </c>
      <c r="B39" s="39" t="s">
        <v>63</v>
      </c>
      <c r="C39" s="39" t="s">
        <v>64</v>
      </c>
      <c r="D39" s="67">
        <f>IFERROR(VLOOKUP($B39,'Tabelas auxiliares'!$A$160:$C$215,3,FALSE),0)</f>
        <v>0</v>
      </c>
      <c r="E39" s="41">
        <f>IFERROR(VLOOKUP($B39,'Tabelas auxiliares'!$A$111:$E$152,4,FALSE),0)</f>
        <v>341516.75679589307</v>
      </c>
      <c r="F39" s="42">
        <f>IFERROR(VLOOKUP($B39,'Tabelas auxiliares'!$A$111:$E$152,5,FALSE),0)</f>
        <v>108483.24320410691</v>
      </c>
      <c r="G39" s="58">
        <f>SUMIFS(Tabela1[VALOR],Tabela1[DE (ÁREA / ORIGEM)],'Saldos INVESTIMENTO AEO LOA 24'!A39,Tabela1[CUSTEIO ou INVESTIMENTO?],'Tabelas auxiliares'!$B$222)</f>
        <v>0</v>
      </c>
      <c r="H39" s="59">
        <f>SUMIFS(Tabela1[VALOR],Tabela1[PARA (ÁREA / DESTINO)],'Saldos INVESTIMENTO AEO LOA 24'!A39,Tabela1[CUSTEIO ou INVESTIMENTO?],'Tabelas auxiliares'!$B$222)</f>
        <v>0</v>
      </c>
      <c r="I39" s="66">
        <f t="shared" si="1"/>
        <v>0</v>
      </c>
      <c r="J39" s="43">
        <f>SUMIFS('1. Pré-Empenhos'!$S$4:$S$320,'1. Pré-Empenhos'!$D$4:$D$320,'Saldos INVESTIMENTO AEO LOA 24'!B39,'1. Pré-Empenhos'!$R$4:$R$320,'Tabelas auxiliares'!$B$222)</f>
        <v>0</v>
      </c>
      <c r="K39" s="13">
        <f>SUMIFS('2. Empenho LOA 2024'!$Z$4:$Z$1480,'2. Empenho LOA 2024'!$D$4:$D$1480,'Saldos INVESTIMENTO AEO LOA 24'!B39,'2. Empenho LOA 2024'!$Y$4:$Y$1480,'Tabelas auxiliares'!$B$222)</f>
        <v>0</v>
      </c>
      <c r="L39" s="24">
        <f t="shared" si="0"/>
        <v>0</v>
      </c>
    </row>
    <row r="40" spans="1:12" ht="30" x14ac:dyDescent="0.25">
      <c r="A40" t="s">
        <v>425</v>
      </c>
      <c r="B40" s="39" t="s">
        <v>65</v>
      </c>
      <c r="C40" s="39" t="s">
        <v>66</v>
      </c>
      <c r="D40" s="67">
        <f>IFERROR(VLOOKUP($B40,'Tabelas auxiliares'!$A$160:$C$215,3,FALSE),0)</f>
        <v>0</v>
      </c>
      <c r="E40" s="41">
        <f>IFERROR(VLOOKUP($B40,'Tabelas auxiliares'!$A$111:$E$152,4,FALSE),0)</f>
        <v>7589.2612621309572</v>
      </c>
      <c r="F40" s="42">
        <f>IFERROR(VLOOKUP($B40,'Tabelas auxiliares'!$A$111:$E$152,5,FALSE),0)</f>
        <v>2410.7387378690428</v>
      </c>
      <c r="G40" s="58">
        <f>SUMIFS(Tabela1[VALOR],Tabela1[DE (ÁREA / ORIGEM)],'Saldos INVESTIMENTO AEO LOA 24'!A40,Tabela1[CUSTEIO ou INVESTIMENTO?],'Tabelas auxiliares'!$B$222)</f>
        <v>0</v>
      </c>
      <c r="H40" s="59">
        <f>SUMIFS(Tabela1[VALOR],Tabela1[PARA (ÁREA / DESTINO)],'Saldos INVESTIMENTO AEO LOA 24'!A40,Tabela1[CUSTEIO ou INVESTIMENTO?],'Tabelas auxiliares'!$B$222)</f>
        <v>0</v>
      </c>
      <c r="I40" s="66">
        <f t="shared" si="1"/>
        <v>0</v>
      </c>
      <c r="J40" s="43">
        <f>SUMIFS('1. Pré-Empenhos'!$S$4:$S$320,'1. Pré-Empenhos'!$D$4:$D$320,'Saldos INVESTIMENTO AEO LOA 24'!B40,'1. Pré-Empenhos'!$R$4:$R$320,'Tabelas auxiliares'!$B$222)</f>
        <v>0</v>
      </c>
      <c r="K40" s="13">
        <f>SUMIFS('2. Empenho LOA 2024'!$Z$4:$Z$1480,'2. Empenho LOA 2024'!$D$4:$D$1480,'Saldos INVESTIMENTO AEO LOA 24'!B40,'2. Empenho LOA 2024'!$Y$4:$Y$1480,'Tabelas auxiliares'!$B$222)</f>
        <v>0</v>
      </c>
      <c r="L40" s="24">
        <f t="shared" si="0"/>
        <v>0</v>
      </c>
    </row>
    <row r="41" spans="1:12" x14ac:dyDescent="0.25">
      <c r="A41" t="s">
        <v>426</v>
      </c>
      <c r="B41" s="39" t="s">
        <v>69</v>
      </c>
      <c r="C41" s="39" t="s">
        <v>70</v>
      </c>
      <c r="D41" s="67">
        <f>IFERROR(VLOOKUP($B41,'Tabelas auxiliares'!$A$160:$C$215,3,FALSE),0)</f>
        <v>0</v>
      </c>
      <c r="E41" s="41">
        <f>IFERROR(VLOOKUP($B41,'Tabelas auxiliares'!$A$111:$E$152,4,FALSE),0)</f>
        <v>7589261.2621309571</v>
      </c>
      <c r="F41" s="42">
        <f>IFERROR(VLOOKUP($B41,'Tabelas auxiliares'!$A$111:$E$152,5,FALSE),0)</f>
        <v>2410738.7378690424</v>
      </c>
      <c r="G41" s="58">
        <f>SUMIFS(Tabela1[VALOR],Tabela1[DE (ÁREA / ORIGEM)],'Saldos INVESTIMENTO AEO LOA 24'!A41,Tabela1[CUSTEIO ou INVESTIMENTO?],'Tabelas auxiliares'!$B$222)</f>
        <v>0</v>
      </c>
      <c r="H41" s="59">
        <f>SUMIFS(Tabela1[VALOR],Tabela1[PARA (ÁREA / DESTINO)],'Saldos INVESTIMENTO AEO LOA 24'!A41,Tabela1[CUSTEIO ou INVESTIMENTO?],'Tabelas auxiliares'!$B$222)</f>
        <v>0</v>
      </c>
      <c r="I41" s="66">
        <f t="shared" si="1"/>
        <v>0</v>
      </c>
      <c r="J41" s="43">
        <f>SUMIFS('1. Pré-Empenhos'!$S$4:$S$320,'1. Pré-Empenhos'!$D$4:$D$320,'Saldos INVESTIMENTO AEO LOA 24'!B41,'1. Pré-Empenhos'!$R$4:$R$320,'Tabelas auxiliares'!$B$222)</f>
        <v>0</v>
      </c>
      <c r="K41" s="13">
        <f>SUMIFS('2. Empenho LOA 2024'!$Z$4:$Z$1480,'2. Empenho LOA 2024'!$D$4:$D$1480,'Saldos INVESTIMENTO AEO LOA 24'!B41,'2. Empenho LOA 2024'!$Y$4:$Y$1480,'Tabelas auxiliares'!$B$222)</f>
        <v>0</v>
      </c>
      <c r="L41" s="24">
        <f t="shared" si="0"/>
        <v>0</v>
      </c>
    </row>
    <row r="42" spans="1:12" ht="30" x14ac:dyDescent="0.25">
      <c r="A42" t="s">
        <v>427</v>
      </c>
      <c r="B42" s="39" t="s">
        <v>67</v>
      </c>
      <c r="C42" s="39" t="s">
        <v>68</v>
      </c>
      <c r="D42" s="67">
        <f>IFERROR(VLOOKUP($B42,'Tabelas auxiliares'!$A$160:$C$215,3,FALSE),0)</f>
        <v>0</v>
      </c>
      <c r="E42" s="41">
        <f>IFERROR(VLOOKUP($B42,'Tabelas auxiliares'!$A$111:$E$152,4,FALSE),0)</f>
        <v>4401771.5320359552</v>
      </c>
      <c r="F42" s="42">
        <f>IFERROR(VLOOKUP($B42,'Tabelas auxiliares'!$A$111:$E$152,5,FALSE),0)</f>
        <v>1398228.4679640448</v>
      </c>
      <c r="G42" s="58">
        <f>SUMIFS(Tabela1[VALOR],Tabela1[DE (ÁREA / ORIGEM)],'Saldos INVESTIMENTO AEO LOA 24'!A42,Tabela1[CUSTEIO ou INVESTIMENTO?],'Tabelas auxiliares'!$B$222)</f>
        <v>0</v>
      </c>
      <c r="H42" s="59">
        <f>SUMIFS(Tabela1[VALOR],Tabela1[PARA (ÁREA / DESTINO)],'Saldos INVESTIMENTO AEO LOA 24'!A42,Tabela1[CUSTEIO ou INVESTIMENTO?],'Tabelas auxiliares'!$B$222)</f>
        <v>0</v>
      </c>
      <c r="I42" s="66">
        <f t="shared" si="1"/>
        <v>0</v>
      </c>
      <c r="J42" s="43">
        <f>SUMIFS('1. Pré-Empenhos'!$S$4:$S$320,'1. Pré-Empenhos'!$D$4:$D$320,'Saldos INVESTIMENTO AEO LOA 24'!B42,'1. Pré-Empenhos'!$R$4:$R$320,'Tabelas auxiliares'!$B$222)</f>
        <v>0</v>
      </c>
      <c r="K42" s="13">
        <f>SUMIFS('2. Empenho LOA 2024'!$Z$4:$Z$1480,'2. Empenho LOA 2024'!$D$4:$D$1480,'Saldos INVESTIMENTO AEO LOA 24'!B42,'2. Empenho LOA 2024'!$Y$4:$Y$1480,'Tabelas auxiliares'!$B$222)</f>
        <v>0</v>
      </c>
      <c r="L42" s="24">
        <f t="shared" si="0"/>
        <v>0</v>
      </c>
    </row>
    <row r="43" spans="1:12" x14ac:dyDescent="0.25">
      <c r="A43" t="s">
        <v>428</v>
      </c>
      <c r="B43" s="39" t="s">
        <v>219</v>
      </c>
      <c r="C43" s="39" t="s">
        <v>220</v>
      </c>
      <c r="D43" s="67">
        <f>IFERROR(VLOOKUP($B43,'Tabelas auxiliares'!$A$160:$C$215,3,FALSE),0)</f>
        <v>0</v>
      </c>
      <c r="E43" s="41">
        <f>IFERROR(VLOOKUP($B43,'Tabelas auxiliares'!$A$111:$E$152,4,FALSE),0)</f>
        <v>0</v>
      </c>
      <c r="F43" s="42">
        <f>IFERROR(VLOOKUP($B43,'Tabelas auxiliares'!$A$111:$E$152,5,FALSE),0)</f>
        <v>0</v>
      </c>
      <c r="G43" s="58">
        <f>SUMIFS(Tabela1[VALOR],Tabela1[DE (ÁREA / ORIGEM)],'Saldos INVESTIMENTO AEO LOA 24'!A43,Tabela1[CUSTEIO ou INVESTIMENTO?],'Tabelas auxiliares'!$B$222)</f>
        <v>0</v>
      </c>
      <c r="H43" s="59">
        <f>SUMIFS(Tabela1[VALOR],Tabela1[PARA (ÁREA / DESTINO)],'Saldos INVESTIMENTO AEO LOA 24'!A43,Tabela1[CUSTEIO ou INVESTIMENTO?],'Tabelas auxiliares'!$B$222)</f>
        <v>0</v>
      </c>
      <c r="I43" s="66">
        <f t="shared" si="1"/>
        <v>0</v>
      </c>
      <c r="J43" s="43">
        <f>SUMIFS('1. Pré-Empenhos'!$S$4:$S$320,'1. Pré-Empenhos'!$D$4:$D$320,'Saldos INVESTIMENTO AEO LOA 24'!B43,'1. Pré-Empenhos'!$R$4:$R$320,'Tabelas auxiliares'!$B$222)</f>
        <v>0</v>
      </c>
      <c r="K43" s="13">
        <f>SUMIFS('2. Empenho LOA 2024'!$Z$4:$Z$1480,'2. Empenho LOA 2024'!$D$4:$D$1480,'Saldos INVESTIMENTO AEO LOA 24'!B43,'2. Empenho LOA 2024'!$Y$4:$Y$1480,'Tabelas auxiliares'!$B$222)</f>
        <v>0</v>
      </c>
      <c r="L43" s="24">
        <f t="shared" si="0"/>
        <v>0</v>
      </c>
    </row>
    <row r="44" spans="1:12" ht="30" x14ac:dyDescent="0.25">
      <c r="A44" t="s">
        <v>429</v>
      </c>
      <c r="B44" s="39" t="s">
        <v>71</v>
      </c>
      <c r="C44" s="39" t="s">
        <v>72</v>
      </c>
      <c r="D44" s="67">
        <f>IFERROR(VLOOKUP($B44,'Tabelas auxiliares'!$A$160:$C$215,3,FALSE),0)</f>
        <v>0</v>
      </c>
      <c r="E44" s="41">
        <f>IFERROR(VLOOKUP($B44,'Tabelas auxiliares'!$A$111:$E$152,4,FALSE),0)</f>
        <v>379463.06310654787</v>
      </c>
      <c r="F44" s="42">
        <f>IFERROR(VLOOKUP($B44,'Tabelas auxiliares'!$A$111:$E$152,5,FALSE),0)</f>
        <v>120536.93689345213</v>
      </c>
      <c r="G44" s="58">
        <f>SUMIFS(Tabela1[VALOR],Tabela1[DE (ÁREA / ORIGEM)],'Saldos INVESTIMENTO AEO LOA 24'!A44,Tabela1[CUSTEIO ou INVESTIMENTO?],'Tabelas auxiliares'!$B$222)</f>
        <v>0</v>
      </c>
      <c r="H44" s="59">
        <f>SUMIFS(Tabela1[VALOR],Tabela1[PARA (ÁREA / DESTINO)],'Saldos INVESTIMENTO AEO LOA 24'!A44,Tabela1[CUSTEIO ou INVESTIMENTO?],'Tabelas auxiliares'!$B$222)</f>
        <v>0</v>
      </c>
      <c r="I44" s="66">
        <f t="shared" si="1"/>
        <v>0</v>
      </c>
      <c r="J44" s="43">
        <f>SUMIFS('1. Pré-Empenhos'!$S$4:$S$320,'1. Pré-Empenhos'!$D$4:$D$320,'Saldos INVESTIMENTO AEO LOA 24'!B44,'1. Pré-Empenhos'!$R$4:$R$320,'Tabelas auxiliares'!$B$222)</f>
        <v>0</v>
      </c>
      <c r="K44" s="13">
        <f>SUMIFS('2. Empenho LOA 2024'!$Z$4:$Z$1480,'2. Empenho LOA 2024'!$D$4:$D$1480,'Saldos INVESTIMENTO AEO LOA 24'!B44,'2. Empenho LOA 2024'!$Y$4:$Y$1480,'Tabelas auxiliares'!$B$222)</f>
        <v>0</v>
      </c>
      <c r="L44" s="24">
        <f t="shared" si="0"/>
        <v>0</v>
      </c>
    </row>
    <row r="45" spans="1:12" ht="30" x14ac:dyDescent="0.25">
      <c r="A45" t="s">
        <v>430</v>
      </c>
      <c r="B45" s="39" t="s">
        <v>73</v>
      </c>
      <c r="C45" s="39" t="s">
        <v>74</v>
      </c>
      <c r="D45" s="67">
        <f>IFERROR(VLOOKUP($B45,'Tabelas auxiliares'!$A$160:$C$215,3,FALSE),0)</f>
        <v>0</v>
      </c>
      <c r="E45" s="41">
        <f>IFERROR(VLOOKUP($B45,'Tabelas auxiliares'!$A$111:$E$152,4,FALSE),0)</f>
        <v>2883919.279609764</v>
      </c>
      <c r="F45" s="42">
        <f>IFERROR(VLOOKUP($B45,'Tabelas auxiliares'!$A$111:$E$152,5,FALSE),0)</f>
        <v>916080.72039023624</v>
      </c>
      <c r="G45" s="58">
        <f>SUMIFS(Tabela1[VALOR],Tabela1[DE (ÁREA / ORIGEM)],'Saldos INVESTIMENTO AEO LOA 24'!A45,Tabela1[CUSTEIO ou INVESTIMENTO?],'Tabelas auxiliares'!$B$222)</f>
        <v>0</v>
      </c>
      <c r="H45" s="59">
        <f>SUMIFS(Tabela1[VALOR],Tabela1[PARA (ÁREA / DESTINO)],'Saldos INVESTIMENTO AEO LOA 24'!A45,Tabela1[CUSTEIO ou INVESTIMENTO?],'Tabelas auxiliares'!$B$222)</f>
        <v>0</v>
      </c>
      <c r="I45" s="66">
        <f t="shared" si="1"/>
        <v>0</v>
      </c>
      <c r="J45" s="43">
        <f>SUMIFS('1. Pré-Empenhos'!$S$4:$S$320,'1. Pré-Empenhos'!$D$4:$D$320,'Saldos INVESTIMENTO AEO LOA 24'!B45,'1. Pré-Empenhos'!$R$4:$R$320,'Tabelas auxiliares'!$B$222)</f>
        <v>0</v>
      </c>
      <c r="K45" s="13">
        <f>SUMIFS('2. Empenho LOA 2024'!$Z$4:$Z$1480,'2. Empenho LOA 2024'!$D$4:$D$1480,'Saldos INVESTIMENTO AEO LOA 24'!B45,'2. Empenho LOA 2024'!$Y$4:$Y$1480,'Tabelas auxiliares'!$B$222)</f>
        <v>0</v>
      </c>
      <c r="L45" s="24">
        <f t="shared" si="0"/>
        <v>0</v>
      </c>
    </row>
    <row r="46" spans="1:12" x14ac:dyDescent="0.25">
      <c r="A46" t="s">
        <v>431</v>
      </c>
      <c r="B46" s="39" t="s">
        <v>221</v>
      </c>
      <c r="C46" s="39" t="s">
        <v>222</v>
      </c>
      <c r="D46" s="67">
        <f>IFERROR(VLOOKUP($B46,'Tabelas auxiliares'!$A$160:$C$215,3,FALSE),0)</f>
        <v>0</v>
      </c>
      <c r="E46" s="41">
        <f>IFERROR(VLOOKUP($B46,'Tabelas auxiliares'!$A$111:$E$152,4,FALSE),0)</f>
        <v>0</v>
      </c>
      <c r="F46" s="42">
        <f>IFERROR(VLOOKUP($B46,'Tabelas auxiliares'!$A$111:$E$152,5,FALSE),0)</f>
        <v>0</v>
      </c>
      <c r="G46" s="58">
        <f>SUMIFS(Tabela1[VALOR],Tabela1[DE (ÁREA / ORIGEM)],'Saldos INVESTIMENTO AEO LOA 24'!A46,Tabela1[CUSTEIO ou INVESTIMENTO?],'Tabelas auxiliares'!$B$222)</f>
        <v>0</v>
      </c>
      <c r="H46" s="59">
        <f>SUMIFS(Tabela1[VALOR],Tabela1[PARA (ÁREA / DESTINO)],'Saldos INVESTIMENTO AEO LOA 24'!A46,Tabela1[CUSTEIO ou INVESTIMENTO?],'Tabelas auxiliares'!$B$222)</f>
        <v>0</v>
      </c>
      <c r="I46" s="66">
        <f t="shared" si="1"/>
        <v>0</v>
      </c>
      <c r="J46" s="43">
        <f>SUMIFS('1. Pré-Empenhos'!$S$4:$S$320,'1. Pré-Empenhos'!$D$4:$D$320,'Saldos INVESTIMENTO AEO LOA 24'!B46,'1. Pré-Empenhos'!$R$4:$R$320,'Tabelas auxiliares'!$B$222)</f>
        <v>0</v>
      </c>
      <c r="K46" s="13">
        <f>SUMIFS('2. Empenho LOA 2024'!$Z$4:$Z$1480,'2. Empenho LOA 2024'!$D$4:$D$1480,'Saldos INVESTIMENTO AEO LOA 24'!B46,'2. Empenho LOA 2024'!$Y$4:$Y$1480,'Tabelas auxiliares'!$B$222)</f>
        <v>0</v>
      </c>
      <c r="L46" s="24">
        <f t="shared" si="0"/>
        <v>0</v>
      </c>
    </row>
    <row r="47" spans="1:12" ht="15.75" customHeight="1" x14ac:dyDescent="0.25">
      <c r="A47" t="s">
        <v>432</v>
      </c>
      <c r="B47" s="39" t="s">
        <v>75</v>
      </c>
      <c r="C47" s="39" t="s">
        <v>76</v>
      </c>
      <c r="D47" s="67">
        <f>IFERROR(VLOOKUP($B47,'Tabelas auxiliares'!$A$160:$C$215,3,FALSE),0)</f>
        <v>0</v>
      </c>
      <c r="E47" s="41">
        <f>IFERROR(VLOOKUP($B47,'Tabelas auxiliares'!$A$111:$E$152,4,FALSE),0)</f>
        <v>906916.72082464944</v>
      </c>
      <c r="F47" s="42">
        <f>IFERROR(VLOOKUP($B47,'Tabelas auxiliares'!$A$111:$E$152,5,FALSE),0)</f>
        <v>288083.27917535062</v>
      </c>
      <c r="G47" s="58">
        <f>SUMIFS(Tabela1[VALOR],Tabela1[DE (ÁREA / ORIGEM)],'Saldos INVESTIMENTO AEO LOA 24'!A47,Tabela1[CUSTEIO ou INVESTIMENTO?],'Tabelas auxiliares'!$B$222)</f>
        <v>0</v>
      </c>
      <c r="H47" s="59">
        <f>SUMIFS(Tabela1[VALOR],Tabela1[PARA (ÁREA / DESTINO)],'Saldos INVESTIMENTO AEO LOA 24'!A47,Tabela1[CUSTEIO ou INVESTIMENTO?],'Tabelas auxiliares'!$B$222)</f>
        <v>31811.5</v>
      </c>
      <c r="I47" s="66">
        <f t="shared" si="1"/>
        <v>31811.5</v>
      </c>
      <c r="J47" s="43">
        <f>SUMIFS('1. Pré-Empenhos'!$S$4:$S$320,'1. Pré-Empenhos'!$D$4:$D$320,'Saldos INVESTIMENTO AEO LOA 24'!B47,'1. Pré-Empenhos'!$R$4:$R$320,'Tabelas auxiliares'!$B$222)</f>
        <v>0</v>
      </c>
      <c r="K47" s="13">
        <f>SUMIFS('2. Empenho LOA 2024'!$Z$4:$Z$1480,'2. Empenho LOA 2024'!$D$4:$D$1480,'Saldos INVESTIMENTO AEO LOA 24'!B47,'2. Empenho LOA 2024'!$Y$4:$Y$1480,'Tabelas auxiliares'!$B$222)</f>
        <v>0</v>
      </c>
      <c r="L47" s="24">
        <f t="shared" si="0"/>
        <v>31811.5</v>
      </c>
    </row>
    <row r="48" spans="1:12" ht="30" x14ac:dyDescent="0.25">
      <c r="A48" t="s">
        <v>433</v>
      </c>
      <c r="B48" s="39" t="s">
        <v>77</v>
      </c>
      <c r="C48" s="39" t="s">
        <v>78</v>
      </c>
      <c r="D48" s="67">
        <f>IFERROR(VLOOKUP($B48,'Tabelas auxiliares'!$A$160:$C$215,3,FALSE),0)</f>
        <v>750000</v>
      </c>
      <c r="E48" s="41">
        <f>IFERROR(VLOOKUP($B48,'Tabelas auxiliares'!$A$111:$E$152,4,FALSE),0)</f>
        <v>910711.3514557149</v>
      </c>
      <c r="F48" s="42">
        <f>IFERROR(VLOOKUP($B48,'Tabelas auxiliares'!$A$111:$E$152,5,FALSE),0)</f>
        <v>289288.6485442851</v>
      </c>
      <c r="G48" s="58">
        <f>SUMIFS(Tabela1[VALOR],Tabela1[DE (ÁREA / ORIGEM)],'Saldos INVESTIMENTO AEO LOA 24'!A48,Tabela1[CUSTEIO ou INVESTIMENTO?],'Tabelas auxiliares'!$B$222)</f>
        <v>0</v>
      </c>
      <c r="H48" s="59">
        <f>SUMIFS(Tabela1[VALOR],Tabela1[PARA (ÁREA / DESTINO)],'Saldos INVESTIMENTO AEO LOA 24'!A48,Tabela1[CUSTEIO ou INVESTIMENTO?],'Tabelas auxiliares'!$B$222)</f>
        <v>364936.14</v>
      </c>
      <c r="I48" s="66">
        <f t="shared" si="1"/>
        <v>1114936.1400000001</v>
      </c>
      <c r="J48" s="43">
        <f>SUMIFS('1. Pré-Empenhos'!$S$4:$S$320,'1. Pré-Empenhos'!$D$4:$D$320,'Saldos INVESTIMENTO AEO LOA 24'!B48,'1. Pré-Empenhos'!$R$4:$R$320,'Tabelas auxiliares'!$B$222)</f>
        <v>0</v>
      </c>
      <c r="K48" s="13">
        <f>SUMIFS('2. Empenho LOA 2024'!$Z$4:$Z$1480,'2. Empenho LOA 2024'!$D$4:$D$1480,'Saldos INVESTIMENTO AEO LOA 24'!B48,'2. Empenho LOA 2024'!$Y$4:$Y$1480,'Tabelas auxiliares'!$B$222)</f>
        <v>0</v>
      </c>
      <c r="L48" s="24">
        <f t="shared" si="0"/>
        <v>1114936.1400000001</v>
      </c>
    </row>
    <row r="49" spans="1:12" ht="30" x14ac:dyDescent="0.25">
      <c r="A49" t="s">
        <v>434</v>
      </c>
      <c r="B49" s="39" t="s">
        <v>151</v>
      </c>
      <c r="C49" s="39" t="s">
        <v>152</v>
      </c>
      <c r="D49" s="67">
        <f>IFERROR(VLOOKUP($B49,'Tabelas auxiliares'!$A$160:$C$215,3,FALSE),0)</f>
        <v>2250000</v>
      </c>
      <c r="E49" s="41">
        <f>IFERROR(VLOOKUP($B49,'Tabelas auxiliares'!$A$111:$E$152,4,FALSE),0)</f>
        <v>0</v>
      </c>
      <c r="F49" s="42">
        <f>IFERROR(VLOOKUP($B49,'Tabelas auxiliares'!$A$111:$E$152,5,FALSE),0)</f>
        <v>0</v>
      </c>
      <c r="G49" s="58">
        <f>SUMIFS(Tabela1[VALOR],Tabela1[DE (ÁREA / ORIGEM)],'Saldos INVESTIMENTO AEO LOA 24'!A49,Tabela1[CUSTEIO ou INVESTIMENTO?],'Tabelas auxiliares'!$B$222)</f>
        <v>0</v>
      </c>
      <c r="H49" s="59">
        <f>SUMIFS(Tabela1[VALOR],Tabela1[PARA (ÁREA / DESTINO)],'Saldos INVESTIMENTO AEO LOA 24'!A49,Tabela1[CUSTEIO ou INVESTIMENTO?],'Tabelas auxiliares'!$B$222)</f>
        <v>0</v>
      </c>
      <c r="I49" s="66">
        <f t="shared" si="1"/>
        <v>2250000</v>
      </c>
      <c r="J49" s="43">
        <f>SUMIFS('1. Pré-Empenhos'!$S$4:$S$320,'1. Pré-Empenhos'!$D$4:$D$320,'Saldos INVESTIMENTO AEO LOA 24'!B49,'1. Pré-Empenhos'!$R$4:$R$320,'Tabelas auxiliares'!$B$222)</f>
        <v>0</v>
      </c>
      <c r="K49" s="13">
        <f>SUMIFS('2. Empenho LOA 2024'!$Z$4:$Z$1480,'2. Empenho LOA 2024'!$D$4:$D$1480,'Saldos INVESTIMENTO AEO LOA 24'!B49,'2. Empenho LOA 2024'!$Y$4:$Y$1480,'Tabelas auxiliares'!$B$222)</f>
        <v>0</v>
      </c>
      <c r="L49" s="24">
        <f t="shared" si="0"/>
        <v>2250000</v>
      </c>
    </row>
    <row r="50" spans="1:12" ht="30" x14ac:dyDescent="0.25">
      <c r="A50" t="s">
        <v>435</v>
      </c>
      <c r="B50" s="39" t="s">
        <v>79</v>
      </c>
      <c r="C50" s="39" t="s">
        <v>80</v>
      </c>
      <c r="D50" s="67">
        <f>IFERROR(VLOOKUP($B50,'Tabelas auxiliares'!$A$160:$C$215,3,FALSE),0)</f>
        <v>0</v>
      </c>
      <c r="E50" s="41">
        <f>IFERROR(VLOOKUP($B50,'Tabelas auxiliares'!$A$111:$E$152,4,FALSE),0)</f>
        <v>79687.243252375047</v>
      </c>
      <c r="F50" s="42">
        <f>IFERROR(VLOOKUP($B50,'Tabelas auxiliares'!$A$111:$E$152,5,FALSE),0)</f>
        <v>25312.756747624946</v>
      </c>
      <c r="G50" s="58">
        <f>SUMIFS(Tabela1[VALOR],Tabela1[DE (ÁREA / ORIGEM)],'Saldos INVESTIMENTO AEO LOA 24'!A50,Tabela1[CUSTEIO ou INVESTIMENTO?],'Tabelas auxiliares'!$B$222)</f>
        <v>0</v>
      </c>
      <c r="H50" s="59">
        <f>SUMIFS(Tabela1[VALOR],Tabela1[PARA (ÁREA / DESTINO)],'Saldos INVESTIMENTO AEO LOA 24'!A50,Tabela1[CUSTEIO ou INVESTIMENTO?],'Tabelas auxiliares'!$B$222)</f>
        <v>0</v>
      </c>
      <c r="I50" s="66">
        <f t="shared" si="1"/>
        <v>0</v>
      </c>
      <c r="J50" s="43">
        <f>SUMIFS('1. Pré-Empenhos'!$S$4:$S$320,'1. Pré-Empenhos'!$D$4:$D$320,'Saldos INVESTIMENTO AEO LOA 24'!B50,'1. Pré-Empenhos'!$R$4:$R$320,'Tabelas auxiliares'!$B$222)</f>
        <v>0</v>
      </c>
      <c r="K50" s="13">
        <f>SUMIFS('2. Empenho LOA 2024'!$Z$4:$Z$1480,'2. Empenho LOA 2024'!$D$4:$D$1480,'Saldos INVESTIMENTO AEO LOA 24'!B50,'2. Empenho LOA 2024'!$Y$4:$Y$1480,'Tabelas auxiliares'!$B$222)</f>
        <v>0</v>
      </c>
      <c r="L50" s="24">
        <f t="shared" si="0"/>
        <v>0</v>
      </c>
    </row>
    <row r="51" spans="1:12" x14ac:dyDescent="0.25">
      <c r="A51" t="s">
        <v>436</v>
      </c>
      <c r="B51" s="39" t="s">
        <v>81</v>
      </c>
      <c r="C51" s="39" t="s">
        <v>249</v>
      </c>
      <c r="D51" s="67">
        <f>IFERROR(VLOOKUP($B51,'Tabelas auxiliares'!$A$160:$C$215,3,FALSE),0)</f>
        <v>0</v>
      </c>
      <c r="E51" s="41">
        <f>IFERROR(VLOOKUP($B51,'Tabelas auxiliares'!$A$111:$E$152,4,FALSE),0)</f>
        <v>910711.3514557149</v>
      </c>
      <c r="F51" s="42">
        <f>IFERROR(VLOOKUP($B51,'Tabelas auxiliares'!$A$111:$E$152,5,FALSE),0)</f>
        <v>289288.6485442851</v>
      </c>
      <c r="G51" s="58">
        <f>SUMIFS(Tabela1[VALOR],Tabela1[DE (ÁREA / ORIGEM)],'Saldos INVESTIMENTO AEO LOA 24'!A51,Tabela1[CUSTEIO ou INVESTIMENTO?],'Tabelas auxiliares'!$B$222)</f>
        <v>0</v>
      </c>
      <c r="H51" s="59">
        <f>SUMIFS(Tabela1[VALOR],Tabela1[PARA (ÁREA / DESTINO)],'Saldos INVESTIMENTO AEO LOA 24'!A51,Tabela1[CUSTEIO ou INVESTIMENTO?],'Tabelas auxiliares'!$B$222)</f>
        <v>0</v>
      </c>
      <c r="I51" s="66">
        <f t="shared" si="1"/>
        <v>0</v>
      </c>
      <c r="J51" s="43">
        <f>SUMIFS('1. Pré-Empenhos'!$S$4:$S$320,'1. Pré-Empenhos'!$D$4:$D$320,'Saldos INVESTIMENTO AEO LOA 24'!B51,'1. Pré-Empenhos'!$R$4:$R$320,'Tabelas auxiliares'!$B$222)</f>
        <v>0</v>
      </c>
      <c r="K51" s="13">
        <f>SUMIFS('2. Empenho LOA 2024'!$Z$4:$Z$1480,'2. Empenho LOA 2024'!$D$4:$D$1480,'Saldos INVESTIMENTO AEO LOA 24'!B51,'2. Empenho LOA 2024'!$Y$4:$Y$1480,'Tabelas auxiliares'!$B$222)</f>
        <v>0</v>
      </c>
      <c r="L51" s="24">
        <f t="shared" si="0"/>
        <v>0</v>
      </c>
    </row>
    <row r="52" spans="1:12" x14ac:dyDescent="0.25">
      <c r="A52" t="s">
        <v>437</v>
      </c>
      <c r="B52" s="39" t="s">
        <v>208</v>
      </c>
      <c r="C52" s="39" t="s">
        <v>226</v>
      </c>
      <c r="D52" s="67">
        <f>IFERROR(VLOOKUP($B52,'Tabelas auxiliares'!$A$160:$C$215,3,FALSE),0)</f>
        <v>4200000</v>
      </c>
      <c r="E52" s="41">
        <f>IFERROR(VLOOKUP($B52,'Tabelas auxiliares'!$A$111:$E$152,4,FALSE),0)</f>
        <v>0</v>
      </c>
      <c r="F52" s="42">
        <f>IFERROR(VLOOKUP($B52,'Tabelas auxiliares'!$A$111:$E$152,5,FALSE),0)</f>
        <v>0</v>
      </c>
      <c r="G52" s="58">
        <f>SUMIFS(Tabela1[VALOR],Tabela1[DE (ÁREA / ORIGEM)],'Saldos INVESTIMENTO AEO LOA 24'!A52,Tabela1[CUSTEIO ou INVESTIMENTO?],'Tabelas auxiliares'!$B$222)</f>
        <v>0</v>
      </c>
      <c r="H52" s="59">
        <f>SUMIFS(Tabela1[VALOR],Tabela1[PARA (ÁREA / DESTINO)],'Saldos INVESTIMENTO AEO LOA 24'!A52,Tabela1[CUSTEIO ou INVESTIMENTO?],'Tabelas auxiliares'!$B$222)</f>
        <v>0</v>
      </c>
      <c r="I52" s="66">
        <f t="shared" si="1"/>
        <v>4200000</v>
      </c>
      <c r="J52" s="43">
        <f>SUMIFS('1. Pré-Empenhos'!$S$4:$S$320,'1. Pré-Empenhos'!$D$4:$D$320,'Saldos INVESTIMENTO AEO LOA 24'!B52,'1. Pré-Empenhos'!$R$4:$R$320,'Tabelas auxiliares'!$B$222)</f>
        <v>0</v>
      </c>
      <c r="K52" s="13">
        <f>SUMIFS('2. Empenho LOA 2024'!$Z$4:$Z$1480,'2. Empenho LOA 2024'!$D$4:$D$1480,'Saldos INVESTIMENTO AEO LOA 24'!B52,'2. Empenho LOA 2024'!$Y$4:$Y$1480,'Tabelas auxiliares'!$B$222)</f>
        <v>0</v>
      </c>
      <c r="L52" s="24">
        <f t="shared" si="0"/>
        <v>4200000</v>
      </c>
    </row>
    <row r="53" spans="1:12" ht="30" x14ac:dyDescent="0.25">
      <c r="A53" t="s">
        <v>438</v>
      </c>
      <c r="B53" s="39" t="s">
        <v>225</v>
      </c>
      <c r="C53" s="39" t="s">
        <v>227</v>
      </c>
      <c r="D53" s="67">
        <f>IFERROR(VLOOKUP($B53,'Tabelas auxiliares'!$A$160:$C$215,3,FALSE),0)</f>
        <v>3200000</v>
      </c>
      <c r="E53" s="41">
        <f>IFERROR(VLOOKUP($B53,'Tabelas auxiliares'!$A$111:$E$152,4,FALSE),0)</f>
        <v>0</v>
      </c>
      <c r="F53" s="42">
        <f>IFERROR(VLOOKUP($B53,'Tabelas auxiliares'!$A$111:$E$152,5,FALSE),0)</f>
        <v>0</v>
      </c>
      <c r="G53" s="58">
        <f>SUMIFS(Tabela1[VALOR],Tabela1[DE (ÁREA / ORIGEM)],'Saldos INVESTIMENTO AEO LOA 24'!A53,Tabela1[CUSTEIO ou INVESTIMENTO?],'Tabelas auxiliares'!$B$222)</f>
        <v>0</v>
      </c>
      <c r="H53" s="59">
        <f>SUMIFS(Tabela1[VALOR],Tabela1[PARA (ÁREA / DESTINO)],'Saldos INVESTIMENTO AEO LOA 24'!A53,Tabela1[CUSTEIO ou INVESTIMENTO?],'Tabelas auxiliares'!$B$222)</f>
        <v>0</v>
      </c>
      <c r="I53" s="66">
        <f t="shared" si="1"/>
        <v>3200000</v>
      </c>
      <c r="J53" s="43">
        <f>SUMIFS('1. Pré-Empenhos'!$S$4:$S$320,'1. Pré-Empenhos'!$D$4:$D$320,'Saldos INVESTIMENTO AEO LOA 24'!B53,'1. Pré-Empenhos'!$R$4:$R$320,'Tabelas auxiliares'!$B$222)</f>
        <v>0</v>
      </c>
      <c r="K53" s="13">
        <f>SUMIFS('2. Empenho LOA 2024'!$Z$4:$Z$1480,'2. Empenho LOA 2024'!$D$4:$D$1480,'Saldos INVESTIMENTO AEO LOA 24'!B53,'2. Empenho LOA 2024'!$Y$4:$Y$1480,'Tabelas auxiliares'!$B$222)</f>
        <v>0</v>
      </c>
      <c r="L53" s="24">
        <f t="shared" si="0"/>
        <v>3200000</v>
      </c>
    </row>
    <row r="54" spans="1:12" ht="30" x14ac:dyDescent="0.25">
      <c r="A54" t="s">
        <v>439</v>
      </c>
      <c r="B54" s="39" t="s">
        <v>83</v>
      </c>
      <c r="C54" s="39" t="s">
        <v>248</v>
      </c>
      <c r="D54" s="67">
        <f>IFERROR(VLOOKUP($B54,'Tabelas auxiliares'!$A$160:$C$215,3,FALSE),0)</f>
        <v>75000</v>
      </c>
      <c r="E54" s="41">
        <f>IFERROR(VLOOKUP($B54,'Tabelas auxiliares'!$A$111:$E$152,4,FALSE),0)</f>
        <v>94865.765776636967</v>
      </c>
      <c r="F54" s="42">
        <f>IFERROR(VLOOKUP($B54,'Tabelas auxiliares'!$A$111:$E$152,5,FALSE),0)</f>
        <v>30134.234223363033</v>
      </c>
      <c r="G54" s="58">
        <f>SUMIFS(Tabela1[VALOR],Tabela1[DE (ÁREA / ORIGEM)],'Saldos INVESTIMENTO AEO LOA 24'!A54,Tabela1[CUSTEIO ou INVESTIMENTO?],'Tabelas auxiliares'!$B$222)</f>
        <v>83500</v>
      </c>
      <c r="H54" s="59">
        <f>SUMIFS(Tabela1[VALOR],Tabela1[PARA (ÁREA / DESTINO)],'Saldos INVESTIMENTO AEO LOA 24'!A54,Tabela1[CUSTEIO ou INVESTIMENTO?],'Tabelas auxiliares'!$B$222)</f>
        <v>0</v>
      </c>
      <c r="I54" s="66">
        <f t="shared" si="1"/>
        <v>-8500</v>
      </c>
      <c r="J54" s="43">
        <f>SUMIFS('1. Pré-Empenhos'!$S$4:$S$320,'1. Pré-Empenhos'!$D$4:$D$320,'Saldos INVESTIMENTO AEO LOA 24'!B54,'1. Pré-Empenhos'!$R$4:$R$320,'Tabelas auxiliares'!$B$222)</f>
        <v>0</v>
      </c>
      <c r="K54" s="13">
        <f>SUMIFS('2. Empenho LOA 2024'!$Z$4:$Z$1480,'2. Empenho LOA 2024'!$D$4:$D$1480,'Saldos INVESTIMENTO AEO LOA 24'!B54,'2. Empenho LOA 2024'!$Y$4:$Y$1480,'Tabelas auxiliares'!$B$222)</f>
        <v>0</v>
      </c>
      <c r="L54" s="24">
        <f t="shared" si="0"/>
        <v>-8500</v>
      </c>
    </row>
    <row r="55" spans="1:12" x14ac:dyDescent="0.25">
      <c r="A55" t="s">
        <v>440</v>
      </c>
      <c r="B55" s="39" t="s">
        <v>84</v>
      </c>
      <c r="C55" s="39" t="s">
        <v>85</v>
      </c>
      <c r="D55" s="67">
        <f>IFERROR(VLOOKUP($B55,'Tabelas auxiliares'!$A$160:$C$215,3,FALSE),0)</f>
        <v>0</v>
      </c>
      <c r="E55" s="41">
        <f>IFERROR(VLOOKUP($B55,'Tabelas auxiliares'!$A$111:$E$152,4,FALSE),0)</f>
        <v>94865.765776636967</v>
      </c>
      <c r="F55" s="42">
        <f>IFERROR(VLOOKUP($B55,'Tabelas auxiliares'!$A$111:$E$152,5,FALSE),0)</f>
        <v>30134.234223363033</v>
      </c>
      <c r="G55" s="58">
        <f>SUMIFS(Tabela1[VALOR],Tabela1[DE (ÁREA / ORIGEM)],'Saldos INVESTIMENTO AEO LOA 24'!A55,Tabela1[CUSTEIO ou INVESTIMENTO?],'Tabelas auxiliares'!$B$222)</f>
        <v>0</v>
      </c>
      <c r="H55" s="59">
        <f>SUMIFS(Tabela1[VALOR],Tabela1[PARA (ÁREA / DESTINO)],'Saldos INVESTIMENTO AEO LOA 24'!A55,Tabela1[CUSTEIO ou INVESTIMENTO?],'Tabelas auxiliares'!$B$222)</f>
        <v>0</v>
      </c>
      <c r="I55" s="66">
        <f t="shared" si="1"/>
        <v>0</v>
      </c>
      <c r="J55" s="43">
        <f>SUMIFS('1. Pré-Empenhos'!$S$4:$S$320,'1. Pré-Empenhos'!$D$4:$D$320,'Saldos INVESTIMENTO AEO LOA 24'!B55,'1. Pré-Empenhos'!$R$4:$R$320,'Tabelas auxiliares'!$B$222)</f>
        <v>0</v>
      </c>
      <c r="K55" s="13">
        <f>SUMIFS('2. Empenho LOA 2024'!$Z$4:$Z$1480,'2. Empenho LOA 2024'!$D$4:$D$1480,'Saldos INVESTIMENTO AEO LOA 24'!B55,'2. Empenho LOA 2024'!$Y$4:$Y$1480,'Tabelas auxiliares'!$B$222)</f>
        <v>0</v>
      </c>
      <c r="L55" s="24">
        <f t="shared" si="0"/>
        <v>0</v>
      </c>
    </row>
    <row r="56" spans="1:12" ht="30" x14ac:dyDescent="0.25">
      <c r="A56" t="s">
        <v>441</v>
      </c>
      <c r="B56" s="39" t="s">
        <v>88</v>
      </c>
      <c r="C56" s="39" t="s">
        <v>89</v>
      </c>
      <c r="D56" s="67">
        <f>IFERROR(VLOOKUP($B56,'Tabelas auxiliares'!$A$160:$C$215,3,FALSE),0)</f>
        <v>0</v>
      </c>
      <c r="E56" s="41">
        <f>IFERROR(VLOOKUP($B56,'Tabelas auxiliares'!$A$111:$E$152,4,FALSE),0)</f>
        <v>341516.75679589307</v>
      </c>
      <c r="F56" s="42">
        <f>IFERROR(VLOOKUP($B56,'Tabelas auxiliares'!$A$111:$E$152,5,FALSE),0)</f>
        <v>108483.24320410691</v>
      </c>
      <c r="G56" s="58">
        <f>SUMIFS(Tabela1[VALOR],Tabela1[DE (ÁREA / ORIGEM)],'Saldos INVESTIMENTO AEO LOA 24'!A56,Tabela1[CUSTEIO ou INVESTIMENTO?],'Tabelas auxiliares'!$B$222)</f>
        <v>0</v>
      </c>
      <c r="H56" s="59">
        <f>SUMIFS(Tabela1[VALOR],Tabela1[PARA (ÁREA / DESTINO)],'Saldos INVESTIMENTO AEO LOA 24'!A56,Tabela1[CUSTEIO ou INVESTIMENTO?],'Tabelas auxiliares'!$B$222)</f>
        <v>0</v>
      </c>
      <c r="I56" s="66">
        <f t="shared" si="1"/>
        <v>0</v>
      </c>
      <c r="J56" s="43">
        <f>SUMIFS('1. Pré-Empenhos'!$S$4:$S$320,'1. Pré-Empenhos'!$D$4:$D$320,'Saldos INVESTIMENTO AEO LOA 24'!B56,'1. Pré-Empenhos'!$R$4:$R$320,'Tabelas auxiliares'!$B$222)</f>
        <v>0</v>
      </c>
      <c r="K56" s="13">
        <f>SUMIFS('2. Empenho LOA 2024'!$Z$4:$Z$1480,'2. Empenho LOA 2024'!$D$4:$D$1480,'Saldos INVESTIMENTO AEO LOA 24'!B56,'2. Empenho LOA 2024'!$Y$4:$Y$1480,'Tabelas auxiliares'!$B$222)</f>
        <v>0</v>
      </c>
      <c r="L56" s="24">
        <f t="shared" si="0"/>
        <v>0</v>
      </c>
    </row>
    <row r="57" spans="1:12" ht="30" x14ac:dyDescent="0.25">
      <c r="A57" t="s">
        <v>442</v>
      </c>
      <c r="B57" s="39" t="s">
        <v>90</v>
      </c>
      <c r="C57" s="39" t="s">
        <v>91</v>
      </c>
      <c r="D57" s="67">
        <f>IFERROR(VLOOKUP($B57,'Tabelas auxiliares'!$A$160:$C$215,3,FALSE),0)</f>
        <v>0</v>
      </c>
      <c r="E57" s="41">
        <f>IFERROR(VLOOKUP($B57,'Tabelas auxiliares'!$A$111:$E$152,4,FALSE),0)</f>
        <v>1675972.9929704375</v>
      </c>
      <c r="F57" s="42">
        <f>IFERROR(VLOOKUP($B57,'Tabelas auxiliares'!$A$111:$E$152,5,FALSE),0)</f>
        <v>532375.00702956249</v>
      </c>
      <c r="G57" s="58">
        <f>SUMIFS(Tabela1[VALOR],Tabela1[DE (ÁREA / ORIGEM)],'Saldos INVESTIMENTO AEO LOA 24'!A57,Tabela1[CUSTEIO ou INVESTIMENTO?],'Tabelas auxiliares'!$B$222)</f>
        <v>0</v>
      </c>
      <c r="H57" s="59">
        <f>SUMIFS(Tabela1[VALOR],Tabela1[PARA (ÁREA / DESTINO)],'Saldos INVESTIMENTO AEO LOA 24'!A57,Tabela1[CUSTEIO ou INVESTIMENTO?],'Tabelas auxiliares'!$B$222)</f>
        <v>0</v>
      </c>
      <c r="I57" s="66">
        <f t="shared" si="1"/>
        <v>0</v>
      </c>
      <c r="J57" s="43">
        <f>SUMIFS('1. Pré-Empenhos'!$S$4:$S$320,'1. Pré-Empenhos'!$D$4:$D$320,'Saldos INVESTIMENTO AEO LOA 24'!B57,'1. Pré-Empenhos'!$R$4:$R$320,'Tabelas auxiliares'!$B$222)</f>
        <v>0</v>
      </c>
      <c r="K57" s="13">
        <f>SUMIFS('2. Empenho LOA 2024'!$Z$4:$Z$1480,'2. Empenho LOA 2024'!$D$4:$D$1480,'Saldos INVESTIMENTO AEO LOA 24'!B57,'2. Empenho LOA 2024'!$Y$4:$Y$1480,'Tabelas auxiliares'!$B$222)</f>
        <v>0</v>
      </c>
      <c r="L57" s="24">
        <f t="shared" si="0"/>
        <v>0</v>
      </c>
    </row>
    <row r="58" spans="1:12" ht="30" x14ac:dyDescent="0.25">
      <c r="A58" t="s">
        <v>443</v>
      </c>
      <c r="B58" s="39" t="s">
        <v>92</v>
      </c>
      <c r="C58" s="39" t="s">
        <v>93</v>
      </c>
      <c r="D58" s="67">
        <f>IFERROR(VLOOKUP($B58,'Tabelas auxiliares'!$A$160:$C$215,3,FALSE),0)</f>
        <v>0</v>
      </c>
      <c r="E58" s="41">
        <f>IFERROR(VLOOKUP($B58,'Tabelas auxiliares'!$A$111:$E$152,4,FALSE),0)</f>
        <v>455355.67572785745</v>
      </c>
      <c r="F58" s="42">
        <f>IFERROR(VLOOKUP($B58,'Tabelas auxiliares'!$A$111:$E$152,5,FALSE),0)</f>
        <v>144644.32427214255</v>
      </c>
      <c r="G58" s="58">
        <f>SUMIFS(Tabela1[VALOR],Tabela1[DE (ÁREA / ORIGEM)],'Saldos INVESTIMENTO AEO LOA 24'!A58,Tabela1[CUSTEIO ou INVESTIMENTO?],'Tabelas auxiliares'!$B$222)</f>
        <v>0</v>
      </c>
      <c r="H58" s="59">
        <f>SUMIFS(Tabela1[VALOR],Tabela1[PARA (ÁREA / DESTINO)],'Saldos INVESTIMENTO AEO LOA 24'!A58,Tabela1[CUSTEIO ou INVESTIMENTO?],'Tabelas auxiliares'!$B$222)</f>
        <v>0</v>
      </c>
      <c r="I58" s="66">
        <f t="shared" si="1"/>
        <v>0</v>
      </c>
      <c r="J58" s="43">
        <f>SUMIFS('1. Pré-Empenhos'!$S$4:$S$320,'1. Pré-Empenhos'!$D$4:$D$320,'Saldos INVESTIMENTO AEO LOA 24'!B58,'1. Pré-Empenhos'!$R$4:$R$320,'Tabelas auxiliares'!$B$222)</f>
        <v>0</v>
      </c>
      <c r="K58" s="13">
        <f>SUMIFS('2. Empenho LOA 2024'!$Z$4:$Z$1480,'2. Empenho LOA 2024'!$D$4:$D$1480,'Saldos INVESTIMENTO AEO LOA 24'!B58,'2. Empenho LOA 2024'!$Y$4:$Y$1480,'Tabelas auxiliares'!$B$222)</f>
        <v>0</v>
      </c>
      <c r="L58" s="24">
        <f t="shared" si="0"/>
        <v>0</v>
      </c>
    </row>
    <row r="59" spans="1:12" x14ac:dyDescent="0.25">
      <c r="A59" t="s">
        <v>444</v>
      </c>
      <c r="B59" s="39" t="s">
        <v>86</v>
      </c>
      <c r="C59" s="39" t="s">
        <v>87</v>
      </c>
      <c r="D59" s="67">
        <f>IFERROR(VLOOKUP($B59,'Tabelas auxiliares'!$A$160:$C$215,3,FALSE),0)</f>
        <v>0</v>
      </c>
      <c r="E59" s="41">
        <f>IFERROR(VLOOKUP($B59,'Tabelas auxiliares'!$A$111:$E$152,4,FALSE),0)</f>
        <v>227677.83786392873</v>
      </c>
      <c r="F59" s="42">
        <f>IFERROR(VLOOKUP($B59,'Tabelas auxiliares'!$A$111:$E$152,5,FALSE),0)</f>
        <v>72322.162136071274</v>
      </c>
      <c r="G59" s="58">
        <f>SUMIFS(Tabela1[VALOR],Tabela1[DE (ÁREA / ORIGEM)],'Saldos INVESTIMENTO AEO LOA 24'!A59,Tabela1[CUSTEIO ou INVESTIMENTO?],'Tabelas auxiliares'!$B$222)</f>
        <v>0</v>
      </c>
      <c r="H59" s="59">
        <f>SUMIFS(Tabela1[VALOR],Tabela1[PARA (ÁREA / DESTINO)],'Saldos INVESTIMENTO AEO LOA 24'!A59,Tabela1[CUSTEIO ou INVESTIMENTO?],'Tabelas auxiliares'!$B$222)</f>
        <v>0</v>
      </c>
      <c r="I59" s="66">
        <f t="shared" si="1"/>
        <v>0</v>
      </c>
      <c r="J59" s="43">
        <f>SUMIFS('1. Pré-Empenhos'!$S$4:$S$320,'1. Pré-Empenhos'!$D$4:$D$320,'Saldos INVESTIMENTO AEO LOA 24'!B59,'1. Pré-Empenhos'!$R$4:$R$320,'Tabelas auxiliares'!$B$222)</f>
        <v>0</v>
      </c>
      <c r="K59" s="13">
        <f>SUMIFS('2. Empenho LOA 2024'!$Z$4:$Z$1480,'2. Empenho LOA 2024'!$D$4:$D$1480,'Saldos INVESTIMENTO AEO LOA 24'!B59,'2. Empenho LOA 2024'!$Y$4:$Y$1480,'Tabelas auxiliares'!$B$222)</f>
        <v>0</v>
      </c>
      <c r="L59" s="24">
        <f t="shared" si="0"/>
        <v>0</v>
      </c>
    </row>
    <row r="60" spans="1:12" x14ac:dyDescent="0.25">
      <c r="A60" t="s">
        <v>388</v>
      </c>
      <c r="B60" s="39" t="s">
        <v>96</v>
      </c>
      <c r="C60" s="39" t="s">
        <v>97</v>
      </c>
      <c r="D60" s="67">
        <f>IFERROR(VLOOKUP($B60,'Tabelas auxiliares'!$A$160:$C$215,3,FALSE),0)</f>
        <v>498594.75999999978</v>
      </c>
      <c r="E60" s="41">
        <f>IFERROR(VLOOKUP($B60,'Tabelas auxiliares'!$A$111:$E$152,4,FALSE),0)</f>
        <v>2890049.1259312094</v>
      </c>
      <c r="F60" s="42">
        <f>IFERROR(VLOOKUP($B60,'Tabelas auxiliares'!$A$111:$E$152,5,FALSE),0)</f>
        <v>918027.87406882015</v>
      </c>
      <c r="G60" s="58">
        <f>SUMIFS(Tabela1[VALOR],Tabela1[DE (ÁREA / ORIGEM)],'Saldos INVESTIMENTO AEO LOA 24'!A60,Tabela1[CUSTEIO ou INVESTIMENTO?],'Tabelas auxiliares'!$B$222)</f>
        <v>0</v>
      </c>
      <c r="H60" s="59">
        <f>SUMIFS(Tabela1[VALOR],Tabela1[PARA (ÁREA / DESTINO)],'Saldos INVESTIMENTO AEO LOA 24'!A60,Tabela1[CUSTEIO ou INVESTIMENTO?],'Tabelas auxiliares'!$B$222)</f>
        <v>191797.2</v>
      </c>
      <c r="I60" s="66">
        <f t="shared" si="1"/>
        <v>690391.95999999973</v>
      </c>
      <c r="J60" s="43">
        <f>SUMIFS('1. Pré-Empenhos'!$S$4:$S$320,'1. Pré-Empenhos'!$D$4:$D$320,'Saldos INVESTIMENTO AEO LOA 24'!B60,'1. Pré-Empenhos'!$R$4:$R$320,'Tabelas auxiliares'!$B$222)</f>
        <v>0</v>
      </c>
      <c r="K60" s="13">
        <f>SUMIFS('2. Empenho LOA 2024'!$Z$4:$Z$1480,'2. Empenho LOA 2024'!$D$4:$D$1480,'Saldos INVESTIMENTO AEO LOA 24'!B60,'2. Empenho LOA 2024'!$Y$4:$Y$1480,'Tabelas auxiliares'!$B$222)</f>
        <v>0</v>
      </c>
      <c r="L60" s="24">
        <f t="shared" si="0"/>
        <v>690391.95999999973</v>
      </c>
    </row>
    <row r="61" spans="1:12" x14ac:dyDescent="0.25">
      <c r="A61" s="51"/>
      <c r="B61" s="51"/>
      <c r="C61" s="109" t="s">
        <v>98</v>
      </c>
      <c r="D61" s="110">
        <f t="shared" ref="D61:L61" si="8">SUBTOTAL(9,D2:D60)</f>
        <v>15400699</v>
      </c>
      <c r="E61" s="110">
        <f t="shared" si="8"/>
        <v>46226012.000000022</v>
      </c>
      <c r="F61" s="110">
        <f t="shared" si="8"/>
        <v>14683753.000000009</v>
      </c>
      <c r="G61" s="110">
        <f t="shared" si="8"/>
        <v>588544.84000000008</v>
      </c>
      <c r="H61" s="110">
        <f t="shared" si="8"/>
        <v>588544.84000000008</v>
      </c>
      <c r="I61" s="110">
        <f t="shared" si="8"/>
        <v>15400698.999999998</v>
      </c>
      <c r="J61" s="110">
        <f t="shared" si="8"/>
        <v>501.61</v>
      </c>
      <c r="K61" s="110">
        <f t="shared" si="8"/>
        <v>12250</v>
      </c>
      <c r="L61" s="24">
        <f t="shared" si="8"/>
        <v>15387947.389999999</v>
      </c>
    </row>
    <row r="62" spans="1:12" hidden="1" x14ac:dyDescent="0.25">
      <c r="D62" s="85"/>
      <c r="E62" s="85">
        <f>SUBTOTAL(9,E2:E60)</f>
        <v>46226012.000000022</v>
      </c>
      <c r="F62" s="85">
        <f>SUBTOTAL(9,F2:F60)</f>
        <v>14683753.000000009</v>
      </c>
    </row>
  </sheetData>
  <sheetProtection algorithmName="SHA-512" hashValue="y5JCWuBuKVIoZtb9FTdyC7cQy3bfTu4tilG/EZQIRNAASnvaImr+6Ul3/7Jtz7/nRo3zb4tjT5xuDsoA1yUvwA==" saltValue="0rivWrFAmdvzzuqxWtwXbw==" spinCount="100000" sheet="1" autoFilter="0"/>
  <autoFilter ref="A1:L1" xr:uid="{00000000-0009-0000-0000-000007000000}">
    <filterColumn colId="1" showButton="0"/>
  </autoFilter>
  <mergeCells count="1">
    <mergeCell ref="B1:C1"/>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X1001"/>
  <sheetViews>
    <sheetView workbookViewId="0">
      <selection activeCell="A4" sqref="A4"/>
    </sheetView>
  </sheetViews>
  <sheetFormatPr defaultColWidth="0" defaultRowHeight="15" zeroHeight="1" x14ac:dyDescent="0.25"/>
  <cols>
    <col min="1" max="1" width="15" customWidth="1"/>
    <col min="2" max="2" width="23.28515625" customWidth="1"/>
    <col min="3" max="3" width="23.5703125" customWidth="1"/>
    <col min="4" max="4" width="21.28515625" customWidth="1"/>
    <col min="5" max="5" width="47.85546875" customWidth="1"/>
    <col min="6" max="10" width="25" customWidth="1"/>
    <col min="11" max="11" width="29.28515625" customWidth="1"/>
    <col min="12" max="12" width="22.85546875" customWidth="1"/>
    <col min="13" max="13" width="13.140625" customWidth="1"/>
    <col min="14" max="16" width="17.140625" customWidth="1"/>
    <col min="17" max="17" width="19.5703125" customWidth="1"/>
    <col min="18" max="19" width="18.7109375" customWidth="1"/>
    <col min="20" max="21" width="21.85546875" customWidth="1"/>
    <col min="22" max="22" width="18" customWidth="1"/>
    <col min="23" max="23" width="24.5703125" customWidth="1"/>
    <col min="24" max="24" width="19" customWidth="1"/>
    <col min="25" max="16384" width="9.140625" hidden="1"/>
  </cols>
  <sheetData>
    <row r="1" spans="1:24" ht="28.5" customHeight="1" x14ac:dyDescent="0.25">
      <c r="A1" s="144" t="s">
        <v>521</v>
      </c>
      <c r="B1" s="144"/>
      <c r="M1" s="54"/>
      <c r="N1" s="54"/>
      <c r="O1" s="54"/>
      <c r="P1" s="54"/>
      <c r="Q1" s="54"/>
      <c r="T1" s="146" t="s">
        <v>507</v>
      </c>
    </row>
    <row r="2" spans="1:24" ht="47.25" customHeight="1" x14ac:dyDescent="0.25">
      <c r="A2" s="144"/>
      <c r="B2" s="144"/>
      <c r="O2" s="54"/>
      <c r="P2" s="54"/>
      <c r="Q2" s="54"/>
      <c r="T2" s="146"/>
    </row>
    <row r="3" spans="1:24" s="113" customFormat="1" ht="47.25" customHeight="1" x14ac:dyDescent="0.25">
      <c r="A3" s="112" t="s">
        <v>199</v>
      </c>
      <c r="B3" s="112" t="s">
        <v>201</v>
      </c>
      <c r="C3" s="112" t="s">
        <v>196</v>
      </c>
      <c r="D3" s="112" t="s">
        <v>0</v>
      </c>
      <c r="E3" s="112" t="s">
        <v>156</v>
      </c>
      <c r="F3" s="112" t="s">
        <v>1</v>
      </c>
      <c r="G3" s="112" t="s">
        <v>157</v>
      </c>
      <c r="H3" s="111" t="s">
        <v>158</v>
      </c>
      <c r="I3" s="111" t="s">
        <v>159</v>
      </c>
      <c r="J3" s="111" t="s">
        <v>160</v>
      </c>
      <c r="K3" s="112" t="s">
        <v>122</v>
      </c>
      <c r="L3" s="111" t="s">
        <v>116</v>
      </c>
      <c r="M3" s="111" t="s">
        <v>163</v>
      </c>
      <c r="N3" s="111" t="s">
        <v>121</v>
      </c>
      <c r="O3" s="111" t="s">
        <v>445</v>
      </c>
      <c r="P3" s="112" t="s">
        <v>446</v>
      </c>
      <c r="Q3" s="111" t="s">
        <v>144</v>
      </c>
      <c r="R3" s="112" t="s">
        <v>145</v>
      </c>
      <c r="S3" s="112"/>
      <c r="T3" s="112" t="s">
        <v>247</v>
      </c>
      <c r="U3" s="112" t="s">
        <v>254</v>
      </c>
      <c r="V3" s="112" t="s">
        <v>193</v>
      </c>
      <c r="W3" s="112" t="s">
        <v>194</v>
      </c>
      <c r="X3" s="112" t="s">
        <v>195</v>
      </c>
    </row>
    <row r="4" spans="1:24" x14ac:dyDescent="0.25">
      <c r="Q4" s="51" t="str">
        <f t="shared" ref="Q4:Q67" si="0">LEFT(O4,1)</f>
        <v/>
      </c>
      <c r="R4" s="51" t="str">
        <f>IF(M4="","",IF(AND(M4&lt;&gt;'Tabelas auxiliares'!$B$236,M4&lt;&gt;'Tabelas auxiliares'!$B$237,M4&lt;&gt;'Tabelas auxiliares'!$C$236,M4&lt;&gt;'Tabelas auxiliares'!$C$237,M4&lt;&gt;'Tabelas auxiliares'!$D$236),"FOLHA DE PESSOAL",IF(Q4='Tabelas auxiliares'!$A$237,"CUSTEIO",IF(Q4='Tabelas auxiliares'!$A$236,"INVESTIMENTO","ERRO - VERIFICAR"))))</f>
        <v/>
      </c>
      <c r="S4" s="64" t="str">
        <f>IF(SUM(T4:X4)=0,"",SUM(T4:X4))</f>
        <v/>
      </c>
      <c r="U4" s="44"/>
    </row>
    <row r="5" spans="1:24" x14ac:dyDescent="0.25">
      <c r="Q5" s="51" t="str">
        <f t="shared" si="0"/>
        <v/>
      </c>
      <c r="R5" s="51" t="str">
        <f>IF(M5="","",IF(AND(M5&lt;&gt;'Tabelas auxiliares'!$B$236,M5&lt;&gt;'Tabelas auxiliares'!$B$237,M5&lt;&gt;'Tabelas auxiliares'!$C$236,M5&lt;&gt;'Tabelas auxiliares'!$C$237,M5&lt;&gt;'Tabelas auxiliares'!$D$236),"FOLHA DE PESSOAL",IF(Q5='Tabelas auxiliares'!$A$237,"CUSTEIO",IF(Q5='Tabelas auxiliares'!$A$236,"INVESTIMENTO","ERRO - VERIFICAR"))))</f>
        <v/>
      </c>
      <c r="S5" s="64" t="str">
        <f t="shared" ref="S5:S68" si="1">IF(SUM(T5:X5)=0,"",SUM(T5:X5))</f>
        <v/>
      </c>
      <c r="T5" s="44"/>
      <c r="U5" s="44"/>
    </row>
    <row r="6" spans="1:24" x14ac:dyDescent="0.25">
      <c r="Q6" s="51" t="str">
        <f t="shared" si="0"/>
        <v/>
      </c>
      <c r="R6" s="51" t="str">
        <f>IF(M6="","",IF(AND(M6&lt;&gt;'Tabelas auxiliares'!$B$236,M6&lt;&gt;'Tabelas auxiliares'!$B$237,M6&lt;&gt;'Tabelas auxiliares'!$C$236,M6&lt;&gt;'Tabelas auxiliares'!$C$237,M6&lt;&gt;'Tabelas auxiliares'!$D$236),"FOLHA DE PESSOAL",IF(Q6='Tabelas auxiliares'!$A$237,"CUSTEIO",IF(Q6='Tabelas auxiliares'!$A$236,"INVESTIMENTO","ERRO - VERIFICAR"))))</f>
        <v/>
      </c>
      <c r="S6" s="64" t="str">
        <f t="shared" si="1"/>
        <v/>
      </c>
      <c r="V6" s="44"/>
      <c r="X6" s="44"/>
    </row>
    <row r="7" spans="1:24" x14ac:dyDescent="0.25">
      <c r="Q7" s="51" t="str">
        <f t="shared" si="0"/>
        <v/>
      </c>
      <c r="R7" s="51" t="str">
        <f>IF(M7="","",IF(AND(M7&lt;&gt;'Tabelas auxiliares'!$B$236,M7&lt;&gt;'Tabelas auxiliares'!$B$237,M7&lt;&gt;'Tabelas auxiliares'!$C$236,M7&lt;&gt;'Tabelas auxiliares'!$C$237,M7&lt;&gt;'Tabelas auxiliares'!$D$236),"FOLHA DE PESSOAL",IF(Q7='Tabelas auxiliares'!$A$237,"CUSTEIO",IF(Q7='Tabelas auxiliares'!$A$236,"INVESTIMENTO","ERRO - VERIFICAR"))))</f>
        <v/>
      </c>
      <c r="S7" s="64" t="str">
        <f t="shared" si="1"/>
        <v/>
      </c>
      <c r="V7" s="44"/>
      <c r="X7" s="44"/>
    </row>
    <row r="8" spans="1:24" x14ac:dyDescent="0.25">
      <c r="Q8" s="51" t="str">
        <f t="shared" si="0"/>
        <v/>
      </c>
      <c r="R8" s="51" t="str">
        <f>IF(M8="","",IF(AND(M8&lt;&gt;'Tabelas auxiliares'!$B$236,M8&lt;&gt;'Tabelas auxiliares'!$B$237,M8&lt;&gt;'Tabelas auxiliares'!$C$236,M8&lt;&gt;'Tabelas auxiliares'!$C$237,M8&lt;&gt;'Tabelas auxiliares'!$D$236),"FOLHA DE PESSOAL",IF(Q8='Tabelas auxiliares'!$A$237,"CUSTEIO",IF(Q8='Tabelas auxiliares'!$A$236,"INVESTIMENTO","ERRO - VERIFICAR"))))</f>
        <v/>
      </c>
      <c r="S8" s="64" t="str">
        <f t="shared" si="1"/>
        <v/>
      </c>
      <c r="V8" s="44"/>
      <c r="W8" s="44"/>
      <c r="X8" s="44"/>
    </row>
    <row r="9" spans="1:24" x14ac:dyDescent="0.25">
      <c r="Q9" s="51" t="str">
        <f t="shared" si="0"/>
        <v/>
      </c>
      <c r="R9" s="51" t="str">
        <f>IF(M9="","",IF(AND(M9&lt;&gt;'Tabelas auxiliares'!$B$236,M9&lt;&gt;'Tabelas auxiliares'!$B$237,M9&lt;&gt;'Tabelas auxiliares'!$C$236,M9&lt;&gt;'Tabelas auxiliares'!$C$237,M9&lt;&gt;'Tabelas auxiliares'!$D$236),"FOLHA DE PESSOAL",IF(Q9='Tabelas auxiliares'!$A$237,"CUSTEIO",IF(Q9='Tabelas auxiliares'!$A$236,"INVESTIMENTO","ERRO - VERIFICAR"))))</f>
        <v/>
      </c>
      <c r="S9" s="64" t="str">
        <f t="shared" si="1"/>
        <v/>
      </c>
      <c r="T9" s="44"/>
      <c r="U9" s="44"/>
    </row>
    <row r="10" spans="1:24" x14ac:dyDescent="0.25">
      <c r="Q10" s="51" t="str">
        <f t="shared" si="0"/>
        <v/>
      </c>
      <c r="R10" s="51" t="str">
        <f>IF(M10="","",IF(AND(M10&lt;&gt;'Tabelas auxiliares'!$B$236,M10&lt;&gt;'Tabelas auxiliares'!$B$237,M10&lt;&gt;'Tabelas auxiliares'!$C$236,M10&lt;&gt;'Tabelas auxiliares'!$C$237,M10&lt;&gt;'Tabelas auxiliares'!$D$236),"FOLHA DE PESSOAL",IF(Q10='Tabelas auxiliares'!$A$237,"CUSTEIO",IF(Q10='Tabelas auxiliares'!$A$236,"INVESTIMENTO","ERRO - VERIFICAR"))))</f>
        <v/>
      </c>
      <c r="S10" s="64" t="str">
        <f t="shared" si="1"/>
        <v/>
      </c>
      <c r="T10" s="44"/>
    </row>
    <row r="11" spans="1:24" x14ac:dyDescent="0.25">
      <c r="Q11" s="51" t="str">
        <f t="shared" si="0"/>
        <v/>
      </c>
      <c r="R11" s="51" t="str">
        <f>IF(M11="","",IF(AND(M11&lt;&gt;'Tabelas auxiliares'!$B$236,M11&lt;&gt;'Tabelas auxiliares'!$B$237,M11&lt;&gt;'Tabelas auxiliares'!$C$236,M11&lt;&gt;'Tabelas auxiliares'!$C$237,M11&lt;&gt;'Tabelas auxiliares'!$D$236),"FOLHA DE PESSOAL",IF(Q11='Tabelas auxiliares'!$A$237,"CUSTEIO",IF(Q11='Tabelas auxiliares'!$A$236,"INVESTIMENTO","ERRO - VERIFICAR"))))</f>
        <v/>
      </c>
      <c r="S11" s="64" t="str">
        <f t="shared" si="1"/>
        <v/>
      </c>
      <c r="V11" s="44"/>
    </row>
    <row r="12" spans="1:24" x14ac:dyDescent="0.25">
      <c r="Q12" s="51" t="str">
        <f t="shared" si="0"/>
        <v/>
      </c>
      <c r="R12" s="51" t="str">
        <f>IF(M12="","",IF(AND(M12&lt;&gt;'Tabelas auxiliares'!$B$236,M12&lt;&gt;'Tabelas auxiliares'!$B$237,M12&lt;&gt;'Tabelas auxiliares'!$C$236,M12&lt;&gt;'Tabelas auxiliares'!$C$237,M12&lt;&gt;'Tabelas auxiliares'!$D$236),"FOLHA DE PESSOAL",IF(Q12='Tabelas auxiliares'!$A$237,"CUSTEIO",IF(Q12='Tabelas auxiliares'!$A$236,"INVESTIMENTO","ERRO - VERIFICAR"))))</f>
        <v/>
      </c>
      <c r="S12" s="64" t="str">
        <f t="shared" si="1"/>
        <v/>
      </c>
      <c r="V12" s="44"/>
    </row>
    <row r="13" spans="1:24" x14ac:dyDescent="0.25">
      <c r="Q13" s="51" t="str">
        <f t="shared" si="0"/>
        <v/>
      </c>
      <c r="R13" s="51" t="str">
        <f>IF(M13="","",IF(AND(M13&lt;&gt;'Tabelas auxiliares'!$B$236,M13&lt;&gt;'Tabelas auxiliares'!$B$237,M13&lt;&gt;'Tabelas auxiliares'!$C$236,M13&lt;&gt;'Tabelas auxiliares'!$C$237,M13&lt;&gt;'Tabelas auxiliares'!$D$236),"FOLHA DE PESSOAL",IF(Q13='Tabelas auxiliares'!$A$237,"CUSTEIO",IF(Q13='Tabelas auxiliares'!$A$236,"INVESTIMENTO","ERRO - VERIFICAR"))))</f>
        <v/>
      </c>
      <c r="S13" s="64" t="str">
        <f t="shared" si="1"/>
        <v/>
      </c>
      <c r="V13" s="44"/>
    </row>
    <row r="14" spans="1:24" x14ac:dyDescent="0.25">
      <c r="Q14" s="51" t="str">
        <f t="shared" si="0"/>
        <v/>
      </c>
      <c r="R14" s="51" t="str">
        <f>IF(M14="","",IF(AND(M14&lt;&gt;'Tabelas auxiliares'!$B$236,M14&lt;&gt;'Tabelas auxiliares'!$B$237,M14&lt;&gt;'Tabelas auxiliares'!$C$236,M14&lt;&gt;'Tabelas auxiliares'!$C$237,M14&lt;&gt;'Tabelas auxiliares'!$D$236),"FOLHA DE PESSOAL",IF(Q14='Tabelas auxiliares'!$A$237,"CUSTEIO",IF(Q14='Tabelas auxiliares'!$A$236,"INVESTIMENTO","ERRO - VERIFICAR"))))</f>
        <v/>
      </c>
      <c r="S14" s="64" t="str">
        <f t="shared" si="1"/>
        <v/>
      </c>
      <c r="T14" s="44"/>
    </row>
    <row r="15" spans="1:24" x14ac:dyDescent="0.25">
      <c r="Q15" s="51" t="str">
        <f t="shared" si="0"/>
        <v/>
      </c>
      <c r="R15" s="51" t="str">
        <f>IF(M15="","",IF(AND(M15&lt;&gt;'Tabelas auxiliares'!$B$236,M15&lt;&gt;'Tabelas auxiliares'!$B$237,M15&lt;&gt;'Tabelas auxiliares'!$C$236,M15&lt;&gt;'Tabelas auxiliares'!$C$237,M15&lt;&gt;'Tabelas auxiliares'!$D$236),"FOLHA DE PESSOAL",IF(Q15='Tabelas auxiliares'!$A$237,"CUSTEIO",IF(Q15='Tabelas auxiliares'!$A$236,"INVESTIMENTO","ERRO - VERIFICAR"))))</f>
        <v/>
      </c>
      <c r="S15" s="64" t="str">
        <f t="shared" si="1"/>
        <v/>
      </c>
      <c r="X15" s="44"/>
    </row>
    <row r="16" spans="1:24" x14ac:dyDescent="0.25">
      <c r="Q16" s="51" t="str">
        <f t="shared" si="0"/>
        <v/>
      </c>
      <c r="R16" s="51" t="str">
        <f>IF(M16="","",IF(AND(M16&lt;&gt;'Tabelas auxiliares'!$B$236,M16&lt;&gt;'Tabelas auxiliares'!$B$237,M16&lt;&gt;'Tabelas auxiliares'!$C$236,M16&lt;&gt;'Tabelas auxiliares'!$C$237,M16&lt;&gt;'Tabelas auxiliares'!$D$236),"FOLHA DE PESSOAL",IF(Q16='Tabelas auxiliares'!$A$237,"CUSTEIO",IF(Q16='Tabelas auxiliares'!$A$236,"INVESTIMENTO","ERRO - VERIFICAR"))))</f>
        <v/>
      </c>
      <c r="S16" s="64" t="str">
        <f t="shared" si="1"/>
        <v/>
      </c>
      <c r="T16" s="44"/>
    </row>
    <row r="17" spans="17:24" x14ac:dyDescent="0.25">
      <c r="Q17" s="51" t="str">
        <f t="shared" si="0"/>
        <v/>
      </c>
      <c r="R17" s="51" t="str">
        <f>IF(M17="","",IF(AND(M17&lt;&gt;'Tabelas auxiliares'!$B$236,M17&lt;&gt;'Tabelas auxiliares'!$B$237,M17&lt;&gt;'Tabelas auxiliares'!$C$236,M17&lt;&gt;'Tabelas auxiliares'!$C$237,M17&lt;&gt;'Tabelas auxiliares'!$D$236),"FOLHA DE PESSOAL",IF(Q17='Tabelas auxiliares'!$A$237,"CUSTEIO",IF(Q17='Tabelas auxiliares'!$A$236,"INVESTIMENTO","ERRO - VERIFICAR"))))</f>
        <v/>
      </c>
      <c r="S17" s="64" t="str">
        <f t="shared" si="1"/>
        <v/>
      </c>
      <c r="T17" s="44"/>
    </row>
    <row r="18" spans="17:24" x14ac:dyDescent="0.25">
      <c r="Q18" s="51" t="str">
        <f t="shared" si="0"/>
        <v/>
      </c>
      <c r="R18" s="51" t="str">
        <f>IF(M18="","",IF(AND(M18&lt;&gt;'Tabelas auxiliares'!$B$236,M18&lt;&gt;'Tabelas auxiliares'!$B$237,M18&lt;&gt;'Tabelas auxiliares'!$C$236,M18&lt;&gt;'Tabelas auxiliares'!$C$237,M18&lt;&gt;'Tabelas auxiliares'!$D$236),"FOLHA DE PESSOAL",IF(Q18='Tabelas auxiliares'!$A$237,"CUSTEIO",IF(Q18='Tabelas auxiliares'!$A$236,"INVESTIMENTO","ERRO - VERIFICAR"))))</f>
        <v/>
      </c>
      <c r="S18" s="64" t="str">
        <f t="shared" si="1"/>
        <v/>
      </c>
      <c r="T18" s="44"/>
    </row>
    <row r="19" spans="17:24" x14ac:dyDescent="0.25">
      <c r="Q19" s="51" t="str">
        <f t="shared" si="0"/>
        <v/>
      </c>
      <c r="R19" s="51" t="str">
        <f>IF(M19="","",IF(AND(M19&lt;&gt;'Tabelas auxiliares'!$B$236,M19&lt;&gt;'Tabelas auxiliares'!$B$237,M19&lt;&gt;'Tabelas auxiliares'!$C$236,M19&lt;&gt;'Tabelas auxiliares'!$C$237,M19&lt;&gt;'Tabelas auxiliares'!$D$236),"FOLHA DE PESSOAL",IF(Q19='Tabelas auxiliares'!$A$237,"CUSTEIO",IF(Q19='Tabelas auxiliares'!$A$236,"INVESTIMENTO","ERRO - VERIFICAR"))))</f>
        <v/>
      </c>
      <c r="S19" s="64" t="str">
        <f t="shared" si="1"/>
        <v/>
      </c>
      <c r="V19" s="44"/>
    </row>
    <row r="20" spans="17:24" x14ac:dyDescent="0.25">
      <c r="Q20" s="51" t="str">
        <f t="shared" si="0"/>
        <v/>
      </c>
      <c r="R20" s="51" t="str">
        <f>IF(M20="","",IF(AND(M20&lt;&gt;'Tabelas auxiliares'!$B$236,M20&lt;&gt;'Tabelas auxiliares'!$B$237,M20&lt;&gt;'Tabelas auxiliares'!$C$236,M20&lt;&gt;'Tabelas auxiliares'!$C$237,M20&lt;&gt;'Tabelas auxiliares'!$D$236),"FOLHA DE PESSOAL",IF(Q20='Tabelas auxiliares'!$A$237,"CUSTEIO",IF(Q20='Tabelas auxiliares'!$A$236,"INVESTIMENTO","ERRO - VERIFICAR"))))</f>
        <v/>
      </c>
      <c r="S20" s="64" t="str">
        <f t="shared" si="1"/>
        <v/>
      </c>
      <c r="X20" s="44"/>
    </row>
    <row r="21" spans="17:24" x14ac:dyDescent="0.25">
      <c r="Q21" s="51" t="str">
        <f t="shared" si="0"/>
        <v/>
      </c>
      <c r="R21" s="51" t="str">
        <f>IF(M21="","",IF(AND(M21&lt;&gt;'Tabelas auxiliares'!$B$236,M21&lt;&gt;'Tabelas auxiliares'!$B$237,M21&lt;&gt;'Tabelas auxiliares'!$C$236,M21&lt;&gt;'Tabelas auxiliares'!$C$237,M21&lt;&gt;'Tabelas auxiliares'!$D$236),"FOLHA DE PESSOAL",IF(Q21='Tabelas auxiliares'!$A$237,"CUSTEIO",IF(Q21='Tabelas auxiliares'!$A$236,"INVESTIMENTO","ERRO - VERIFICAR"))))</f>
        <v/>
      </c>
      <c r="S21" s="64" t="str">
        <f t="shared" si="1"/>
        <v/>
      </c>
      <c r="X21" s="44"/>
    </row>
    <row r="22" spans="17:24" x14ac:dyDescent="0.25">
      <c r="Q22" s="51" t="str">
        <f t="shared" si="0"/>
        <v/>
      </c>
      <c r="R22" s="51" t="str">
        <f>IF(M22="","",IF(AND(M22&lt;&gt;'Tabelas auxiliares'!$B$236,M22&lt;&gt;'Tabelas auxiliares'!$B$237,M22&lt;&gt;'Tabelas auxiliares'!$C$236,M22&lt;&gt;'Tabelas auxiliares'!$C$237,M22&lt;&gt;'Tabelas auxiliares'!$D$236),"FOLHA DE PESSOAL",IF(Q22='Tabelas auxiliares'!$A$237,"CUSTEIO",IF(Q22='Tabelas auxiliares'!$A$236,"INVESTIMENTO","ERRO - VERIFICAR"))))</f>
        <v/>
      </c>
      <c r="S22" s="64" t="str">
        <f t="shared" si="1"/>
        <v/>
      </c>
      <c r="V22" s="44"/>
    </row>
    <row r="23" spans="17:24" x14ac:dyDescent="0.25">
      <c r="Q23" s="51" t="str">
        <f t="shared" si="0"/>
        <v/>
      </c>
      <c r="R23" s="51" t="str">
        <f>IF(M23="","",IF(AND(M23&lt;&gt;'Tabelas auxiliares'!$B$236,M23&lt;&gt;'Tabelas auxiliares'!$B$237,M23&lt;&gt;'Tabelas auxiliares'!$C$236,M23&lt;&gt;'Tabelas auxiliares'!$C$237,M23&lt;&gt;'Tabelas auxiliares'!$D$236),"FOLHA DE PESSOAL",IF(Q23='Tabelas auxiliares'!$A$237,"CUSTEIO",IF(Q23='Tabelas auxiliares'!$A$236,"INVESTIMENTO","ERRO - VERIFICAR"))))</f>
        <v/>
      </c>
      <c r="S23" s="64" t="str">
        <f t="shared" si="1"/>
        <v/>
      </c>
      <c r="V23" s="44"/>
    </row>
    <row r="24" spans="17:24" x14ac:dyDescent="0.25">
      <c r="Q24" s="51" t="str">
        <f t="shared" si="0"/>
        <v/>
      </c>
      <c r="R24" s="51" t="str">
        <f>IF(M24="","",IF(AND(M24&lt;&gt;'Tabelas auxiliares'!$B$236,M24&lt;&gt;'Tabelas auxiliares'!$B$237,M24&lt;&gt;'Tabelas auxiliares'!$C$236,M24&lt;&gt;'Tabelas auxiliares'!$C$237,M24&lt;&gt;'Tabelas auxiliares'!$D$236),"FOLHA DE PESSOAL",IF(Q24='Tabelas auxiliares'!$A$237,"CUSTEIO",IF(Q24='Tabelas auxiliares'!$A$236,"INVESTIMENTO","ERRO - VERIFICAR"))))</f>
        <v/>
      </c>
      <c r="S24" s="64" t="str">
        <f t="shared" si="1"/>
        <v/>
      </c>
      <c r="V24" s="44"/>
    </row>
    <row r="25" spans="17:24" x14ac:dyDescent="0.25">
      <c r="Q25" s="51" t="str">
        <f t="shared" si="0"/>
        <v/>
      </c>
      <c r="R25" s="51" t="str">
        <f>IF(M25="","",IF(AND(M25&lt;&gt;'Tabelas auxiliares'!$B$236,M25&lt;&gt;'Tabelas auxiliares'!$B$237,M25&lt;&gt;'Tabelas auxiliares'!$C$236,M25&lt;&gt;'Tabelas auxiliares'!$C$237,M25&lt;&gt;'Tabelas auxiliares'!$D$236),"FOLHA DE PESSOAL",IF(Q25='Tabelas auxiliares'!$A$237,"CUSTEIO",IF(Q25='Tabelas auxiliares'!$A$236,"INVESTIMENTO","ERRO - VERIFICAR"))))</f>
        <v/>
      </c>
      <c r="S25" s="64" t="str">
        <f t="shared" si="1"/>
        <v/>
      </c>
      <c r="T25" s="44"/>
    </row>
    <row r="26" spans="17:24" x14ac:dyDescent="0.25">
      <c r="Q26" s="51" t="str">
        <f t="shared" si="0"/>
        <v/>
      </c>
      <c r="R26" s="51" t="str">
        <f>IF(M26="","",IF(AND(M26&lt;&gt;'Tabelas auxiliares'!$B$236,M26&lt;&gt;'Tabelas auxiliares'!$B$237,M26&lt;&gt;'Tabelas auxiliares'!$C$236,M26&lt;&gt;'Tabelas auxiliares'!$C$237,M26&lt;&gt;'Tabelas auxiliares'!$D$236),"FOLHA DE PESSOAL",IF(Q26='Tabelas auxiliares'!$A$237,"CUSTEIO",IF(Q26='Tabelas auxiliares'!$A$236,"INVESTIMENTO","ERRO - VERIFICAR"))))</f>
        <v/>
      </c>
      <c r="S26" s="64" t="str">
        <f t="shared" si="1"/>
        <v/>
      </c>
      <c r="X26" s="44"/>
    </row>
    <row r="27" spans="17:24" x14ac:dyDescent="0.25">
      <c r="Q27" s="51" t="str">
        <f t="shared" si="0"/>
        <v/>
      </c>
      <c r="R27" s="51" t="str">
        <f>IF(M27="","",IF(AND(M27&lt;&gt;'Tabelas auxiliares'!$B$236,M27&lt;&gt;'Tabelas auxiliares'!$B$237,M27&lt;&gt;'Tabelas auxiliares'!$C$236,M27&lt;&gt;'Tabelas auxiliares'!$C$237,M27&lt;&gt;'Tabelas auxiliares'!$D$236),"FOLHA DE PESSOAL",IF(Q27='Tabelas auxiliares'!$A$237,"CUSTEIO",IF(Q27='Tabelas auxiliares'!$A$236,"INVESTIMENTO","ERRO - VERIFICAR"))))</f>
        <v/>
      </c>
      <c r="S27" s="64" t="str">
        <f t="shared" si="1"/>
        <v/>
      </c>
      <c r="T27" s="44"/>
      <c r="U27" s="44"/>
    </row>
    <row r="28" spans="17:24" x14ac:dyDescent="0.25">
      <c r="Q28" s="51" t="str">
        <f t="shared" si="0"/>
        <v/>
      </c>
      <c r="R28" s="51" t="str">
        <f>IF(M28="","",IF(AND(M28&lt;&gt;'Tabelas auxiliares'!$B$236,M28&lt;&gt;'Tabelas auxiliares'!$B$237,M28&lt;&gt;'Tabelas auxiliares'!$C$236,M28&lt;&gt;'Tabelas auxiliares'!$C$237,M28&lt;&gt;'Tabelas auxiliares'!$D$236),"FOLHA DE PESSOAL",IF(Q28='Tabelas auxiliares'!$A$237,"CUSTEIO",IF(Q28='Tabelas auxiliares'!$A$236,"INVESTIMENTO","ERRO - VERIFICAR"))))</f>
        <v/>
      </c>
      <c r="S28" s="64" t="str">
        <f t="shared" si="1"/>
        <v/>
      </c>
      <c r="T28" s="44"/>
    </row>
    <row r="29" spans="17:24" x14ac:dyDescent="0.25">
      <c r="Q29" s="51" t="str">
        <f t="shared" si="0"/>
        <v/>
      </c>
      <c r="R29" s="51" t="str">
        <f>IF(M29="","",IF(AND(M29&lt;&gt;'Tabelas auxiliares'!$B$236,M29&lt;&gt;'Tabelas auxiliares'!$B$237,M29&lt;&gt;'Tabelas auxiliares'!$C$236,M29&lt;&gt;'Tabelas auxiliares'!$C$237,M29&lt;&gt;'Tabelas auxiliares'!$D$236),"FOLHA DE PESSOAL",IF(Q29='Tabelas auxiliares'!$A$237,"CUSTEIO",IF(Q29='Tabelas auxiliares'!$A$236,"INVESTIMENTO","ERRO - VERIFICAR"))))</f>
        <v/>
      </c>
      <c r="S29" s="64" t="str">
        <f t="shared" si="1"/>
        <v/>
      </c>
      <c r="T29" s="44"/>
      <c r="U29" s="44"/>
    </row>
    <row r="30" spans="17:24" x14ac:dyDescent="0.25">
      <c r="Q30" s="51" t="str">
        <f t="shared" si="0"/>
        <v/>
      </c>
      <c r="R30" s="51" t="str">
        <f>IF(M30="","",IF(AND(M30&lt;&gt;'Tabelas auxiliares'!$B$236,M30&lt;&gt;'Tabelas auxiliares'!$B$237,M30&lt;&gt;'Tabelas auxiliares'!$C$236,M30&lt;&gt;'Tabelas auxiliares'!$C$237,M30&lt;&gt;'Tabelas auxiliares'!$D$236),"FOLHA DE PESSOAL",IF(Q30='Tabelas auxiliares'!$A$237,"CUSTEIO",IF(Q30='Tabelas auxiliares'!$A$236,"INVESTIMENTO","ERRO - VERIFICAR"))))</f>
        <v/>
      </c>
      <c r="S30" s="64" t="str">
        <f t="shared" si="1"/>
        <v/>
      </c>
      <c r="T30" s="44"/>
    </row>
    <row r="31" spans="17:24" x14ac:dyDescent="0.25">
      <c r="Q31" s="51" t="str">
        <f t="shared" si="0"/>
        <v/>
      </c>
      <c r="R31" s="51" t="str">
        <f>IF(M31="","",IF(AND(M31&lt;&gt;'Tabelas auxiliares'!$B$236,M31&lt;&gt;'Tabelas auxiliares'!$B$237,M31&lt;&gt;'Tabelas auxiliares'!$C$236,M31&lt;&gt;'Tabelas auxiliares'!$C$237,M31&lt;&gt;'Tabelas auxiliares'!$D$236),"FOLHA DE PESSOAL",IF(Q31='Tabelas auxiliares'!$A$237,"CUSTEIO",IF(Q31='Tabelas auxiliares'!$A$236,"INVESTIMENTO","ERRO - VERIFICAR"))))</f>
        <v/>
      </c>
      <c r="S31" s="64" t="str">
        <f t="shared" si="1"/>
        <v/>
      </c>
      <c r="T31" s="44"/>
      <c r="U31" s="44"/>
    </row>
    <row r="32" spans="17:24" x14ac:dyDescent="0.25">
      <c r="Q32" s="51" t="str">
        <f t="shared" si="0"/>
        <v/>
      </c>
      <c r="R32" s="51" t="str">
        <f>IF(M32="","",IF(AND(M32&lt;&gt;'Tabelas auxiliares'!$B$236,M32&lt;&gt;'Tabelas auxiliares'!$B$237,M32&lt;&gt;'Tabelas auxiliares'!$C$236,M32&lt;&gt;'Tabelas auxiliares'!$C$237,M32&lt;&gt;'Tabelas auxiliares'!$D$236),"FOLHA DE PESSOAL",IF(Q32='Tabelas auxiliares'!$A$237,"CUSTEIO",IF(Q32='Tabelas auxiliares'!$A$236,"INVESTIMENTO","ERRO - VERIFICAR"))))</f>
        <v/>
      </c>
      <c r="S32" s="64" t="str">
        <f t="shared" si="1"/>
        <v/>
      </c>
      <c r="V32" s="44"/>
      <c r="X32" s="44"/>
    </row>
    <row r="33" spans="17:24" x14ac:dyDescent="0.25">
      <c r="Q33" s="51" t="str">
        <f t="shared" si="0"/>
        <v/>
      </c>
      <c r="R33" s="51" t="str">
        <f>IF(M33="","",IF(AND(M33&lt;&gt;'Tabelas auxiliares'!$B$236,M33&lt;&gt;'Tabelas auxiliares'!$B$237,M33&lt;&gt;'Tabelas auxiliares'!$C$236,M33&lt;&gt;'Tabelas auxiliares'!$C$237,M33&lt;&gt;'Tabelas auxiliares'!$D$236),"FOLHA DE PESSOAL",IF(Q33='Tabelas auxiliares'!$A$237,"CUSTEIO",IF(Q33='Tabelas auxiliares'!$A$236,"INVESTIMENTO","ERRO - VERIFICAR"))))</f>
        <v/>
      </c>
      <c r="S33" s="64" t="str">
        <f t="shared" si="1"/>
        <v/>
      </c>
      <c r="V33" s="44"/>
      <c r="X33" s="44"/>
    </row>
    <row r="34" spans="17:24" x14ac:dyDescent="0.25">
      <c r="Q34" s="51" t="str">
        <f t="shared" si="0"/>
        <v/>
      </c>
      <c r="R34" s="51" t="str">
        <f>IF(M34="","",IF(AND(M34&lt;&gt;'Tabelas auxiliares'!$B$236,M34&lt;&gt;'Tabelas auxiliares'!$B$237,M34&lt;&gt;'Tabelas auxiliares'!$C$236,M34&lt;&gt;'Tabelas auxiliares'!$C$237,M34&lt;&gt;'Tabelas auxiliares'!$D$236),"FOLHA DE PESSOAL",IF(Q34='Tabelas auxiliares'!$A$237,"CUSTEIO",IF(Q34='Tabelas auxiliares'!$A$236,"INVESTIMENTO","ERRO - VERIFICAR"))))</f>
        <v/>
      </c>
      <c r="S34" s="64" t="str">
        <f t="shared" si="1"/>
        <v/>
      </c>
      <c r="V34" s="44"/>
    </row>
    <row r="35" spans="17:24" x14ac:dyDescent="0.25">
      <c r="Q35" s="51" t="str">
        <f t="shared" si="0"/>
        <v/>
      </c>
      <c r="R35" s="51" t="str">
        <f>IF(M35="","",IF(AND(M35&lt;&gt;'Tabelas auxiliares'!$B$236,M35&lt;&gt;'Tabelas auxiliares'!$B$237,M35&lt;&gt;'Tabelas auxiliares'!$C$236,M35&lt;&gt;'Tabelas auxiliares'!$C$237,M35&lt;&gt;'Tabelas auxiliares'!$D$236),"FOLHA DE PESSOAL",IF(Q35='Tabelas auxiliares'!$A$237,"CUSTEIO",IF(Q35='Tabelas auxiliares'!$A$236,"INVESTIMENTO","ERRO - VERIFICAR"))))</f>
        <v/>
      </c>
      <c r="S35" s="64" t="str">
        <f t="shared" si="1"/>
        <v/>
      </c>
      <c r="V35" s="44"/>
      <c r="X35" s="44"/>
    </row>
    <row r="36" spans="17:24" x14ac:dyDescent="0.25">
      <c r="Q36" s="51" t="str">
        <f t="shared" si="0"/>
        <v/>
      </c>
      <c r="R36" s="51" t="str">
        <f>IF(M36="","",IF(AND(M36&lt;&gt;'Tabelas auxiliares'!$B$236,M36&lt;&gt;'Tabelas auxiliares'!$B$237,M36&lt;&gt;'Tabelas auxiliares'!$C$236,M36&lt;&gt;'Tabelas auxiliares'!$C$237,M36&lt;&gt;'Tabelas auxiliares'!$D$236),"FOLHA DE PESSOAL",IF(Q36='Tabelas auxiliares'!$A$237,"CUSTEIO",IF(Q36='Tabelas auxiliares'!$A$236,"INVESTIMENTO","ERRO - VERIFICAR"))))</f>
        <v/>
      </c>
      <c r="S36" s="64" t="str">
        <f t="shared" si="1"/>
        <v/>
      </c>
      <c r="V36" s="44"/>
      <c r="X36" s="44"/>
    </row>
    <row r="37" spans="17:24" x14ac:dyDescent="0.25">
      <c r="Q37" s="51" t="str">
        <f t="shared" si="0"/>
        <v/>
      </c>
      <c r="R37" s="51" t="str">
        <f>IF(M37="","",IF(AND(M37&lt;&gt;'Tabelas auxiliares'!$B$236,M37&lt;&gt;'Tabelas auxiliares'!$B$237,M37&lt;&gt;'Tabelas auxiliares'!$C$236,M37&lt;&gt;'Tabelas auxiliares'!$C$237,M37&lt;&gt;'Tabelas auxiliares'!$D$236),"FOLHA DE PESSOAL",IF(Q37='Tabelas auxiliares'!$A$237,"CUSTEIO",IF(Q37='Tabelas auxiliares'!$A$236,"INVESTIMENTO","ERRO - VERIFICAR"))))</f>
        <v/>
      </c>
      <c r="S37" s="64" t="str">
        <f t="shared" si="1"/>
        <v/>
      </c>
      <c r="X37" s="44"/>
    </row>
    <row r="38" spans="17:24" x14ac:dyDescent="0.25">
      <c r="Q38" s="51" t="str">
        <f t="shared" si="0"/>
        <v/>
      </c>
      <c r="R38" s="51" t="str">
        <f>IF(M38="","",IF(AND(M38&lt;&gt;'Tabelas auxiliares'!$B$236,M38&lt;&gt;'Tabelas auxiliares'!$B$237,M38&lt;&gt;'Tabelas auxiliares'!$C$236,M38&lt;&gt;'Tabelas auxiliares'!$C$237,M38&lt;&gt;'Tabelas auxiliares'!$D$236),"FOLHA DE PESSOAL",IF(Q38='Tabelas auxiliares'!$A$237,"CUSTEIO",IF(Q38='Tabelas auxiliares'!$A$236,"INVESTIMENTO","ERRO - VERIFICAR"))))</f>
        <v/>
      </c>
      <c r="S38" s="64" t="str">
        <f t="shared" si="1"/>
        <v/>
      </c>
      <c r="X38" s="44"/>
    </row>
    <row r="39" spans="17:24" x14ac:dyDescent="0.25">
      <c r="Q39" s="51" t="str">
        <f t="shared" si="0"/>
        <v/>
      </c>
      <c r="R39" s="51" t="str">
        <f>IF(M39="","",IF(AND(M39&lt;&gt;'Tabelas auxiliares'!$B$236,M39&lt;&gt;'Tabelas auxiliares'!$B$237,M39&lt;&gt;'Tabelas auxiliares'!$C$236,M39&lt;&gt;'Tabelas auxiliares'!$C$237,M39&lt;&gt;'Tabelas auxiliares'!$D$236),"FOLHA DE PESSOAL",IF(Q39='Tabelas auxiliares'!$A$237,"CUSTEIO",IF(Q39='Tabelas auxiliares'!$A$236,"INVESTIMENTO","ERRO - VERIFICAR"))))</f>
        <v/>
      </c>
      <c r="S39" s="64" t="str">
        <f t="shared" si="1"/>
        <v/>
      </c>
      <c r="X39" s="44"/>
    </row>
    <row r="40" spans="17:24" x14ac:dyDescent="0.25">
      <c r="Q40" s="51" t="str">
        <f t="shared" si="0"/>
        <v/>
      </c>
      <c r="R40" s="51" t="str">
        <f>IF(M40="","",IF(AND(M40&lt;&gt;'Tabelas auxiliares'!$B$236,M40&lt;&gt;'Tabelas auxiliares'!$B$237,M40&lt;&gt;'Tabelas auxiliares'!$C$236,M40&lt;&gt;'Tabelas auxiliares'!$C$237,M40&lt;&gt;'Tabelas auxiliares'!$D$236),"FOLHA DE PESSOAL",IF(Q40='Tabelas auxiliares'!$A$237,"CUSTEIO",IF(Q40='Tabelas auxiliares'!$A$236,"INVESTIMENTO","ERRO - VERIFICAR"))))</f>
        <v/>
      </c>
      <c r="S40" s="64" t="str">
        <f t="shared" si="1"/>
        <v/>
      </c>
      <c r="X40" s="44"/>
    </row>
    <row r="41" spans="17:24" x14ac:dyDescent="0.25">
      <c r="Q41" s="51" t="str">
        <f t="shared" si="0"/>
        <v/>
      </c>
      <c r="R41" s="51" t="str">
        <f>IF(M41="","",IF(AND(M41&lt;&gt;'Tabelas auxiliares'!$B$236,M41&lt;&gt;'Tabelas auxiliares'!$B$237,M41&lt;&gt;'Tabelas auxiliares'!$C$236,M41&lt;&gt;'Tabelas auxiliares'!$C$237,M41&lt;&gt;'Tabelas auxiliares'!$D$236),"FOLHA DE PESSOAL",IF(Q41='Tabelas auxiliares'!$A$237,"CUSTEIO",IF(Q41='Tabelas auxiliares'!$A$236,"INVESTIMENTO","ERRO - VERIFICAR"))))</f>
        <v/>
      </c>
      <c r="S41" s="64" t="str">
        <f t="shared" si="1"/>
        <v/>
      </c>
      <c r="X41" s="44"/>
    </row>
    <row r="42" spans="17:24" x14ac:dyDescent="0.25">
      <c r="Q42" s="51" t="str">
        <f t="shared" si="0"/>
        <v/>
      </c>
      <c r="R42" s="51" t="str">
        <f>IF(M42="","",IF(AND(M42&lt;&gt;'Tabelas auxiliares'!$B$236,M42&lt;&gt;'Tabelas auxiliares'!$B$237,M42&lt;&gt;'Tabelas auxiliares'!$C$236,M42&lt;&gt;'Tabelas auxiliares'!$C$237,M42&lt;&gt;'Tabelas auxiliares'!$D$236),"FOLHA DE PESSOAL",IF(Q42='Tabelas auxiliares'!$A$237,"CUSTEIO",IF(Q42='Tabelas auxiliares'!$A$236,"INVESTIMENTO","ERRO - VERIFICAR"))))</f>
        <v/>
      </c>
      <c r="S42" s="64" t="str">
        <f t="shared" si="1"/>
        <v/>
      </c>
      <c r="X42" s="44"/>
    </row>
    <row r="43" spans="17:24" x14ac:dyDescent="0.25">
      <c r="Q43" s="51" t="str">
        <f t="shared" si="0"/>
        <v/>
      </c>
      <c r="R43" s="51" t="str">
        <f>IF(M43="","",IF(AND(M43&lt;&gt;'Tabelas auxiliares'!$B$236,M43&lt;&gt;'Tabelas auxiliares'!$B$237,M43&lt;&gt;'Tabelas auxiliares'!$C$236,M43&lt;&gt;'Tabelas auxiliares'!$C$237,M43&lt;&gt;'Tabelas auxiliares'!$D$236),"FOLHA DE PESSOAL",IF(Q43='Tabelas auxiliares'!$A$237,"CUSTEIO",IF(Q43='Tabelas auxiliares'!$A$236,"INVESTIMENTO","ERRO - VERIFICAR"))))</f>
        <v/>
      </c>
      <c r="S43" s="64" t="str">
        <f t="shared" si="1"/>
        <v/>
      </c>
      <c r="X43" s="44"/>
    </row>
    <row r="44" spans="17:24" x14ac:dyDescent="0.25">
      <c r="Q44" s="51" t="str">
        <f t="shared" si="0"/>
        <v/>
      </c>
      <c r="R44" s="51" t="str">
        <f>IF(M44="","",IF(AND(M44&lt;&gt;'Tabelas auxiliares'!$B$236,M44&lt;&gt;'Tabelas auxiliares'!$B$237,M44&lt;&gt;'Tabelas auxiliares'!$C$236,M44&lt;&gt;'Tabelas auxiliares'!$C$237,M44&lt;&gt;'Tabelas auxiliares'!$D$236),"FOLHA DE PESSOAL",IF(Q44='Tabelas auxiliares'!$A$237,"CUSTEIO",IF(Q44='Tabelas auxiliares'!$A$236,"INVESTIMENTO","ERRO - VERIFICAR"))))</f>
        <v/>
      </c>
      <c r="S44" s="64" t="str">
        <f t="shared" si="1"/>
        <v/>
      </c>
      <c r="X44" s="44"/>
    </row>
    <row r="45" spans="17:24" x14ac:dyDescent="0.25">
      <c r="Q45" s="51" t="str">
        <f t="shared" si="0"/>
        <v/>
      </c>
      <c r="R45" s="51" t="str">
        <f>IF(M45="","",IF(AND(M45&lt;&gt;'Tabelas auxiliares'!$B$236,M45&lt;&gt;'Tabelas auxiliares'!$B$237,M45&lt;&gt;'Tabelas auxiliares'!$C$236,M45&lt;&gt;'Tabelas auxiliares'!$C$237,M45&lt;&gt;'Tabelas auxiliares'!$D$236),"FOLHA DE PESSOAL",IF(Q45='Tabelas auxiliares'!$A$237,"CUSTEIO",IF(Q45='Tabelas auxiliares'!$A$236,"INVESTIMENTO","ERRO - VERIFICAR"))))</f>
        <v/>
      </c>
      <c r="S45" s="64" t="str">
        <f t="shared" si="1"/>
        <v/>
      </c>
      <c r="X45" s="44"/>
    </row>
    <row r="46" spans="17:24" x14ac:dyDescent="0.25">
      <c r="Q46" s="51" t="str">
        <f t="shared" si="0"/>
        <v/>
      </c>
      <c r="R46" s="51" t="str">
        <f>IF(M46="","",IF(AND(M46&lt;&gt;'Tabelas auxiliares'!$B$236,M46&lt;&gt;'Tabelas auxiliares'!$B$237,M46&lt;&gt;'Tabelas auxiliares'!$C$236,M46&lt;&gt;'Tabelas auxiliares'!$C$237,M46&lt;&gt;'Tabelas auxiliares'!$D$236),"FOLHA DE PESSOAL",IF(Q46='Tabelas auxiliares'!$A$237,"CUSTEIO",IF(Q46='Tabelas auxiliares'!$A$236,"INVESTIMENTO","ERRO - VERIFICAR"))))</f>
        <v/>
      </c>
      <c r="S46" s="64" t="str">
        <f t="shared" si="1"/>
        <v/>
      </c>
      <c r="X46" s="44"/>
    </row>
    <row r="47" spans="17:24" x14ac:dyDescent="0.25">
      <c r="Q47" s="51" t="str">
        <f t="shared" si="0"/>
        <v/>
      </c>
      <c r="R47" s="51" t="str">
        <f>IF(M47="","",IF(AND(M47&lt;&gt;'Tabelas auxiliares'!$B$236,M47&lt;&gt;'Tabelas auxiliares'!$B$237,M47&lt;&gt;'Tabelas auxiliares'!$C$236,M47&lt;&gt;'Tabelas auxiliares'!$C$237,M47&lt;&gt;'Tabelas auxiliares'!$D$236),"FOLHA DE PESSOAL",IF(Q47='Tabelas auxiliares'!$A$237,"CUSTEIO",IF(Q47='Tabelas auxiliares'!$A$236,"INVESTIMENTO","ERRO - VERIFICAR"))))</f>
        <v/>
      </c>
      <c r="S47" s="64" t="str">
        <f t="shared" si="1"/>
        <v/>
      </c>
      <c r="X47" s="44"/>
    </row>
    <row r="48" spans="17:24" x14ac:dyDescent="0.25">
      <c r="Q48" s="51" t="str">
        <f t="shared" si="0"/>
        <v/>
      </c>
      <c r="R48" s="51" t="str">
        <f>IF(M48="","",IF(AND(M48&lt;&gt;'Tabelas auxiliares'!$B$236,M48&lt;&gt;'Tabelas auxiliares'!$B$237,M48&lt;&gt;'Tabelas auxiliares'!$C$236,M48&lt;&gt;'Tabelas auxiliares'!$C$237,M48&lt;&gt;'Tabelas auxiliares'!$D$236),"FOLHA DE PESSOAL",IF(Q48='Tabelas auxiliares'!$A$237,"CUSTEIO",IF(Q48='Tabelas auxiliares'!$A$236,"INVESTIMENTO","ERRO - VERIFICAR"))))</f>
        <v/>
      </c>
      <c r="S48" s="64" t="str">
        <f t="shared" si="1"/>
        <v/>
      </c>
      <c r="X48" s="44"/>
    </row>
    <row r="49" spans="17:24" x14ac:dyDescent="0.25">
      <c r="Q49" s="51" t="str">
        <f t="shared" si="0"/>
        <v/>
      </c>
      <c r="R49" s="51" t="str">
        <f>IF(M49="","",IF(AND(M49&lt;&gt;'Tabelas auxiliares'!$B$236,M49&lt;&gt;'Tabelas auxiliares'!$B$237,M49&lt;&gt;'Tabelas auxiliares'!$C$236,M49&lt;&gt;'Tabelas auxiliares'!$C$237,M49&lt;&gt;'Tabelas auxiliares'!$D$236),"FOLHA DE PESSOAL",IF(Q49='Tabelas auxiliares'!$A$237,"CUSTEIO",IF(Q49='Tabelas auxiliares'!$A$236,"INVESTIMENTO","ERRO - VERIFICAR"))))</f>
        <v/>
      </c>
      <c r="S49" s="64" t="str">
        <f t="shared" si="1"/>
        <v/>
      </c>
      <c r="X49" s="44"/>
    </row>
    <row r="50" spans="17:24" x14ac:dyDescent="0.25">
      <c r="Q50" s="51" t="str">
        <f t="shared" si="0"/>
        <v/>
      </c>
      <c r="R50" s="51" t="str">
        <f>IF(M50="","",IF(AND(M50&lt;&gt;'Tabelas auxiliares'!$B$236,M50&lt;&gt;'Tabelas auxiliares'!$B$237,M50&lt;&gt;'Tabelas auxiliares'!$C$236,M50&lt;&gt;'Tabelas auxiliares'!$C$237,M50&lt;&gt;'Tabelas auxiliares'!$D$236),"FOLHA DE PESSOAL",IF(Q50='Tabelas auxiliares'!$A$237,"CUSTEIO",IF(Q50='Tabelas auxiliares'!$A$236,"INVESTIMENTO","ERRO - VERIFICAR"))))</f>
        <v/>
      </c>
      <c r="S50" s="64" t="str">
        <f t="shared" si="1"/>
        <v/>
      </c>
      <c r="X50" s="44"/>
    </row>
    <row r="51" spans="17:24" x14ac:dyDescent="0.25">
      <c r="Q51" s="51" t="str">
        <f t="shared" si="0"/>
        <v/>
      </c>
      <c r="R51" s="51" t="str">
        <f>IF(M51="","",IF(AND(M51&lt;&gt;'Tabelas auxiliares'!$B$236,M51&lt;&gt;'Tabelas auxiliares'!$B$237,M51&lt;&gt;'Tabelas auxiliares'!$C$236,M51&lt;&gt;'Tabelas auxiliares'!$C$237,M51&lt;&gt;'Tabelas auxiliares'!$D$236),"FOLHA DE PESSOAL",IF(Q51='Tabelas auxiliares'!$A$237,"CUSTEIO",IF(Q51='Tabelas auxiliares'!$A$236,"INVESTIMENTO","ERRO - VERIFICAR"))))</f>
        <v/>
      </c>
      <c r="S51" s="64" t="str">
        <f t="shared" si="1"/>
        <v/>
      </c>
      <c r="X51" s="44"/>
    </row>
    <row r="52" spans="17:24" x14ac:dyDescent="0.25">
      <c r="Q52" s="51" t="str">
        <f t="shared" si="0"/>
        <v/>
      </c>
      <c r="R52" s="51" t="str">
        <f>IF(M52="","",IF(AND(M52&lt;&gt;'Tabelas auxiliares'!$B$236,M52&lt;&gt;'Tabelas auxiliares'!$B$237,M52&lt;&gt;'Tabelas auxiliares'!$C$236,M52&lt;&gt;'Tabelas auxiliares'!$C$237,M52&lt;&gt;'Tabelas auxiliares'!$D$236),"FOLHA DE PESSOAL",IF(Q52='Tabelas auxiliares'!$A$237,"CUSTEIO",IF(Q52='Tabelas auxiliares'!$A$236,"INVESTIMENTO","ERRO - VERIFICAR"))))</f>
        <v/>
      </c>
      <c r="S52" s="64" t="str">
        <f t="shared" si="1"/>
        <v/>
      </c>
      <c r="X52" s="44"/>
    </row>
    <row r="53" spans="17:24" x14ac:dyDescent="0.25">
      <c r="Q53" s="51" t="str">
        <f t="shared" si="0"/>
        <v/>
      </c>
      <c r="R53" s="51" t="str">
        <f>IF(M53="","",IF(AND(M53&lt;&gt;'Tabelas auxiliares'!$B$236,M53&lt;&gt;'Tabelas auxiliares'!$B$237,M53&lt;&gt;'Tabelas auxiliares'!$C$236,M53&lt;&gt;'Tabelas auxiliares'!$C$237,M53&lt;&gt;'Tabelas auxiliares'!$D$236),"FOLHA DE PESSOAL",IF(Q53='Tabelas auxiliares'!$A$237,"CUSTEIO",IF(Q53='Tabelas auxiliares'!$A$236,"INVESTIMENTO","ERRO - VERIFICAR"))))</f>
        <v/>
      </c>
      <c r="S53" s="64" t="str">
        <f t="shared" si="1"/>
        <v/>
      </c>
      <c r="X53" s="44"/>
    </row>
    <row r="54" spans="17:24" x14ac:dyDescent="0.25">
      <c r="Q54" s="51" t="str">
        <f t="shared" si="0"/>
        <v/>
      </c>
      <c r="R54" s="51" t="str">
        <f>IF(M54="","",IF(AND(M54&lt;&gt;'Tabelas auxiliares'!$B$236,M54&lt;&gt;'Tabelas auxiliares'!$B$237,M54&lt;&gt;'Tabelas auxiliares'!$C$236,M54&lt;&gt;'Tabelas auxiliares'!$C$237,M54&lt;&gt;'Tabelas auxiliares'!$D$236),"FOLHA DE PESSOAL",IF(Q54='Tabelas auxiliares'!$A$237,"CUSTEIO",IF(Q54='Tabelas auxiliares'!$A$236,"INVESTIMENTO","ERRO - VERIFICAR"))))</f>
        <v/>
      </c>
      <c r="S54" s="64" t="str">
        <f t="shared" si="1"/>
        <v/>
      </c>
      <c r="X54" s="44"/>
    </row>
    <row r="55" spans="17:24" x14ac:dyDescent="0.25">
      <c r="Q55" s="51" t="str">
        <f t="shared" si="0"/>
        <v/>
      </c>
      <c r="R55" s="51" t="str">
        <f>IF(M55="","",IF(AND(M55&lt;&gt;'Tabelas auxiliares'!$B$236,M55&lt;&gt;'Tabelas auxiliares'!$B$237,M55&lt;&gt;'Tabelas auxiliares'!$C$236,M55&lt;&gt;'Tabelas auxiliares'!$C$237,M55&lt;&gt;'Tabelas auxiliares'!$D$236),"FOLHA DE PESSOAL",IF(Q55='Tabelas auxiliares'!$A$237,"CUSTEIO",IF(Q55='Tabelas auxiliares'!$A$236,"INVESTIMENTO","ERRO - VERIFICAR"))))</f>
        <v/>
      </c>
      <c r="S55" s="64" t="str">
        <f t="shared" si="1"/>
        <v/>
      </c>
      <c r="V55" s="44"/>
      <c r="X55" s="44"/>
    </row>
    <row r="56" spans="17:24" x14ac:dyDescent="0.25">
      <c r="Q56" s="51" t="str">
        <f t="shared" si="0"/>
        <v/>
      </c>
      <c r="R56" s="51" t="str">
        <f>IF(M56="","",IF(AND(M56&lt;&gt;'Tabelas auxiliares'!$B$236,M56&lt;&gt;'Tabelas auxiliares'!$B$237,M56&lt;&gt;'Tabelas auxiliares'!$C$236,M56&lt;&gt;'Tabelas auxiliares'!$C$237,M56&lt;&gt;'Tabelas auxiliares'!$D$236),"FOLHA DE PESSOAL",IF(Q56='Tabelas auxiliares'!$A$237,"CUSTEIO",IF(Q56='Tabelas auxiliares'!$A$236,"INVESTIMENTO","ERRO - VERIFICAR"))))</f>
        <v/>
      </c>
      <c r="S56" s="64" t="str">
        <f t="shared" si="1"/>
        <v/>
      </c>
      <c r="X56" s="44"/>
    </row>
    <row r="57" spans="17:24" x14ac:dyDescent="0.25">
      <c r="Q57" s="51" t="str">
        <f t="shared" si="0"/>
        <v/>
      </c>
      <c r="R57" s="51" t="str">
        <f>IF(M57="","",IF(AND(M57&lt;&gt;'Tabelas auxiliares'!$B$236,M57&lt;&gt;'Tabelas auxiliares'!$B$237,M57&lt;&gt;'Tabelas auxiliares'!$C$236,M57&lt;&gt;'Tabelas auxiliares'!$C$237,M57&lt;&gt;'Tabelas auxiliares'!$D$236),"FOLHA DE PESSOAL",IF(Q57='Tabelas auxiliares'!$A$237,"CUSTEIO",IF(Q57='Tabelas auxiliares'!$A$236,"INVESTIMENTO","ERRO - VERIFICAR"))))</f>
        <v/>
      </c>
      <c r="S57" s="64" t="str">
        <f t="shared" si="1"/>
        <v/>
      </c>
      <c r="X57" s="44"/>
    </row>
    <row r="58" spans="17:24" x14ac:dyDescent="0.25">
      <c r="Q58" s="51" t="str">
        <f t="shared" si="0"/>
        <v/>
      </c>
      <c r="R58" s="51" t="str">
        <f>IF(M58="","",IF(AND(M58&lt;&gt;'Tabelas auxiliares'!$B$236,M58&lt;&gt;'Tabelas auxiliares'!$B$237,M58&lt;&gt;'Tabelas auxiliares'!$C$236,M58&lt;&gt;'Tabelas auxiliares'!$C$237,M58&lt;&gt;'Tabelas auxiliares'!$D$236),"FOLHA DE PESSOAL",IF(Q58='Tabelas auxiliares'!$A$237,"CUSTEIO",IF(Q58='Tabelas auxiliares'!$A$236,"INVESTIMENTO","ERRO - VERIFICAR"))))</f>
        <v/>
      </c>
      <c r="S58" s="64" t="str">
        <f t="shared" si="1"/>
        <v/>
      </c>
      <c r="X58" s="44"/>
    </row>
    <row r="59" spans="17:24" x14ac:dyDescent="0.25">
      <c r="Q59" s="51" t="str">
        <f t="shared" si="0"/>
        <v/>
      </c>
      <c r="R59" s="51" t="str">
        <f>IF(M59="","",IF(AND(M59&lt;&gt;'Tabelas auxiliares'!$B$236,M59&lt;&gt;'Tabelas auxiliares'!$B$237,M59&lt;&gt;'Tabelas auxiliares'!$C$236,M59&lt;&gt;'Tabelas auxiliares'!$C$237,M59&lt;&gt;'Tabelas auxiliares'!$D$236),"FOLHA DE PESSOAL",IF(Q59='Tabelas auxiliares'!$A$237,"CUSTEIO",IF(Q59='Tabelas auxiliares'!$A$236,"INVESTIMENTO","ERRO - VERIFICAR"))))</f>
        <v/>
      </c>
      <c r="S59" s="64" t="str">
        <f t="shared" si="1"/>
        <v/>
      </c>
      <c r="X59" s="44"/>
    </row>
    <row r="60" spans="17:24" x14ac:dyDescent="0.25">
      <c r="Q60" s="51" t="str">
        <f t="shared" si="0"/>
        <v/>
      </c>
      <c r="R60" s="51" t="str">
        <f>IF(M60="","",IF(AND(M60&lt;&gt;'Tabelas auxiliares'!$B$236,M60&lt;&gt;'Tabelas auxiliares'!$B$237,M60&lt;&gt;'Tabelas auxiliares'!$C$236,M60&lt;&gt;'Tabelas auxiliares'!$C$237,M60&lt;&gt;'Tabelas auxiliares'!$D$236),"FOLHA DE PESSOAL",IF(Q60='Tabelas auxiliares'!$A$237,"CUSTEIO",IF(Q60='Tabelas auxiliares'!$A$236,"INVESTIMENTO","ERRO - VERIFICAR"))))</f>
        <v/>
      </c>
      <c r="S60" s="64" t="str">
        <f t="shared" si="1"/>
        <v/>
      </c>
      <c r="X60" s="44"/>
    </row>
    <row r="61" spans="17:24" x14ac:dyDescent="0.25">
      <c r="Q61" s="51" t="str">
        <f t="shared" si="0"/>
        <v/>
      </c>
      <c r="R61" s="51" t="str">
        <f>IF(M61="","",IF(AND(M61&lt;&gt;'Tabelas auxiliares'!$B$236,M61&lt;&gt;'Tabelas auxiliares'!$B$237,M61&lt;&gt;'Tabelas auxiliares'!$C$236,M61&lt;&gt;'Tabelas auxiliares'!$C$237,M61&lt;&gt;'Tabelas auxiliares'!$D$236),"FOLHA DE PESSOAL",IF(Q61='Tabelas auxiliares'!$A$237,"CUSTEIO",IF(Q61='Tabelas auxiliares'!$A$236,"INVESTIMENTO","ERRO - VERIFICAR"))))</f>
        <v/>
      </c>
      <c r="S61" s="64" t="str">
        <f t="shared" si="1"/>
        <v/>
      </c>
      <c r="X61" s="44"/>
    </row>
    <row r="62" spans="17:24" x14ac:dyDescent="0.25">
      <c r="Q62" s="51" t="str">
        <f t="shared" si="0"/>
        <v/>
      </c>
      <c r="R62" s="51" t="str">
        <f>IF(M62="","",IF(AND(M62&lt;&gt;'Tabelas auxiliares'!$B$236,M62&lt;&gt;'Tabelas auxiliares'!$B$237,M62&lt;&gt;'Tabelas auxiliares'!$C$236,M62&lt;&gt;'Tabelas auxiliares'!$C$237,M62&lt;&gt;'Tabelas auxiliares'!$D$236),"FOLHA DE PESSOAL",IF(Q62='Tabelas auxiliares'!$A$237,"CUSTEIO",IF(Q62='Tabelas auxiliares'!$A$236,"INVESTIMENTO","ERRO - VERIFICAR"))))</f>
        <v/>
      </c>
      <c r="S62" s="64" t="str">
        <f t="shared" si="1"/>
        <v/>
      </c>
      <c r="X62" s="44"/>
    </row>
    <row r="63" spans="17:24" x14ac:dyDescent="0.25">
      <c r="Q63" s="51" t="str">
        <f t="shared" si="0"/>
        <v/>
      </c>
      <c r="R63" s="51" t="str">
        <f>IF(M63="","",IF(AND(M63&lt;&gt;'Tabelas auxiliares'!$B$236,M63&lt;&gt;'Tabelas auxiliares'!$B$237,M63&lt;&gt;'Tabelas auxiliares'!$C$236,M63&lt;&gt;'Tabelas auxiliares'!$C$237,M63&lt;&gt;'Tabelas auxiliares'!$D$236),"FOLHA DE PESSOAL",IF(Q63='Tabelas auxiliares'!$A$237,"CUSTEIO",IF(Q63='Tabelas auxiliares'!$A$236,"INVESTIMENTO","ERRO - VERIFICAR"))))</f>
        <v/>
      </c>
      <c r="S63" s="64" t="str">
        <f t="shared" si="1"/>
        <v/>
      </c>
      <c r="X63" s="44"/>
    </row>
    <row r="64" spans="17:24" x14ac:dyDescent="0.25">
      <c r="Q64" s="51" t="str">
        <f t="shared" si="0"/>
        <v/>
      </c>
      <c r="R64" s="51" t="str">
        <f>IF(M64="","",IF(AND(M64&lt;&gt;'Tabelas auxiliares'!$B$236,M64&lt;&gt;'Tabelas auxiliares'!$B$237,M64&lt;&gt;'Tabelas auxiliares'!$C$236,M64&lt;&gt;'Tabelas auxiliares'!$C$237,M64&lt;&gt;'Tabelas auxiliares'!$D$236),"FOLHA DE PESSOAL",IF(Q64='Tabelas auxiliares'!$A$237,"CUSTEIO",IF(Q64='Tabelas auxiliares'!$A$236,"INVESTIMENTO","ERRO - VERIFICAR"))))</f>
        <v/>
      </c>
      <c r="S64" s="64" t="str">
        <f t="shared" si="1"/>
        <v/>
      </c>
      <c r="V64" s="44"/>
      <c r="X64" s="44"/>
    </row>
    <row r="65" spans="17:24" x14ac:dyDescent="0.25">
      <c r="Q65" s="51" t="str">
        <f t="shared" si="0"/>
        <v/>
      </c>
      <c r="R65" s="51" t="str">
        <f>IF(M65="","",IF(AND(M65&lt;&gt;'Tabelas auxiliares'!$B$236,M65&lt;&gt;'Tabelas auxiliares'!$B$237,M65&lt;&gt;'Tabelas auxiliares'!$C$236,M65&lt;&gt;'Tabelas auxiliares'!$C$237,M65&lt;&gt;'Tabelas auxiliares'!$D$236),"FOLHA DE PESSOAL",IF(Q65='Tabelas auxiliares'!$A$237,"CUSTEIO",IF(Q65='Tabelas auxiliares'!$A$236,"INVESTIMENTO","ERRO - VERIFICAR"))))</f>
        <v/>
      </c>
      <c r="S65" s="64" t="str">
        <f t="shared" si="1"/>
        <v/>
      </c>
      <c r="X65" s="44"/>
    </row>
    <row r="66" spans="17:24" x14ac:dyDescent="0.25">
      <c r="Q66" s="51" t="str">
        <f t="shared" si="0"/>
        <v/>
      </c>
      <c r="R66" s="51" t="str">
        <f>IF(M66="","",IF(AND(M66&lt;&gt;'Tabelas auxiliares'!$B$236,M66&lt;&gt;'Tabelas auxiliares'!$B$237,M66&lt;&gt;'Tabelas auxiliares'!$C$236,M66&lt;&gt;'Tabelas auxiliares'!$C$237,M66&lt;&gt;'Tabelas auxiliares'!$D$236),"FOLHA DE PESSOAL",IF(Q66='Tabelas auxiliares'!$A$237,"CUSTEIO",IF(Q66='Tabelas auxiliares'!$A$236,"INVESTIMENTO","ERRO - VERIFICAR"))))</f>
        <v/>
      </c>
      <c r="S66" s="64" t="str">
        <f t="shared" si="1"/>
        <v/>
      </c>
      <c r="X66" s="44"/>
    </row>
    <row r="67" spans="17:24" x14ac:dyDescent="0.25">
      <c r="Q67" s="51" t="str">
        <f t="shared" si="0"/>
        <v/>
      </c>
      <c r="R67" s="51" t="str">
        <f>IF(M67="","",IF(AND(M67&lt;&gt;'Tabelas auxiliares'!$B$236,M67&lt;&gt;'Tabelas auxiliares'!$B$237,M67&lt;&gt;'Tabelas auxiliares'!$C$236,M67&lt;&gt;'Tabelas auxiliares'!$C$237,M67&lt;&gt;'Tabelas auxiliares'!$D$236),"FOLHA DE PESSOAL",IF(Q67='Tabelas auxiliares'!$A$237,"CUSTEIO",IF(Q67='Tabelas auxiliares'!$A$236,"INVESTIMENTO","ERRO - VERIFICAR"))))</f>
        <v/>
      </c>
      <c r="S67" s="64" t="str">
        <f t="shared" si="1"/>
        <v/>
      </c>
      <c r="X67" s="44"/>
    </row>
    <row r="68" spans="17:24" x14ac:dyDescent="0.25">
      <c r="Q68" s="51" t="str">
        <f t="shared" ref="Q68:Q131" si="2">LEFT(O68,1)</f>
        <v/>
      </c>
      <c r="R68" s="51" t="str">
        <f>IF(M68="","",IF(AND(M68&lt;&gt;'Tabelas auxiliares'!$B$236,M68&lt;&gt;'Tabelas auxiliares'!$B$237,M68&lt;&gt;'Tabelas auxiliares'!$C$236,M68&lt;&gt;'Tabelas auxiliares'!$C$237,M68&lt;&gt;'Tabelas auxiliares'!$D$236),"FOLHA DE PESSOAL",IF(Q68='Tabelas auxiliares'!$A$237,"CUSTEIO",IF(Q68='Tabelas auxiliares'!$A$236,"INVESTIMENTO","ERRO - VERIFICAR"))))</f>
        <v/>
      </c>
      <c r="S68" s="64" t="str">
        <f t="shared" si="1"/>
        <v/>
      </c>
      <c r="X68" s="44"/>
    </row>
    <row r="69" spans="17:24" x14ac:dyDescent="0.25">
      <c r="Q69" s="51" t="str">
        <f t="shared" si="2"/>
        <v/>
      </c>
      <c r="R69" s="51" t="str">
        <f>IF(M69="","",IF(AND(M69&lt;&gt;'Tabelas auxiliares'!$B$236,M69&lt;&gt;'Tabelas auxiliares'!$B$237,M69&lt;&gt;'Tabelas auxiliares'!$C$236,M69&lt;&gt;'Tabelas auxiliares'!$C$237,M69&lt;&gt;'Tabelas auxiliares'!$D$236),"FOLHA DE PESSOAL",IF(Q69='Tabelas auxiliares'!$A$237,"CUSTEIO",IF(Q69='Tabelas auxiliares'!$A$236,"INVESTIMENTO","ERRO - VERIFICAR"))))</f>
        <v/>
      </c>
      <c r="S69" s="64" t="str">
        <f t="shared" ref="S69:S132" si="3">IF(SUM(T69:X69)=0,"",SUM(T69:X69))</f>
        <v/>
      </c>
      <c r="V69" s="44"/>
      <c r="X69" s="44"/>
    </row>
    <row r="70" spans="17:24" x14ac:dyDescent="0.25">
      <c r="Q70" s="51" t="str">
        <f t="shared" si="2"/>
        <v/>
      </c>
      <c r="R70" s="51" t="str">
        <f>IF(M70="","",IF(AND(M70&lt;&gt;'Tabelas auxiliares'!$B$236,M70&lt;&gt;'Tabelas auxiliares'!$B$237,M70&lt;&gt;'Tabelas auxiliares'!$C$236,M70&lt;&gt;'Tabelas auxiliares'!$C$237,M70&lt;&gt;'Tabelas auxiliares'!$D$236),"FOLHA DE PESSOAL",IF(Q70='Tabelas auxiliares'!$A$237,"CUSTEIO",IF(Q70='Tabelas auxiliares'!$A$236,"INVESTIMENTO","ERRO - VERIFICAR"))))</f>
        <v/>
      </c>
      <c r="S70" s="64" t="str">
        <f t="shared" si="3"/>
        <v/>
      </c>
      <c r="X70" s="44"/>
    </row>
    <row r="71" spans="17:24" x14ac:dyDescent="0.25">
      <c r="Q71" s="51" t="str">
        <f t="shared" si="2"/>
        <v/>
      </c>
      <c r="R71" s="51" t="str">
        <f>IF(M71="","",IF(AND(M71&lt;&gt;'Tabelas auxiliares'!$B$236,M71&lt;&gt;'Tabelas auxiliares'!$B$237,M71&lt;&gt;'Tabelas auxiliares'!$C$236,M71&lt;&gt;'Tabelas auxiliares'!$C$237,M71&lt;&gt;'Tabelas auxiliares'!$D$236),"FOLHA DE PESSOAL",IF(Q71='Tabelas auxiliares'!$A$237,"CUSTEIO",IF(Q71='Tabelas auxiliares'!$A$236,"INVESTIMENTO","ERRO - VERIFICAR"))))</f>
        <v/>
      </c>
      <c r="S71" s="64" t="str">
        <f t="shared" si="3"/>
        <v/>
      </c>
      <c r="X71" s="44"/>
    </row>
    <row r="72" spans="17:24" x14ac:dyDescent="0.25">
      <c r="Q72" s="51" t="str">
        <f t="shared" si="2"/>
        <v/>
      </c>
      <c r="R72" s="51" t="str">
        <f>IF(M72="","",IF(AND(M72&lt;&gt;'Tabelas auxiliares'!$B$236,M72&lt;&gt;'Tabelas auxiliares'!$B$237,M72&lt;&gt;'Tabelas auxiliares'!$C$236,M72&lt;&gt;'Tabelas auxiliares'!$C$237,M72&lt;&gt;'Tabelas auxiliares'!$D$236),"FOLHA DE PESSOAL",IF(Q72='Tabelas auxiliares'!$A$237,"CUSTEIO",IF(Q72='Tabelas auxiliares'!$A$236,"INVESTIMENTO","ERRO - VERIFICAR"))))</f>
        <v/>
      </c>
      <c r="S72" s="64" t="str">
        <f t="shared" si="3"/>
        <v/>
      </c>
      <c r="X72" s="44"/>
    </row>
    <row r="73" spans="17:24" x14ac:dyDescent="0.25">
      <c r="Q73" s="51" t="str">
        <f t="shared" si="2"/>
        <v/>
      </c>
      <c r="R73" s="51" t="str">
        <f>IF(M73="","",IF(AND(M73&lt;&gt;'Tabelas auxiliares'!$B$236,M73&lt;&gt;'Tabelas auxiliares'!$B$237,M73&lt;&gt;'Tabelas auxiliares'!$C$236,M73&lt;&gt;'Tabelas auxiliares'!$C$237,M73&lt;&gt;'Tabelas auxiliares'!$D$236),"FOLHA DE PESSOAL",IF(Q73='Tabelas auxiliares'!$A$237,"CUSTEIO",IF(Q73='Tabelas auxiliares'!$A$236,"INVESTIMENTO","ERRO - VERIFICAR"))))</f>
        <v/>
      </c>
      <c r="S73" s="64" t="str">
        <f t="shared" si="3"/>
        <v/>
      </c>
      <c r="V73" s="44"/>
      <c r="X73" s="44"/>
    </row>
    <row r="74" spans="17:24" x14ac:dyDescent="0.25">
      <c r="Q74" s="51" t="str">
        <f t="shared" si="2"/>
        <v/>
      </c>
      <c r="R74" s="51" t="str">
        <f>IF(M74="","",IF(AND(M74&lt;&gt;'Tabelas auxiliares'!$B$236,M74&lt;&gt;'Tabelas auxiliares'!$B$237,M74&lt;&gt;'Tabelas auxiliares'!$C$236,M74&lt;&gt;'Tabelas auxiliares'!$C$237,M74&lt;&gt;'Tabelas auxiliares'!$D$236),"FOLHA DE PESSOAL",IF(Q74='Tabelas auxiliares'!$A$237,"CUSTEIO",IF(Q74='Tabelas auxiliares'!$A$236,"INVESTIMENTO","ERRO - VERIFICAR"))))</f>
        <v/>
      </c>
      <c r="S74" s="64" t="str">
        <f t="shared" si="3"/>
        <v/>
      </c>
      <c r="X74" s="44"/>
    </row>
    <row r="75" spans="17:24" x14ac:dyDescent="0.25">
      <c r="Q75" s="51" t="str">
        <f t="shared" si="2"/>
        <v/>
      </c>
      <c r="R75" s="51" t="str">
        <f>IF(M75="","",IF(AND(M75&lt;&gt;'Tabelas auxiliares'!$B$236,M75&lt;&gt;'Tabelas auxiliares'!$B$237,M75&lt;&gt;'Tabelas auxiliares'!$C$236,M75&lt;&gt;'Tabelas auxiliares'!$C$237,M75&lt;&gt;'Tabelas auxiliares'!$D$236),"FOLHA DE PESSOAL",IF(Q75='Tabelas auxiliares'!$A$237,"CUSTEIO",IF(Q75='Tabelas auxiliares'!$A$236,"INVESTIMENTO","ERRO - VERIFICAR"))))</f>
        <v/>
      </c>
      <c r="S75" s="64" t="str">
        <f t="shared" si="3"/>
        <v/>
      </c>
      <c r="X75" s="44"/>
    </row>
    <row r="76" spans="17:24" x14ac:dyDescent="0.25">
      <c r="Q76" s="51" t="str">
        <f t="shared" si="2"/>
        <v/>
      </c>
      <c r="R76" s="51" t="str">
        <f>IF(M76="","",IF(AND(M76&lt;&gt;'Tabelas auxiliares'!$B$236,M76&lt;&gt;'Tabelas auxiliares'!$B$237,M76&lt;&gt;'Tabelas auxiliares'!$C$236,M76&lt;&gt;'Tabelas auxiliares'!$C$237,M76&lt;&gt;'Tabelas auxiliares'!$D$236),"FOLHA DE PESSOAL",IF(Q76='Tabelas auxiliares'!$A$237,"CUSTEIO",IF(Q76='Tabelas auxiliares'!$A$236,"INVESTIMENTO","ERRO - VERIFICAR"))))</f>
        <v/>
      </c>
      <c r="S76" s="64" t="str">
        <f t="shared" si="3"/>
        <v/>
      </c>
      <c r="X76" s="44"/>
    </row>
    <row r="77" spans="17:24" x14ac:dyDescent="0.25">
      <c r="Q77" s="51" t="str">
        <f t="shared" si="2"/>
        <v/>
      </c>
      <c r="R77" s="51" t="str">
        <f>IF(M77="","",IF(AND(M77&lt;&gt;'Tabelas auxiliares'!$B$236,M77&lt;&gt;'Tabelas auxiliares'!$B$237,M77&lt;&gt;'Tabelas auxiliares'!$C$236,M77&lt;&gt;'Tabelas auxiliares'!$C$237,M77&lt;&gt;'Tabelas auxiliares'!$D$236),"FOLHA DE PESSOAL",IF(Q77='Tabelas auxiliares'!$A$237,"CUSTEIO",IF(Q77='Tabelas auxiliares'!$A$236,"INVESTIMENTO","ERRO - VERIFICAR"))))</f>
        <v/>
      </c>
      <c r="S77" s="64" t="str">
        <f t="shared" si="3"/>
        <v/>
      </c>
      <c r="X77" s="44"/>
    </row>
    <row r="78" spans="17:24" x14ac:dyDescent="0.25">
      <c r="Q78" s="51" t="str">
        <f t="shared" si="2"/>
        <v/>
      </c>
      <c r="R78" s="51" t="str">
        <f>IF(M78="","",IF(AND(M78&lt;&gt;'Tabelas auxiliares'!$B$236,M78&lt;&gt;'Tabelas auxiliares'!$B$237,M78&lt;&gt;'Tabelas auxiliares'!$C$236,M78&lt;&gt;'Tabelas auxiliares'!$C$237,M78&lt;&gt;'Tabelas auxiliares'!$D$236),"FOLHA DE PESSOAL",IF(Q78='Tabelas auxiliares'!$A$237,"CUSTEIO",IF(Q78='Tabelas auxiliares'!$A$236,"INVESTIMENTO","ERRO - VERIFICAR"))))</f>
        <v/>
      </c>
      <c r="S78" s="64" t="str">
        <f t="shared" si="3"/>
        <v/>
      </c>
      <c r="X78" s="44"/>
    </row>
    <row r="79" spans="17:24" x14ac:dyDescent="0.25">
      <c r="Q79" s="51" t="str">
        <f t="shared" si="2"/>
        <v/>
      </c>
      <c r="R79" s="51" t="str">
        <f>IF(M79="","",IF(AND(M79&lt;&gt;'Tabelas auxiliares'!$B$236,M79&lt;&gt;'Tabelas auxiliares'!$B$237,M79&lt;&gt;'Tabelas auxiliares'!$C$236,M79&lt;&gt;'Tabelas auxiliares'!$C$237,M79&lt;&gt;'Tabelas auxiliares'!$D$236),"FOLHA DE PESSOAL",IF(Q79='Tabelas auxiliares'!$A$237,"CUSTEIO",IF(Q79='Tabelas auxiliares'!$A$236,"INVESTIMENTO","ERRO - VERIFICAR"))))</f>
        <v/>
      </c>
      <c r="S79" s="64" t="str">
        <f t="shared" si="3"/>
        <v/>
      </c>
      <c r="X79" s="44"/>
    </row>
    <row r="80" spans="17:24" x14ac:dyDescent="0.25">
      <c r="Q80" s="51" t="str">
        <f t="shared" si="2"/>
        <v/>
      </c>
      <c r="R80" s="51" t="str">
        <f>IF(M80="","",IF(AND(M80&lt;&gt;'Tabelas auxiliares'!$B$236,M80&lt;&gt;'Tabelas auxiliares'!$B$237,M80&lt;&gt;'Tabelas auxiliares'!$C$236,M80&lt;&gt;'Tabelas auxiliares'!$C$237,M80&lt;&gt;'Tabelas auxiliares'!$D$236),"FOLHA DE PESSOAL",IF(Q80='Tabelas auxiliares'!$A$237,"CUSTEIO",IF(Q80='Tabelas auxiliares'!$A$236,"INVESTIMENTO","ERRO - VERIFICAR"))))</f>
        <v/>
      </c>
      <c r="S80" s="64" t="str">
        <f t="shared" si="3"/>
        <v/>
      </c>
      <c r="X80" s="44"/>
    </row>
    <row r="81" spans="17:24" x14ac:dyDescent="0.25">
      <c r="Q81" s="51" t="str">
        <f t="shared" si="2"/>
        <v/>
      </c>
      <c r="R81" s="51" t="str">
        <f>IF(M81="","",IF(AND(M81&lt;&gt;'Tabelas auxiliares'!$B$236,M81&lt;&gt;'Tabelas auxiliares'!$B$237,M81&lt;&gt;'Tabelas auxiliares'!$C$236,M81&lt;&gt;'Tabelas auxiliares'!$C$237,M81&lt;&gt;'Tabelas auxiliares'!$D$236),"FOLHA DE PESSOAL",IF(Q81='Tabelas auxiliares'!$A$237,"CUSTEIO",IF(Q81='Tabelas auxiliares'!$A$236,"INVESTIMENTO","ERRO - VERIFICAR"))))</f>
        <v/>
      </c>
      <c r="S81" s="64" t="str">
        <f t="shared" si="3"/>
        <v/>
      </c>
      <c r="V81" s="44"/>
      <c r="X81" s="44"/>
    </row>
    <row r="82" spans="17:24" x14ac:dyDescent="0.25">
      <c r="Q82" s="51" t="str">
        <f t="shared" si="2"/>
        <v/>
      </c>
      <c r="R82" s="51" t="str">
        <f>IF(M82="","",IF(AND(M82&lt;&gt;'Tabelas auxiliares'!$B$236,M82&lt;&gt;'Tabelas auxiliares'!$B$237,M82&lt;&gt;'Tabelas auxiliares'!$C$236,M82&lt;&gt;'Tabelas auxiliares'!$C$237,M82&lt;&gt;'Tabelas auxiliares'!$D$236),"FOLHA DE PESSOAL",IF(Q82='Tabelas auxiliares'!$A$237,"CUSTEIO",IF(Q82='Tabelas auxiliares'!$A$236,"INVESTIMENTO","ERRO - VERIFICAR"))))</f>
        <v/>
      </c>
      <c r="S82" s="64" t="str">
        <f t="shared" si="3"/>
        <v/>
      </c>
      <c r="X82" s="44"/>
    </row>
    <row r="83" spans="17:24" x14ac:dyDescent="0.25">
      <c r="Q83" s="51" t="str">
        <f t="shared" si="2"/>
        <v/>
      </c>
      <c r="R83" s="51" t="str">
        <f>IF(M83="","",IF(AND(M83&lt;&gt;'Tabelas auxiliares'!$B$236,M83&lt;&gt;'Tabelas auxiliares'!$B$237,M83&lt;&gt;'Tabelas auxiliares'!$C$236,M83&lt;&gt;'Tabelas auxiliares'!$C$237,M83&lt;&gt;'Tabelas auxiliares'!$D$236),"FOLHA DE PESSOAL",IF(Q83='Tabelas auxiliares'!$A$237,"CUSTEIO",IF(Q83='Tabelas auxiliares'!$A$236,"INVESTIMENTO","ERRO - VERIFICAR"))))</f>
        <v/>
      </c>
      <c r="S83" s="64" t="str">
        <f t="shared" si="3"/>
        <v/>
      </c>
      <c r="V83" s="44"/>
      <c r="X83" s="44"/>
    </row>
    <row r="84" spans="17:24" x14ac:dyDescent="0.25">
      <c r="Q84" s="51" t="str">
        <f t="shared" si="2"/>
        <v/>
      </c>
      <c r="R84" s="51" t="str">
        <f>IF(M84="","",IF(AND(M84&lt;&gt;'Tabelas auxiliares'!$B$236,M84&lt;&gt;'Tabelas auxiliares'!$B$237,M84&lt;&gt;'Tabelas auxiliares'!$C$236,M84&lt;&gt;'Tabelas auxiliares'!$C$237,M84&lt;&gt;'Tabelas auxiliares'!$D$236),"FOLHA DE PESSOAL",IF(Q84='Tabelas auxiliares'!$A$237,"CUSTEIO",IF(Q84='Tabelas auxiliares'!$A$236,"INVESTIMENTO","ERRO - VERIFICAR"))))</f>
        <v/>
      </c>
      <c r="S84" s="64" t="str">
        <f t="shared" si="3"/>
        <v/>
      </c>
      <c r="V84" s="44"/>
      <c r="X84" s="44"/>
    </row>
    <row r="85" spans="17:24" x14ac:dyDescent="0.25">
      <c r="Q85" s="51" t="str">
        <f t="shared" si="2"/>
        <v/>
      </c>
      <c r="R85" s="51" t="str">
        <f>IF(M85="","",IF(AND(M85&lt;&gt;'Tabelas auxiliares'!$B$236,M85&lt;&gt;'Tabelas auxiliares'!$B$237,M85&lt;&gt;'Tabelas auxiliares'!$C$236,M85&lt;&gt;'Tabelas auxiliares'!$C$237,M85&lt;&gt;'Tabelas auxiliares'!$D$236),"FOLHA DE PESSOAL",IF(Q85='Tabelas auxiliares'!$A$237,"CUSTEIO",IF(Q85='Tabelas auxiliares'!$A$236,"INVESTIMENTO","ERRO - VERIFICAR"))))</f>
        <v/>
      </c>
      <c r="S85" s="64" t="str">
        <f t="shared" si="3"/>
        <v/>
      </c>
      <c r="X85" s="44"/>
    </row>
    <row r="86" spans="17:24" x14ac:dyDescent="0.25">
      <c r="Q86" s="51" t="str">
        <f t="shared" si="2"/>
        <v/>
      </c>
      <c r="R86" s="51" t="str">
        <f>IF(M86="","",IF(AND(M86&lt;&gt;'Tabelas auxiliares'!$B$236,M86&lt;&gt;'Tabelas auxiliares'!$B$237,M86&lt;&gt;'Tabelas auxiliares'!$C$236,M86&lt;&gt;'Tabelas auxiliares'!$C$237,M86&lt;&gt;'Tabelas auxiliares'!$D$236),"FOLHA DE PESSOAL",IF(Q86='Tabelas auxiliares'!$A$237,"CUSTEIO",IF(Q86='Tabelas auxiliares'!$A$236,"INVESTIMENTO","ERRO - VERIFICAR"))))</f>
        <v/>
      </c>
      <c r="S86" s="64" t="str">
        <f t="shared" si="3"/>
        <v/>
      </c>
      <c r="X86" s="44"/>
    </row>
    <row r="87" spans="17:24" x14ac:dyDescent="0.25">
      <c r="Q87" s="51" t="str">
        <f t="shared" si="2"/>
        <v/>
      </c>
      <c r="R87" s="51" t="str">
        <f>IF(M87="","",IF(AND(M87&lt;&gt;'Tabelas auxiliares'!$B$236,M87&lt;&gt;'Tabelas auxiliares'!$B$237,M87&lt;&gt;'Tabelas auxiliares'!$C$236,M87&lt;&gt;'Tabelas auxiliares'!$C$237,M87&lt;&gt;'Tabelas auxiliares'!$D$236),"FOLHA DE PESSOAL",IF(Q87='Tabelas auxiliares'!$A$237,"CUSTEIO",IF(Q87='Tabelas auxiliares'!$A$236,"INVESTIMENTO","ERRO - VERIFICAR"))))</f>
        <v/>
      </c>
      <c r="S87" s="64" t="str">
        <f t="shared" si="3"/>
        <v/>
      </c>
      <c r="X87" s="44"/>
    </row>
    <row r="88" spans="17:24" x14ac:dyDescent="0.25">
      <c r="Q88" s="51" t="str">
        <f t="shared" si="2"/>
        <v/>
      </c>
      <c r="R88" s="51" t="str">
        <f>IF(M88="","",IF(AND(M88&lt;&gt;'Tabelas auxiliares'!$B$236,M88&lt;&gt;'Tabelas auxiliares'!$B$237,M88&lt;&gt;'Tabelas auxiliares'!$C$236,M88&lt;&gt;'Tabelas auxiliares'!$C$237,M88&lt;&gt;'Tabelas auxiliares'!$D$236),"FOLHA DE PESSOAL",IF(Q88='Tabelas auxiliares'!$A$237,"CUSTEIO",IF(Q88='Tabelas auxiliares'!$A$236,"INVESTIMENTO","ERRO - VERIFICAR"))))</f>
        <v/>
      </c>
      <c r="S88" s="64" t="str">
        <f t="shared" si="3"/>
        <v/>
      </c>
      <c r="X88" s="44"/>
    </row>
    <row r="89" spans="17:24" x14ac:dyDescent="0.25">
      <c r="Q89" s="51" t="str">
        <f t="shared" si="2"/>
        <v/>
      </c>
      <c r="R89" s="51" t="str">
        <f>IF(M89="","",IF(AND(M89&lt;&gt;'Tabelas auxiliares'!$B$236,M89&lt;&gt;'Tabelas auxiliares'!$B$237,M89&lt;&gt;'Tabelas auxiliares'!$C$236,M89&lt;&gt;'Tabelas auxiliares'!$C$237,M89&lt;&gt;'Tabelas auxiliares'!$D$236),"FOLHA DE PESSOAL",IF(Q89='Tabelas auxiliares'!$A$237,"CUSTEIO",IF(Q89='Tabelas auxiliares'!$A$236,"INVESTIMENTO","ERRO - VERIFICAR"))))</f>
        <v/>
      </c>
      <c r="S89" s="64" t="str">
        <f t="shared" si="3"/>
        <v/>
      </c>
      <c r="V89" s="44"/>
      <c r="X89" s="44"/>
    </row>
    <row r="90" spans="17:24" x14ac:dyDescent="0.25">
      <c r="Q90" s="51" t="str">
        <f t="shared" si="2"/>
        <v/>
      </c>
      <c r="R90" s="51" t="str">
        <f>IF(M90="","",IF(AND(M90&lt;&gt;'Tabelas auxiliares'!$B$236,M90&lt;&gt;'Tabelas auxiliares'!$B$237,M90&lt;&gt;'Tabelas auxiliares'!$C$236,M90&lt;&gt;'Tabelas auxiliares'!$C$237,M90&lt;&gt;'Tabelas auxiliares'!$D$236),"FOLHA DE PESSOAL",IF(Q90='Tabelas auxiliares'!$A$237,"CUSTEIO",IF(Q90='Tabelas auxiliares'!$A$236,"INVESTIMENTO","ERRO - VERIFICAR"))))</f>
        <v/>
      </c>
      <c r="S90" s="64" t="str">
        <f t="shared" si="3"/>
        <v/>
      </c>
      <c r="X90" s="44"/>
    </row>
    <row r="91" spans="17:24" x14ac:dyDescent="0.25">
      <c r="Q91" s="51" t="str">
        <f t="shared" si="2"/>
        <v/>
      </c>
      <c r="R91" s="51" t="str">
        <f>IF(M91="","",IF(AND(M91&lt;&gt;'Tabelas auxiliares'!$B$236,M91&lt;&gt;'Tabelas auxiliares'!$B$237,M91&lt;&gt;'Tabelas auxiliares'!$C$236,M91&lt;&gt;'Tabelas auxiliares'!$C$237,M91&lt;&gt;'Tabelas auxiliares'!$D$236),"FOLHA DE PESSOAL",IF(Q91='Tabelas auxiliares'!$A$237,"CUSTEIO",IF(Q91='Tabelas auxiliares'!$A$236,"INVESTIMENTO","ERRO - VERIFICAR"))))</f>
        <v/>
      </c>
      <c r="S91" s="64" t="str">
        <f t="shared" si="3"/>
        <v/>
      </c>
      <c r="X91" s="44"/>
    </row>
    <row r="92" spans="17:24" x14ac:dyDescent="0.25">
      <c r="Q92" s="51" t="str">
        <f t="shared" si="2"/>
        <v/>
      </c>
      <c r="R92" s="51" t="str">
        <f>IF(M92="","",IF(AND(M92&lt;&gt;'Tabelas auxiliares'!$B$236,M92&lt;&gt;'Tabelas auxiliares'!$B$237,M92&lt;&gt;'Tabelas auxiliares'!$C$236,M92&lt;&gt;'Tabelas auxiliares'!$C$237,M92&lt;&gt;'Tabelas auxiliares'!$D$236),"FOLHA DE PESSOAL",IF(Q92='Tabelas auxiliares'!$A$237,"CUSTEIO",IF(Q92='Tabelas auxiliares'!$A$236,"INVESTIMENTO","ERRO - VERIFICAR"))))</f>
        <v/>
      </c>
      <c r="S92" s="64" t="str">
        <f t="shared" si="3"/>
        <v/>
      </c>
      <c r="V92" s="44"/>
      <c r="X92" s="44"/>
    </row>
    <row r="93" spans="17:24" x14ac:dyDescent="0.25">
      <c r="Q93" s="51" t="str">
        <f t="shared" si="2"/>
        <v/>
      </c>
      <c r="R93" s="51" t="str">
        <f>IF(M93="","",IF(AND(M93&lt;&gt;'Tabelas auxiliares'!$B$236,M93&lt;&gt;'Tabelas auxiliares'!$B$237,M93&lt;&gt;'Tabelas auxiliares'!$C$236,M93&lt;&gt;'Tabelas auxiliares'!$C$237,M93&lt;&gt;'Tabelas auxiliares'!$D$236),"FOLHA DE PESSOAL",IF(Q93='Tabelas auxiliares'!$A$237,"CUSTEIO",IF(Q93='Tabelas auxiliares'!$A$236,"INVESTIMENTO","ERRO - VERIFICAR"))))</f>
        <v/>
      </c>
      <c r="S93" s="64" t="str">
        <f t="shared" si="3"/>
        <v/>
      </c>
      <c r="X93" s="44"/>
    </row>
    <row r="94" spans="17:24" x14ac:dyDescent="0.25">
      <c r="Q94" s="51" t="str">
        <f t="shared" si="2"/>
        <v/>
      </c>
      <c r="R94" s="51" t="str">
        <f>IF(M94="","",IF(AND(M94&lt;&gt;'Tabelas auxiliares'!$B$236,M94&lt;&gt;'Tabelas auxiliares'!$B$237,M94&lt;&gt;'Tabelas auxiliares'!$C$236,M94&lt;&gt;'Tabelas auxiliares'!$C$237,M94&lt;&gt;'Tabelas auxiliares'!$D$236),"FOLHA DE PESSOAL",IF(Q94='Tabelas auxiliares'!$A$237,"CUSTEIO",IF(Q94='Tabelas auxiliares'!$A$236,"INVESTIMENTO","ERRO - VERIFICAR"))))</f>
        <v/>
      </c>
      <c r="S94" s="64" t="str">
        <f t="shared" si="3"/>
        <v/>
      </c>
      <c r="X94" s="44"/>
    </row>
    <row r="95" spans="17:24" x14ac:dyDescent="0.25">
      <c r="Q95" s="51" t="str">
        <f t="shared" si="2"/>
        <v/>
      </c>
      <c r="R95" s="51" t="str">
        <f>IF(M95="","",IF(AND(M95&lt;&gt;'Tabelas auxiliares'!$B$236,M95&lt;&gt;'Tabelas auxiliares'!$B$237,M95&lt;&gt;'Tabelas auxiliares'!$C$236,M95&lt;&gt;'Tabelas auxiliares'!$C$237,M95&lt;&gt;'Tabelas auxiliares'!$D$236),"FOLHA DE PESSOAL",IF(Q95='Tabelas auxiliares'!$A$237,"CUSTEIO",IF(Q95='Tabelas auxiliares'!$A$236,"INVESTIMENTO","ERRO - VERIFICAR"))))</f>
        <v/>
      </c>
      <c r="S95" s="64" t="str">
        <f t="shared" si="3"/>
        <v/>
      </c>
      <c r="X95" s="44"/>
    </row>
    <row r="96" spans="17:24" x14ac:dyDescent="0.25">
      <c r="Q96" s="51" t="str">
        <f t="shared" si="2"/>
        <v/>
      </c>
      <c r="R96" s="51" t="str">
        <f>IF(M96="","",IF(AND(M96&lt;&gt;'Tabelas auxiliares'!$B$236,M96&lt;&gt;'Tabelas auxiliares'!$B$237,M96&lt;&gt;'Tabelas auxiliares'!$C$236,M96&lt;&gt;'Tabelas auxiliares'!$C$237,M96&lt;&gt;'Tabelas auxiliares'!$D$236),"FOLHA DE PESSOAL",IF(Q96='Tabelas auxiliares'!$A$237,"CUSTEIO",IF(Q96='Tabelas auxiliares'!$A$236,"INVESTIMENTO","ERRO - VERIFICAR"))))</f>
        <v/>
      </c>
      <c r="S96" s="64" t="str">
        <f t="shared" si="3"/>
        <v/>
      </c>
      <c r="X96" s="44"/>
    </row>
    <row r="97" spans="17:24" x14ac:dyDescent="0.25">
      <c r="Q97" s="51" t="str">
        <f t="shared" si="2"/>
        <v/>
      </c>
      <c r="R97" s="51" t="str">
        <f>IF(M97="","",IF(AND(M97&lt;&gt;'Tabelas auxiliares'!$B$236,M97&lt;&gt;'Tabelas auxiliares'!$B$237,M97&lt;&gt;'Tabelas auxiliares'!$C$236,M97&lt;&gt;'Tabelas auxiliares'!$C$237,M97&lt;&gt;'Tabelas auxiliares'!$D$236),"FOLHA DE PESSOAL",IF(Q97='Tabelas auxiliares'!$A$237,"CUSTEIO",IF(Q97='Tabelas auxiliares'!$A$236,"INVESTIMENTO","ERRO - VERIFICAR"))))</f>
        <v/>
      </c>
      <c r="S97" s="64" t="str">
        <f t="shared" si="3"/>
        <v/>
      </c>
      <c r="X97" s="44"/>
    </row>
    <row r="98" spans="17:24" x14ac:dyDescent="0.25">
      <c r="Q98" s="51" t="str">
        <f t="shared" si="2"/>
        <v/>
      </c>
      <c r="R98" s="51" t="str">
        <f>IF(M98="","",IF(AND(M98&lt;&gt;'Tabelas auxiliares'!$B$236,M98&lt;&gt;'Tabelas auxiliares'!$B$237,M98&lt;&gt;'Tabelas auxiliares'!$C$236,M98&lt;&gt;'Tabelas auxiliares'!$C$237,M98&lt;&gt;'Tabelas auxiliares'!$D$236),"FOLHA DE PESSOAL",IF(Q98='Tabelas auxiliares'!$A$237,"CUSTEIO",IF(Q98='Tabelas auxiliares'!$A$236,"INVESTIMENTO","ERRO - VERIFICAR"))))</f>
        <v/>
      </c>
      <c r="S98" s="64" t="str">
        <f t="shared" si="3"/>
        <v/>
      </c>
      <c r="X98" s="44"/>
    </row>
    <row r="99" spans="17:24" x14ac:dyDescent="0.25">
      <c r="Q99" s="51" t="str">
        <f t="shared" si="2"/>
        <v/>
      </c>
      <c r="R99" s="51" t="str">
        <f>IF(M99="","",IF(AND(M99&lt;&gt;'Tabelas auxiliares'!$B$236,M99&lt;&gt;'Tabelas auxiliares'!$B$237,M99&lt;&gt;'Tabelas auxiliares'!$C$236,M99&lt;&gt;'Tabelas auxiliares'!$C$237,M99&lt;&gt;'Tabelas auxiliares'!$D$236),"FOLHA DE PESSOAL",IF(Q99='Tabelas auxiliares'!$A$237,"CUSTEIO",IF(Q99='Tabelas auxiliares'!$A$236,"INVESTIMENTO","ERRO - VERIFICAR"))))</f>
        <v/>
      </c>
      <c r="S99" s="64" t="str">
        <f t="shared" si="3"/>
        <v/>
      </c>
      <c r="X99" s="44"/>
    </row>
    <row r="100" spans="17:24" x14ac:dyDescent="0.25">
      <c r="Q100" s="51" t="str">
        <f t="shared" si="2"/>
        <v/>
      </c>
      <c r="R100" s="51" t="str">
        <f>IF(M100="","",IF(AND(M100&lt;&gt;'Tabelas auxiliares'!$B$236,M100&lt;&gt;'Tabelas auxiliares'!$B$237,M100&lt;&gt;'Tabelas auxiliares'!$C$236,M100&lt;&gt;'Tabelas auxiliares'!$C$237,M100&lt;&gt;'Tabelas auxiliares'!$D$236),"FOLHA DE PESSOAL",IF(Q100='Tabelas auxiliares'!$A$237,"CUSTEIO",IF(Q100='Tabelas auxiliares'!$A$236,"INVESTIMENTO","ERRO - VERIFICAR"))))</f>
        <v/>
      </c>
      <c r="S100" s="64" t="str">
        <f t="shared" si="3"/>
        <v/>
      </c>
      <c r="X100" s="44"/>
    </row>
    <row r="101" spans="17:24" x14ac:dyDescent="0.25">
      <c r="Q101" s="51" t="str">
        <f t="shared" si="2"/>
        <v/>
      </c>
      <c r="R101" s="51" t="str">
        <f>IF(M101="","",IF(AND(M101&lt;&gt;'Tabelas auxiliares'!$B$236,M101&lt;&gt;'Tabelas auxiliares'!$B$237,M101&lt;&gt;'Tabelas auxiliares'!$C$236,M101&lt;&gt;'Tabelas auxiliares'!$C$237,M101&lt;&gt;'Tabelas auxiliares'!$D$236),"FOLHA DE PESSOAL",IF(Q101='Tabelas auxiliares'!$A$237,"CUSTEIO",IF(Q101='Tabelas auxiliares'!$A$236,"INVESTIMENTO","ERRO - VERIFICAR"))))</f>
        <v/>
      </c>
      <c r="S101" s="64" t="str">
        <f t="shared" si="3"/>
        <v/>
      </c>
      <c r="X101" s="44"/>
    </row>
    <row r="102" spans="17:24" x14ac:dyDescent="0.25">
      <c r="Q102" s="51" t="str">
        <f t="shared" si="2"/>
        <v/>
      </c>
      <c r="R102" s="51" t="str">
        <f>IF(M102="","",IF(AND(M102&lt;&gt;'Tabelas auxiliares'!$B$236,M102&lt;&gt;'Tabelas auxiliares'!$B$237,M102&lt;&gt;'Tabelas auxiliares'!$C$236,M102&lt;&gt;'Tabelas auxiliares'!$C$237,M102&lt;&gt;'Tabelas auxiliares'!$D$236),"FOLHA DE PESSOAL",IF(Q102='Tabelas auxiliares'!$A$237,"CUSTEIO",IF(Q102='Tabelas auxiliares'!$A$236,"INVESTIMENTO","ERRO - VERIFICAR"))))</f>
        <v/>
      </c>
      <c r="S102" s="64" t="str">
        <f t="shared" si="3"/>
        <v/>
      </c>
      <c r="X102" s="44"/>
    </row>
    <row r="103" spans="17:24" x14ac:dyDescent="0.25">
      <c r="Q103" s="51" t="str">
        <f t="shared" si="2"/>
        <v/>
      </c>
      <c r="R103" s="51" t="str">
        <f>IF(M103="","",IF(AND(M103&lt;&gt;'Tabelas auxiliares'!$B$236,M103&lt;&gt;'Tabelas auxiliares'!$B$237,M103&lt;&gt;'Tabelas auxiliares'!$C$236,M103&lt;&gt;'Tabelas auxiliares'!$C$237,M103&lt;&gt;'Tabelas auxiliares'!$D$236),"FOLHA DE PESSOAL",IF(Q103='Tabelas auxiliares'!$A$237,"CUSTEIO",IF(Q103='Tabelas auxiliares'!$A$236,"INVESTIMENTO","ERRO - VERIFICAR"))))</f>
        <v/>
      </c>
      <c r="S103" s="64" t="str">
        <f t="shared" si="3"/>
        <v/>
      </c>
      <c r="X103" s="44"/>
    </row>
    <row r="104" spans="17:24" x14ac:dyDescent="0.25">
      <c r="Q104" s="51" t="str">
        <f t="shared" si="2"/>
        <v/>
      </c>
      <c r="R104" s="51" t="str">
        <f>IF(M104="","",IF(AND(M104&lt;&gt;'Tabelas auxiliares'!$B$236,M104&lt;&gt;'Tabelas auxiliares'!$B$237,M104&lt;&gt;'Tabelas auxiliares'!$C$236,M104&lt;&gt;'Tabelas auxiliares'!$C$237,M104&lt;&gt;'Tabelas auxiliares'!$D$236),"FOLHA DE PESSOAL",IF(Q104='Tabelas auxiliares'!$A$237,"CUSTEIO",IF(Q104='Tabelas auxiliares'!$A$236,"INVESTIMENTO","ERRO - VERIFICAR"))))</f>
        <v/>
      </c>
      <c r="S104" s="64" t="str">
        <f t="shared" si="3"/>
        <v/>
      </c>
      <c r="X104" s="44"/>
    </row>
    <row r="105" spans="17:24" x14ac:dyDescent="0.25">
      <c r="Q105" s="51" t="str">
        <f t="shared" si="2"/>
        <v/>
      </c>
      <c r="R105" s="51" t="str">
        <f>IF(M105="","",IF(AND(M105&lt;&gt;'Tabelas auxiliares'!$B$236,M105&lt;&gt;'Tabelas auxiliares'!$B$237,M105&lt;&gt;'Tabelas auxiliares'!$C$236,M105&lt;&gt;'Tabelas auxiliares'!$C$237,M105&lt;&gt;'Tabelas auxiliares'!$D$236),"FOLHA DE PESSOAL",IF(Q105='Tabelas auxiliares'!$A$237,"CUSTEIO",IF(Q105='Tabelas auxiliares'!$A$236,"INVESTIMENTO","ERRO - VERIFICAR"))))</f>
        <v/>
      </c>
      <c r="S105" s="64" t="str">
        <f t="shared" si="3"/>
        <v/>
      </c>
      <c r="X105" s="44"/>
    </row>
    <row r="106" spans="17:24" x14ac:dyDescent="0.25">
      <c r="Q106" s="51" t="str">
        <f t="shared" si="2"/>
        <v/>
      </c>
      <c r="R106" s="51" t="str">
        <f>IF(M106="","",IF(AND(M106&lt;&gt;'Tabelas auxiliares'!$B$236,M106&lt;&gt;'Tabelas auxiliares'!$B$237,M106&lt;&gt;'Tabelas auxiliares'!$C$236,M106&lt;&gt;'Tabelas auxiliares'!$C$237,M106&lt;&gt;'Tabelas auxiliares'!$D$236),"FOLHA DE PESSOAL",IF(Q106='Tabelas auxiliares'!$A$237,"CUSTEIO",IF(Q106='Tabelas auxiliares'!$A$236,"INVESTIMENTO","ERRO - VERIFICAR"))))</f>
        <v/>
      </c>
      <c r="S106" s="64" t="str">
        <f t="shared" si="3"/>
        <v/>
      </c>
      <c r="X106" s="44"/>
    </row>
    <row r="107" spans="17:24" x14ac:dyDescent="0.25">
      <c r="Q107" s="51" t="str">
        <f t="shared" si="2"/>
        <v/>
      </c>
      <c r="R107" s="51" t="str">
        <f>IF(M107="","",IF(AND(M107&lt;&gt;'Tabelas auxiliares'!$B$236,M107&lt;&gt;'Tabelas auxiliares'!$B$237,M107&lt;&gt;'Tabelas auxiliares'!$C$236,M107&lt;&gt;'Tabelas auxiliares'!$C$237,M107&lt;&gt;'Tabelas auxiliares'!$D$236),"FOLHA DE PESSOAL",IF(Q107='Tabelas auxiliares'!$A$237,"CUSTEIO",IF(Q107='Tabelas auxiliares'!$A$236,"INVESTIMENTO","ERRO - VERIFICAR"))))</f>
        <v/>
      </c>
      <c r="S107" s="64" t="str">
        <f t="shared" si="3"/>
        <v/>
      </c>
      <c r="X107" s="44"/>
    </row>
    <row r="108" spans="17:24" x14ac:dyDescent="0.25">
      <c r="Q108" s="51" t="str">
        <f t="shared" si="2"/>
        <v/>
      </c>
      <c r="R108" s="51" t="str">
        <f>IF(M108="","",IF(AND(M108&lt;&gt;'Tabelas auxiliares'!$B$236,M108&lt;&gt;'Tabelas auxiliares'!$B$237,M108&lt;&gt;'Tabelas auxiliares'!$C$236,M108&lt;&gt;'Tabelas auxiliares'!$C$237,M108&lt;&gt;'Tabelas auxiliares'!$D$236),"FOLHA DE PESSOAL",IF(Q108='Tabelas auxiliares'!$A$237,"CUSTEIO",IF(Q108='Tabelas auxiliares'!$A$236,"INVESTIMENTO","ERRO - VERIFICAR"))))</f>
        <v/>
      </c>
      <c r="S108" s="64" t="str">
        <f t="shared" si="3"/>
        <v/>
      </c>
      <c r="X108" s="44"/>
    </row>
    <row r="109" spans="17:24" x14ac:dyDescent="0.25">
      <c r="Q109" s="51" t="str">
        <f t="shared" si="2"/>
        <v/>
      </c>
      <c r="R109" s="51" t="str">
        <f>IF(M109="","",IF(AND(M109&lt;&gt;'Tabelas auxiliares'!$B$236,M109&lt;&gt;'Tabelas auxiliares'!$B$237,M109&lt;&gt;'Tabelas auxiliares'!$C$236,M109&lt;&gt;'Tabelas auxiliares'!$C$237,M109&lt;&gt;'Tabelas auxiliares'!$D$236),"FOLHA DE PESSOAL",IF(Q109='Tabelas auxiliares'!$A$237,"CUSTEIO",IF(Q109='Tabelas auxiliares'!$A$236,"INVESTIMENTO","ERRO - VERIFICAR"))))</f>
        <v/>
      </c>
      <c r="S109" s="64" t="str">
        <f t="shared" si="3"/>
        <v/>
      </c>
      <c r="X109" s="44"/>
    </row>
    <row r="110" spans="17:24" x14ac:dyDescent="0.25">
      <c r="Q110" s="51" t="str">
        <f t="shared" si="2"/>
        <v/>
      </c>
      <c r="R110" s="51" t="str">
        <f>IF(M110="","",IF(AND(M110&lt;&gt;'Tabelas auxiliares'!$B$236,M110&lt;&gt;'Tabelas auxiliares'!$B$237,M110&lt;&gt;'Tabelas auxiliares'!$C$236,M110&lt;&gt;'Tabelas auxiliares'!$C$237,M110&lt;&gt;'Tabelas auxiliares'!$D$236),"FOLHA DE PESSOAL",IF(Q110='Tabelas auxiliares'!$A$237,"CUSTEIO",IF(Q110='Tabelas auxiliares'!$A$236,"INVESTIMENTO","ERRO - VERIFICAR"))))</f>
        <v/>
      </c>
      <c r="S110" s="64" t="str">
        <f t="shared" si="3"/>
        <v/>
      </c>
      <c r="X110" s="44"/>
    </row>
    <row r="111" spans="17:24" x14ac:dyDescent="0.25">
      <c r="Q111" s="51" t="str">
        <f t="shared" si="2"/>
        <v/>
      </c>
      <c r="R111" s="51" t="str">
        <f>IF(M111="","",IF(AND(M111&lt;&gt;'Tabelas auxiliares'!$B$236,M111&lt;&gt;'Tabelas auxiliares'!$B$237,M111&lt;&gt;'Tabelas auxiliares'!$C$236,M111&lt;&gt;'Tabelas auxiliares'!$C$237,M111&lt;&gt;'Tabelas auxiliares'!$D$236),"FOLHA DE PESSOAL",IF(Q111='Tabelas auxiliares'!$A$237,"CUSTEIO",IF(Q111='Tabelas auxiliares'!$A$236,"INVESTIMENTO","ERRO - VERIFICAR"))))</f>
        <v/>
      </c>
      <c r="S111" s="64" t="str">
        <f t="shared" si="3"/>
        <v/>
      </c>
      <c r="X111" s="44"/>
    </row>
    <row r="112" spans="17:24" x14ac:dyDescent="0.25">
      <c r="Q112" s="51" t="str">
        <f t="shared" si="2"/>
        <v/>
      </c>
      <c r="R112" s="51" t="str">
        <f>IF(M112="","",IF(AND(M112&lt;&gt;'Tabelas auxiliares'!$B$236,M112&lt;&gt;'Tabelas auxiliares'!$B$237,M112&lt;&gt;'Tabelas auxiliares'!$C$236,M112&lt;&gt;'Tabelas auxiliares'!$C$237,M112&lt;&gt;'Tabelas auxiliares'!$D$236),"FOLHA DE PESSOAL",IF(Q112='Tabelas auxiliares'!$A$237,"CUSTEIO",IF(Q112='Tabelas auxiliares'!$A$236,"INVESTIMENTO","ERRO - VERIFICAR"))))</f>
        <v/>
      </c>
      <c r="S112" s="64" t="str">
        <f t="shared" si="3"/>
        <v/>
      </c>
      <c r="X112" s="44"/>
    </row>
    <row r="113" spans="17:24" x14ac:dyDescent="0.25">
      <c r="Q113" s="51" t="str">
        <f t="shared" si="2"/>
        <v/>
      </c>
      <c r="R113" s="51" t="str">
        <f>IF(M113="","",IF(AND(M113&lt;&gt;'Tabelas auxiliares'!$B$236,M113&lt;&gt;'Tabelas auxiliares'!$B$237,M113&lt;&gt;'Tabelas auxiliares'!$C$236,M113&lt;&gt;'Tabelas auxiliares'!$C$237,M113&lt;&gt;'Tabelas auxiliares'!$D$236),"FOLHA DE PESSOAL",IF(Q113='Tabelas auxiliares'!$A$237,"CUSTEIO",IF(Q113='Tabelas auxiliares'!$A$236,"INVESTIMENTO","ERRO - VERIFICAR"))))</f>
        <v/>
      </c>
      <c r="S113" s="64" t="str">
        <f t="shared" si="3"/>
        <v/>
      </c>
      <c r="X113" s="44"/>
    </row>
    <row r="114" spans="17:24" x14ac:dyDescent="0.25">
      <c r="Q114" s="51" t="str">
        <f t="shared" si="2"/>
        <v/>
      </c>
      <c r="R114" s="51" t="str">
        <f>IF(M114="","",IF(AND(M114&lt;&gt;'Tabelas auxiliares'!$B$236,M114&lt;&gt;'Tabelas auxiliares'!$B$237,M114&lt;&gt;'Tabelas auxiliares'!$C$236,M114&lt;&gt;'Tabelas auxiliares'!$C$237,M114&lt;&gt;'Tabelas auxiliares'!$D$236),"FOLHA DE PESSOAL",IF(Q114='Tabelas auxiliares'!$A$237,"CUSTEIO",IF(Q114='Tabelas auxiliares'!$A$236,"INVESTIMENTO","ERRO - VERIFICAR"))))</f>
        <v/>
      </c>
      <c r="S114" s="64" t="str">
        <f t="shared" si="3"/>
        <v/>
      </c>
      <c r="X114" s="44"/>
    </row>
    <row r="115" spans="17:24" x14ac:dyDescent="0.25">
      <c r="Q115" s="51" t="str">
        <f t="shared" si="2"/>
        <v/>
      </c>
      <c r="R115" s="51" t="str">
        <f>IF(M115="","",IF(AND(M115&lt;&gt;'Tabelas auxiliares'!$B$236,M115&lt;&gt;'Tabelas auxiliares'!$B$237,M115&lt;&gt;'Tabelas auxiliares'!$C$236,M115&lt;&gt;'Tabelas auxiliares'!$C$237,M115&lt;&gt;'Tabelas auxiliares'!$D$236),"FOLHA DE PESSOAL",IF(Q115='Tabelas auxiliares'!$A$237,"CUSTEIO",IF(Q115='Tabelas auxiliares'!$A$236,"INVESTIMENTO","ERRO - VERIFICAR"))))</f>
        <v/>
      </c>
      <c r="S115" s="64" t="str">
        <f t="shared" si="3"/>
        <v/>
      </c>
      <c r="X115" s="44"/>
    </row>
    <row r="116" spans="17:24" x14ac:dyDescent="0.25">
      <c r="Q116" s="51" t="str">
        <f t="shared" si="2"/>
        <v/>
      </c>
      <c r="R116" s="51" t="str">
        <f>IF(M116="","",IF(AND(M116&lt;&gt;'Tabelas auxiliares'!$B$236,M116&lt;&gt;'Tabelas auxiliares'!$B$237,M116&lt;&gt;'Tabelas auxiliares'!$C$236,M116&lt;&gt;'Tabelas auxiliares'!$C$237,M116&lt;&gt;'Tabelas auxiliares'!$D$236),"FOLHA DE PESSOAL",IF(Q116='Tabelas auxiliares'!$A$237,"CUSTEIO",IF(Q116='Tabelas auxiliares'!$A$236,"INVESTIMENTO","ERRO - VERIFICAR"))))</f>
        <v/>
      </c>
      <c r="S116" s="64" t="str">
        <f t="shared" si="3"/>
        <v/>
      </c>
      <c r="X116" s="44"/>
    </row>
    <row r="117" spans="17:24" x14ac:dyDescent="0.25">
      <c r="Q117" s="51" t="str">
        <f t="shared" si="2"/>
        <v/>
      </c>
      <c r="R117" s="51" t="str">
        <f>IF(M117="","",IF(AND(M117&lt;&gt;'Tabelas auxiliares'!$B$236,M117&lt;&gt;'Tabelas auxiliares'!$B$237,M117&lt;&gt;'Tabelas auxiliares'!$C$236,M117&lt;&gt;'Tabelas auxiliares'!$C$237,M117&lt;&gt;'Tabelas auxiliares'!$D$236),"FOLHA DE PESSOAL",IF(Q117='Tabelas auxiliares'!$A$237,"CUSTEIO",IF(Q117='Tabelas auxiliares'!$A$236,"INVESTIMENTO","ERRO - VERIFICAR"))))</f>
        <v/>
      </c>
      <c r="S117" s="64" t="str">
        <f t="shared" si="3"/>
        <v/>
      </c>
      <c r="X117" s="44"/>
    </row>
    <row r="118" spans="17:24" x14ac:dyDescent="0.25">
      <c r="Q118" s="51" t="str">
        <f t="shared" si="2"/>
        <v/>
      </c>
      <c r="R118" s="51" t="str">
        <f>IF(M118="","",IF(AND(M118&lt;&gt;'Tabelas auxiliares'!$B$236,M118&lt;&gt;'Tabelas auxiliares'!$B$237,M118&lt;&gt;'Tabelas auxiliares'!$C$236,M118&lt;&gt;'Tabelas auxiliares'!$C$237,M118&lt;&gt;'Tabelas auxiliares'!$D$236),"FOLHA DE PESSOAL",IF(Q118='Tabelas auxiliares'!$A$237,"CUSTEIO",IF(Q118='Tabelas auxiliares'!$A$236,"INVESTIMENTO","ERRO - VERIFICAR"))))</f>
        <v/>
      </c>
      <c r="S118" s="64" t="str">
        <f t="shared" si="3"/>
        <v/>
      </c>
      <c r="X118" s="44"/>
    </row>
    <row r="119" spans="17:24" x14ac:dyDescent="0.25">
      <c r="Q119" s="51" t="str">
        <f t="shared" si="2"/>
        <v/>
      </c>
      <c r="R119" s="51" t="str">
        <f>IF(M119="","",IF(AND(M119&lt;&gt;'Tabelas auxiliares'!$B$236,M119&lt;&gt;'Tabelas auxiliares'!$B$237,M119&lt;&gt;'Tabelas auxiliares'!$C$236,M119&lt;&gt;'Tabelas auxiliares'!$C$237,M119&lt;&gt;'Tabelas auxiliares'!$D$236),"FOLHA DE PESSOAL",IF(Q119='Tabelas auxiliares'!$A$237,"CUSTEIO",IF(Q119='Tabelas auxiliares'!$A$236,"INVESTIMENTO","ERRO - VERIFICAR"))))</f>
        <v/>
      </c>
      <c r="S119" s="64" t="str">
        <f t="shared" si="3"/>
        <v/>
      </c>
      <c r="X119" s="44"/>
    </row>
    <row r="120" spans="17:24" x14ac:dyDescent="0.25">
      <c r="Q120" s="51" t="str">
        <f t="shared" si="2"/>
        <v/>
      </c>
      <c r="R120" s="51" t="str">
        <f>IF(M120="","",IF(AND(M120&lt;&gt;'Tabelas auxiliares'!$B$236,M120&lt;&gt;'Tabelas auxiliares'!$B$237,M120&lt;&gt;'Tabelas auxiliares'!$C$236,M120&lt;&gt;'Tabelas auxiliares'!$C$237,M120&lt;&gt;'Tabelas auxiliares'!$D$236),"FOLHA DE PESSOAL",IF(Q120='Tabelas auxiliares'!$A$237,"CUSTEIO",IF(Q120='Tabelas auxiliares'!$A$236,"INVESTIMENTO","ERRO - VERIFICAR"))))</f>
        <v/>
      </c>
      <c r="S120" s="64" t="str">
        <f t="shared" si="3"/>
        <v/>
      </c>
      <c r="X120" s="44"/>
    </row>
    <row r="121" spans="17:24" x14ac:dyDescent="0.25">
      <c r="Q121" s="51" t="str">
        <f t="shared" si="2"/>
        <v/>
      </c>
      <c r="R121" s="51" t="str">
        <f>IF(M121="","",IF(AND(M121&lt;&gt;'Tabelas auxiliares'!$B$236,M121&lt;&gt;'Tabelas auxiliares'!$B$237,M121&lt;&gt;'Tabelas auxiliares'!$C$236,M121&lt;&gt;'Tabelas auxiliares'!$C$237,M121&lt;&gt;'Tabelas auxiliares'!$D$236),"FOLHA DE PESSOAL",IF(Q121='Tabelas auxiliares'!$A$237,"CUSTEIO",IF(Q121='Tabelas auxiliares'!$A$236,"INVESTIMENTO","ERRO - VERIFICAR"))))</f>
        <v/>
      </c>
      <c r="S121" s="64" t="str">
        <f t="shared" si="3"/>
        <v/>
      </c>
      <c r="V121" s="44"/>
      <c r="X121" s="44"/>
    </row>
    <row r="122" spans="17:24" x14ac:dyDescent="0.25">
      <c r="Q122" s="51" t="str">
        <f t="shared" si="2"/>
        <v/>
      </c>
      <c r="R122" s="51" t="str">
        <f>IF(M122="","",IF(AND(M122&lt;&gt;'Tabelas auxiliares'!$B$236,M122&lt;&gt;'Tabelas auxiliares'!$B$237,M122&lt;&gt;'Tabelas auxiliares'!$C$236,M122&lt;&gt;'Tabelas auxiliares'!$C$237,M122&lt;&gt;'Tabelas auxiliares'!$D$236),"FOLHA DE PESSOAL",IF(Q122='Tabelas auxiliares'!$A$237,"CUSTEIO",IF(Q122='Tabelas auxiliares'!$A$236,"INVESTIMENTO","ERRO - VERIFICAR"))))</f>
        <v/>
      </c>
      <c r="S122" s="64" t="str">
        <f t="shared" si="3"/>
        <v/>
      </c>
      <c r="X122" s="44"/>
    </row>
    <row r="123" spans="17:24" x14ac:dyDescent="0.25">
      <c r="Q123" s="51" t="str">
        <f t="shared" si="2"/>
        <v/>
      </c>
      <c r="R123" s="51" t="str">
        <f>IF(M123="","",IF(AND(M123&lt;&gt;'Tabelas auxiliares'!$B$236,M123&lt;&gt;'Tabelas auxiliares'!$B$237,M123&lt;&gt;'Tabelas auxiliares'!$C$236,M123&lt;&gt;'Tabelas auxiliares'!$C$237,M123&lt;&gt;'Tabelas auxiliares'!$D$236),"FOLHA DE PESSOAL",IF(Q123='Tabelas auxiliares'!$A$237,"CUSTEIO",IF(Q123='Tabelas auxiliares'!$A$236,"INVESTIMENTO","ERRO - VERIFICAR"))))</f>
        <v/>
      </c>
      <c r="S123" s="64" t="str">
        <f t="shared" si="3"/>
        <v/>
      </c>
      <c r="X123" s="44"/>
    </row>
    <row r="124" spans="17:24" x14ac:dyDescent="0.25">
      <c r="Q124" s="51" t="str">
        <f t="shared" si="2"/>
        <v/>
      </c>
      <c r="R124" s="51" t="str">
        <f>IF(M124="","",IF(AND(M124&lt;&gt;'Tabelas auxiliares'!$B$236,M124&lt;&gt;'Tabelas auxiliares'!$B$237,M124&lt;&gt;'Tabelas auxiliares'!$C$236,M124&lt;&gt;'Tabelas auxiliares'!$C$237,M124&lt;&gt;'Tabelas auxiliares'!$D$236),"FOLHA DE PESSOAL",IF(Q124='Tabelas auxiliares'!$A$237,"CUSTEIO",IF(Q124='Tabelas auxiliares'!$A$236,"INVESTIMENTO","ERRO - VERIFICAR"))))</f>
        <v/>
      </c>
      <c r="S124" s="64" t="str">
        <f t="shared" si="3"/>
        <v/>
      </c>
      <c r="X124" s="44"/>
    </row>
    <row r="125" spans="17:24" x14ac:dyDescent="0.25">
      <c r="Q125" s="51" t="str">
        <f t="shared" si="2"/>
        <v/>
      </c>
      <c r="R125" s="51" t="str">
        <f>IF(M125="","",IF(AND(M125&lt;&gt;'Tabelas auxiliares'!$B$236,M125&lt;&gt;'Tabelas auxiliares'!$B$237,M125&lt;&gt;'Tabelas auxiliares'!$C$236,M125&lt;&gt;'Tabelas auxiliares'!$C$237,M125&lt;&gt;'Tabelas auxiliares'!$D$236),"FOLHA DE PESSOAL",IF(Q125='Tabelas auxiliares'!$A$237,"CUSTEIO",IF(Q125='Tabelas auxiliares'!$A$236,"INVESTIMENTO","ERRO - VERIFICAR"))))</f>
        <v/>
      </c>
      <c r="S125" s="64" t="str">
        <f t="shared" si="3"/>
        <v/>
      </c>
      <c r="X125" s="44"/>
    </row>
    <row r="126" spans="17:24" x14ac:dyDescent="0.25">
      <c r="Q126" s="51" t="str">
        <f t="shared" si="2"/>
        <v/>
      </c>
      <c r="R126" s="51" t="str">
        <f>IF(M126="","",IF(AND(M126&lt;&gt;'Tabelas auxiliares'!$B$236,M126&lt;&gt;'Tabelas auxiliares'!$B$237,M126&lt;&gt;'Tabelas auxiliares'!$C$236,M126&lt;&gt;'Tabelas auxiliares'!$C$237,M126&lt;&gt;'Tabelas auxiliares'!$D$236),"FOLHA DE PESSOAL",IF(Q126='Tabelas auxiliares'!$A$237,"CUSTEIO",IF(Q126='Tabelas auxiliares'!$A$236,"INVESTIMENTO","ERRO - VERIFICAR"))))</f>
        <v/>
      </c>
      <c r="S126" s="64" t="str">
        <f t="shared" si="3"/>
        <v/>
      </c>
      <c r="X126" s="44"/>
    </row>
    <row r="127" spans="17:24" x14ac:dyDescent="0.25">
      <c r="Q127" s="51" t="str">
        <f t="shared" si="2"/>
        <v/>
      </c>
      <c r="R127" s="51" t="str">
        <f>IF(M127="","",IF(AND(M127&lt;&gt;'Tabelas auxiliares'!$B$236,M127&lt;&gt;'Tabelas auxiliares'!$B$237,M127&lt;&gt;'Tabelas auxiliares'!$C$236,M127&lt;&gt;'Tabelas auxiliares'!$C$237,M127&lt;&gt;'Tabelas auxiliares'!$D$236),"FOLHA DE PESSOAL",IF(Q127='Tabelas auxiliares'!$A$237,"CUSTEIO",IF(Q127='Tabelas auxiliares'!$A$236,"INVESTIMENTO","ERRO - VERIFICAR"))))</f>
        <v/>
      </c>
      <c r="S127" s="64" t="str">
        <f t="shared" si="3"/>
        <v/>
      </c>
      <c r="X127" s="44"/>
    </row>
    <row r="128" spans="17:24" x14ac:dyDescent="0.25">
      <c r="Q128" s="51" t="str">
        <f t="shared" si="2"/>
        <v/>
      </c>
      <c r="R128" s="51" t="str">
        <f>IF(M128="","",IF(AND(M128&lt;&gt;'Tabelas auxiliares'!$B$236,M128&lt;&gt;'Tabelas auxiliares'!$B$237,M128&lt;&gt;'Tabelas auxiliares'!$C$236,M128&lt;&gt;'Tabelas auxiliares'!$C$237,M128&lt;&gt;'Tabelas auxiliares'!$D$236),"FOLHA DE PESSOAL",IF(Q128='Tabelas auxiliares'!$A$237,"CUSTEIO",IF(Q128='Tabelas auxiliares'!$A$236,"INVESTIMENTO","ERRO - VERIFICAR"))))</f>
        <v/>
      </c>
      <c r="S128" s="64" t="str">
        <f t="shared" si="3"/>
        <v/>
      </c>
      <c r="V128" s="44"/>
      <c r="X128" s="44"/>
    </row>
    <row r="129" spans="17:24" x14ac:dyDescent="0.25">
      <c r="Q129" s="51" t="str">
        <f t="shared" si="2"/>
        <v/>
      </c>
      <c r="R129" s="51" t="str">
        <f>IF(M129="","",IF(AND(M129&lt;&gt;'Tabelas auxiliares'!$B$236,M129&lt;&gt;'Tabelas auxiliares'!$B$237,M129&lt;&gt;'Tabelas auxiliares'!$C$236,M129&lt;&gt;'Tabelas auxiliares'!$C$237,M129&lt;&gt;'Tabelas auxiliares'!$D$236),"FOLHA DE PESSOAL",IF(Q129='Tabelas auxiliares'!$A$237,"CUSTEIO",IF(Q129='Tabelas auxiliares'!$A$236,"INVESTIMENTO","ERRO - VERIFICAR"))))</f>
        <v/>
      </c>
      <c r="S129" s="64" t="str">
        <f t="shared" si="3"/>
        <v/>
      </c>
      <c r="X129" s="44"/>
    </row>
    <row r="130" spans="17:24" x14ac:dyDescent="0.25">
      <c r="Q130" s="51" t="str">
        <f t="shared" si="2"/>
        <v/>
      </c>
      <c r="R130" s="51" t="str">
        <f>IF(M130="","",IF(AND(M130&lt;&gt;'Tabelas auxiliares'!$B$236,M130&lt;&gt;'Tabelas auxiliares'!$B$237,M130&lt;&gt;'Tabelas auxiliares'!$C$236,M130&lt;&gt;'Tabelas auxiliares'!$C$237,M130&lt;&gt;'Tabelas auxiliares'!$D$236),"FOLHA DE PESSOAL",IF(Q130='Tabelas auxiliares'!$A$237,"CUSTEIO",IF(Q130='Tabelas auxiliares'!$A$236,"INVESTIMENTO","ERRO - VERIFICAR"))))</f>
        <v/>
      </c>
      <c r="S130" s="64" t="str">
        <f t="shared" si="3"/>
        <v/>
      </c>
      <c r="X130" s="44"/>
    </row>
    <row r="131" spans="17:24" x14ac:dyDescent="0.25">
      <c r="Q131" s="51" t="str">
        <f t="shared" si="2"/>
        <v/>
      </c>
      <c r="R131" s="51" t="str">
        <f>IF(M131="","",IF(AND(M131&lt;&gt;'Tabelas auxiliares'!$B$236,M131&lt;&gt;'Tabelas auxiliares'!$B$237,M131&lt;&gt;'Tabelas auxiliares'!$C$236,M131&lt;&gt;'Tabelas auxiliares'!$C$237,M131&lt;&gt;'Tabelas auxiliares'!$D$236),"FOLHA DE PESSOAL",IF(Q131='Tabelas auxiliares'!$A$237,"CUSTEIO",IF(Q131='Tabelas auxiliares'!$A$236,"INVESTIMENTO","ERRO - VERIFICAR"))))</f>
        <v/>
      </c>
      <c r="S131" s="64" t="str">
        <f t="shared" si="3"/>
        <v/>
      </c>
      <c r="X131" s="44"/>
    </row>
    <row r="132" spans="17:24" x14ac:dyDescent="0.25">
      <c r="Q132" s="51" t="str">
        <f t="shared" ref="Q132:Q195" si="4">LEFT(O132,1)</f>
        <v/>
      </c>
      <c r="R132" s="51" t="str">
        <f>IF(M132="","",IF(AND(M132&lt;&gt;'Tabelas auxiliares'!$B$236,M132&lt;&gt;'Tabelas auxiliares'!$B$237,M132&lt;&gt;'Tabelas auxiliares'!$C$236,M132&lt;&gt;'Tabelas auxiliares'!$C$237,M132&lt;&gt;'Tabelas auxiliares'!$D$236),"FOLHA DE PESSOAL",IF(Q132='Tabelas auxiliares'!$A$237,"CUSTEIO",IF(Q132='Tabelas auxiliares'!$A$236,"INVESTIMENTO","ERRO - VERIFICAR"))))</f>
        <v/>
      </c>
      <c r="S132" s="64" t="str">
        <f t="shared" si="3"/>
        <v/>
      </c>
      <c r="X132" s="44"/>
    </row>
    <row r="133" spans="17:24" x14ac:dyDescent="0.25">
      <c r="Q133" s="51" t="str">
        <f t="shared" si="4"/>
        <v/>
      </c>
      <c r="R133" s="51" t="str">
        <f>IF(M133="","",IF(AND(M133&lt;&gt;'Tabelas auxiliares'!$B$236,M133&lt;&gt;'Tabelas auxiliares'!$B$237,M133&lt;&gt;'Tabelas auxiliares'!$C$236,M133&lt;&gt;'Tabelas auxiliares'!$C$237,M133&lt;&gt;'Tabelas auxiliares'!$D$236),"FOLHA DE PESSOAL",IF(Q133='Tabelas auxiliares'!$A$237,"CUSTEIO",IF(Q133='Tabelas auxiliares'!$A$236,"INVESTIMENTO","ERRO - VERIFICAR"))))</f>
        <v/>
      </c>
      <c r="S133" s="64" t="str">
        <f t="shared" ref="S133:S196" si="5">IF(SUM(T133:X133)=0,"",SUM(T133:X133))</f>
        <v/>
      </c>
      <c r="X133" s="44"/>
    </row>
    <row r="134" spans="17:24" x14ac:dyDescent="0.25">
      <c r="Q134" s="51" t="str">
        <f t="shared" si="4"/>
        <v/>
      </c>
      <c r="R134" s="51" t="str">
        <f>IF(M134="","",IF(AND(M134&lt;&gt;'Tabelas auxiliares'!$B$236,M134&lt;&gt;'Tabelas auxiliares'!$B$237,M134&lt;&gt;'Tabelas auxiliares'!$C$236,M134&lt;&gt;'Tabelas auxiliares'!$C$237,M134&lt;&gt;'Tabelas auxiliares'!$D$236),"FOLHA DE PESSOAL",IF(Q134='Tabelas auxiliares'!$A$237,"CUSTEIO",IF(Q134='Tabelas auxiliares'!$A$236,"INVESTIMENTO","ERRO - VERIFICAR"))))</f>
        <v/>
      </c>
      <c r="S134" s="64" t="str">
        <f t="shared" si="5"/>
        <v/>
      </c>
      <c r="X134" s="44"/>
    </row>
    <row r="135" spans="17:24" x14ac:dyDescent="0.25">
      <c r="Q135" s="51" t="str">
        <f t="shared" si="4"/>
        <v/>
      </c>
      <c r="R135" s="51" t="str">
        <f>IF(M135="","",IF(AND(M135&lt;&gt;'Tabelas auxiliares'!$B$236,M135&lt;&gt;'Tabelas auxiliares'!$B$237,M135&lt;&gt;'Tabelas auxiliares'!$C$236,M135&lt;&gt;'Tabelas auxiliares'!$C$237,M135&lt;&gt;'Tabelas auxiliares'!$D$236),"FOLHA DE PESSOAL",IF(Q135='Tabelas auxiliares'!$A$237,"CUSTEIO",IF(Q135='Tabelas auxiliares'!$A$236,"INVESTIMENTO","ERRO - VERIFICAR"))))</f>
        <v/>
      </c>
      <c r="S135" s="64" t="str">
        <f t="shared" si="5"/>
        <v/>
      </c>
      <c r="X135" s="44"/>
    </row>
    <row r="136" spans="17:24" x14ac:dyDescent="0.25">
      <c r="Q136" s="51" t="str">
        <f t="shared" si="4"/>
        <v/>
      </c>
      <c r="R136" s="51" t="str">
        <f>IF(M136="","",IF(AND(M136&lt;&gt;'Tabelas auxiliares'!$B$236,M136&lt;&gt;'Tabelas auxiliares'!$B$237,M136&lt;&gt;'Tabelas auxiliares'!$C$236,M136&lt;&gt;'Tabelas auxiliares'!$C$237,M136&lt;&gt;'Tabelas auxiliares'!$D$236),"FOLHA DE PESSOAL",IF(Q136='Tabelas auxiliares'!$A$237,"CUSTEIO",IF(Q136='Tabelas auxiliares'!$A$236,"INVESTIMENTO","ERRO - VERIFICAR"))))</f>
        <v/>
      </c>
      <c r="S136" s="64" t="str">
        <f t="shared" si="5"/>
        <v/>
      </c>
      <c r="X136" s="44"/>
    </row>
    <row r="137" spans="17:24" x14ac:dyDescent="0.25">
      <c r="Q137" s="51" t="str">
        <f t="shared" si="4"/>
        <v/>
      </c>
      <c r="R137" s="51" t="str">
        <f>IF(M137="","",IF(AND(M137&lt;&gt;'Tabelas auxiliares'!$B$236,M137&lt;&gt;'Tabelas auxiliares'!$B$237,M137&lt;&gt;'Tabelas auxiliares'!$C$236,M137&lt;&gt;'Tabelas auxiliares'!$C$237,M137&lt;&gt;'Tabelas auxiliares'!$D$236),"FOLHA DE PESSOAL",IF(Q137='Tabelas auxiliares'!$A$237,"CUSTEIO",IF(Q137='Tabelas auxiliares'!$A$236,"INVESTIMENTO","ERRO - VERIFICAR"))))</f>
        <v/>
      </c>
      <c r="S137" s="64" t="str">
        <f t="shared" si="5"/>
        <v/>
      </c>
      <c r="V137" s="44"/>
    </row>
    <row r="138" spans="17:24" x14ac:dyDescent="0.25">
      <c r="Q138" s="51" t="str">
        <f t="shared" si="4"/>
        <v/>
      </c>
      <c r="R138" s="51" t="str">
        <f>IF(M138="","",IF(AND(M138&lt;&gt;'Tabelas auxiliares'!$B$236,M138&lt;&gt;'Tabelas auxiliares'!$B$237,M138&lt;&gt;'Tabelas auxiliares'!$C$236,M138&lt;&gt;'Tabelas auxiliares'!$C$237,M138&lt;&gt;'Tabelas auxiliares'!$D$236),"FOLHA DE PESSOAL",IF(Q138='Tabelas auxiliares'!$A$237,"CUSTEIO",IF(Q138='Tabelas auxiliares'!$A$236,"INVESTIMENTO","ERRO - VERIFICAR"))))</f>
        <v/>
      </c>
      <c r="S138" s="64" t="str">
        <f t="shared" si="5"/>
        <v/>
      </c>
      <c r="X138" s="44"/>
    </row>
    <row r="139" spans="17:24" x14ac:dyDescent="0.25">
      <c r="Q139" s="51" t="str">
        <f t="shared" si="4"/>
        <v/>
      </c>
      <c r="R139" s="51" t="str">
        <f>IF(M139="","",IF(AND(M139&lt;&gt;'Tabelas auxiliares'!$B$236,M139&lt;&gt;'Tabelas auxiliares'!$B$237,M139&lt;&gt;'Tabelas auxiliares'!$C$236,M139&lt;&gt;'Tabelas auxiliares'!$C$237,M139&lt;&gt;'Tabelas auxiliares'!$D$236),"FOLHA DE PESSOAL",IF(Q139='Tabelas auxiliares'!$A$237,"CUSTEIO",IF(Q139='Tabelas auxiliares'!$A$236,"INVESTIMENTO","ERRO - VERIFICAR"))))</f>
        <v/>
      </c>
      <c r="S139" s="64" t="str">
        <f t="shared" si="5"/>
        <v/>
      </c>
      <c r="X139" s="44"/>
    </row>
    <row r="140" spans="17:24" x14ac:dyDescent="0.25">
      <c r="Q140" s="51" t="str">
        <f t="shared" si="4"/>
        <v/>
      </c>
      <c r="R140" s="51" t="str">
        <f>IF(M140="","",IF(AND(M140&lt;&gt;'Tabelas auxiliares'!$B$236,M140&lt;&gt;'Tabelas auxiliares'!$B$237,M140&lt;&gt;'Tabelas auxiliares'!$C$236,M140&lt;&gt;'Tabelas auxiliares'!$C$237,M140&lt;&gt;'Tabelas auxiliares'!$D$236),"FOLHA DE PESSOAL",IF(Q140='Tabelas auxiliares'!$A$237,"CUSTEIO",IF(Q140='Tabelas auxiliares'!$A$236,"INVESTIMENTO","ERRO - VERIFICAR"))))</f>
        <v/>
      </c>
      <c r="S140" s="64" t="str">
        <f t="shared" si="5"/>
        <v/>
      </c>
      <c r="X140" s="44"/>
    </row>
    <row r="141" spans="17:24" x14ac:dyDescent="0.25">
      <c r="Q141" s="51" t="str">
        <f t="shared" si="4"/>
        <v/>
      </c>
      <c r="R141" s="51" t="str">
        <f>IF(M141="","",IF(AND(M141&lt;&gt;'Tabelas auxiliares'!$B$236,M141&lt;&gt;'Tabelas auxiliares'!$B$237,M141&lt;&gt;'Tabelas auxiliares'!$C$236,M141&lt;&gt;'Tabelas auxiliares'!$C$237,M141&lt;&gt;'Tabelas auxiliares'!$D$236),"FOLHA DE PESSOAL",IF(Q141='Tabelas auxiliares'!$A$237,"CUSTEIO",IF(Q141='Tabelas auxiliares'!$A$236,"INVESTIMENTO","ERRO - VERIFICAR"))))</f>
        <v/>
      </c>
      <c r="S141" s="64" t="str">
        <f t="shared" si="5"/>
        <v/>
      </c>
      <c r="X141" s="44"/>
    </row>
    <row r="142" spans="17:24" x14ac:dyDescent="0.25">
      <c r="Q142" s="51" t="str">
        <f t="shared" si="4"/>
        <v/>
      </c>
      <c r="R142" s="51" t="str">
        <f>IF(M142="","",IF(AND(M142&lt;&gt;'Tabelas auxiliares'!$B$236,M142&lt;&gt;'Tabelas auxiliares'!$B$237,M142&lt;&gt;'Tabelas auxiliares'!$C$236,M142&lt;&gt;'Tabelas auxiliares'!$C$237,M142&lt;&gt;'Tabelas auxiliares'!$D$236),"FOLHA DE PESSOAL",IF(Q142='Tabelas auxiliares'!$A$237,"CUSTEIO",IF(Q142='Tabelas auxiliares'!$A$236,"INVESTIMENTO","ERRO - VERIFICAR"))))</f>
        <v/>
      </c>
      <c r="S142" s="64" t="str">
        <f t="shared" si="5"/>
        <v/>
      </c>
      <c r="X142" s="44"/>
    </row>
    <row r="143" spans="17:24" x14ac:dyDescent="0.25">
      <c r="Q143" s="51" t="str">
        <f t="shared" si="4"/>
        <v/>
      </c>
      <c r="R143" s="51" t="str">
        <f>IF(M143="","",IF(AND(M143&lt;&gt;'Tabelas auxiliares'!$B$236,M143&lt;&gt;'Tabelas auxiliares'!$B$237,M143&lt;&gt;'Tabelas auxiliares'!$C$236,M143&lt;&gt;'Tabelas auxiliares'!$C$237,M143&lt;&gt;'Tabelas auxiliares'!$D$236),"FOLHA DE PESSOAL",IF(Q143='Tabelas auxiliares'!$A$237,"CUSTEIO",IF(Q143='Tabelas auxiliares'!$A$236,"INVESTIMENTO","ERRO - VERIFICAR"))))</f>
        <v/>
      </c>
      <c r="S143" s="64" t="str">
        <f t="shared" si="5"/>
        <v/>
      </c>
      <c r="X143" s="44"/>
    </row>
    <row r="144" spans="17:24" x14ac:dyDescent="0.25">
      <c r="Q144" s="51" t="str">
        <f t="shared" si="4"/>
        <v/>
      </c>
      <c r="R144" s="51" t="str">
        <f>IF(M144="","",IF(AND(M144&lt;&gt;'Tabelas auxiliares'!$B$236,M144&lt;&gt;'Tabelas auxiliares'!$B$237,M144&lt;&gt;'Tabelas auxiliares'!$C$236,M144&lt;&gt;'Tabelas auxiliares'!$C$237,M144&lt;&gt;'Tabelas auxiliares'!$D$236),"FOLHA DE PESSOAL",IF(Q144='Tabelas auxiliares'!$A$237,"CUSTEIO",IF(Q144='Tabelas auxiliares'!$A$236,"INVESTIMENTO","ERRO - VERIFICAR"))))</f>
        <v/>
      </c>
      <c r="S144" s="64" t="str">
        <f t="shared" si="5"/>
        <v/>
      </c>
      <c r="X144" s="44"/>
    </row>
    <row r="145" spans="17:24" x14ac:dyDescent="0.25">
      <c r="Q145" s="51" t="str">
        <f t="shared" si="4"/>
        <v/>
      </c>
      <c r="R145" s="51" t="str">
        <f>IF(M145="","",IF(AND(M145&lt;&gt;'Tabelas auxiliares'!$B$236,M145&lt;&gt;'Tabelas auxiliares'!$B$237,M145&lt;&gt;'Tabelas auxiliares'!$C$236,M145&lt;&gt;'Tabelas auxiliares'!$C$237,M145&lt;&gt;'Tabelas auxiliares'!$D$236),"FOLHA DE PESSOAL",IF(Q145='Tabelas auxiliares'!$A$237,"CUSTEIO",IF(Q145='Tabelas auxiliares'!$A$236,"INVESTIMENTO","ERRO - VERIFICAR"))))</f>
        <v/>
      </c>
      <c r="S145" s="64" t="str">
        <f t="shared" si="5"/>
        <v/>
      </c>
      <c r="X145" s="44"/>
    </row>
    <row r="146" spans="17:24" x14ac:dyDescent="0.25">
      <c r="Q146" s="51" t="str">
        <f t="shared" si="4"/>
        <v/>
      </c>
      <c r="R146" s="51" t="str">
        <f>IF(M146="","",IF(AND(M146&lt;&gt;'Tabelas auxiliares'!$B$236,M146&lt;&gt;'Tabelas auxiliares'!$B$237,M146&lt;&gt;'Tabelas auxiliares'!$C$236,M146&lt;&gt;'Tabelas auxiliares'!$C$237,M146&lt;&gt;'Tabelas auxiliares'!$D$236),"FOLHA DE PESSOAL",IF(Q146='Tabelas auxiliares'!$A$237,"CUSTEIO",IF(Q146='Tabelas auxiliares'!$A$236,"INVESTIMENTO","ERRO - VERIFICAR"))))</f>
        <v/>
      </c>
      <c r="S146" s="64" t="str">
        <f t="shared" si="5"/>
        <v/>
      </c>
      <c r="V146" s="44"/>
    </row>
    <row r="147" spans="17:24" x14ac:dyDescent="0.25">
      <c r="Q147" s="51" t="str">
        <f t="shared" si="4"/>
        <v/>
      </c>
      <c r="R147" s="51" t="str">
        <f>IF(M147="","",IF(AND(M147&lt;&gt;'Tabelas auxiliares'!$B$236,M147&lt;&gt;'Tabelas auxiliares'!$B$237,M147&lt;&gt;'Tabelas auxiliares'!$C$236,M147&lt;&gt;'Tabelas auxiliares'!$C$237,M147&lt;&gt;'Tabelas auxiliares'!$D$236),"FOLHA DE PESSOAL",IF(Q147='Tabelas auxiliares'!$A$237,"CUSTEIO",IF(Q147='Tabelas auxiliares'!$A$236,"INVESTIMENTO","ERRO - VERIFICAR"))))</f>
        <v/>
      </c>
      <c r="S147" s="64" t="str">
        <f t="shared" si="5"/>
        <v/>
      </c>
      <c r="X147" s="44"/>
    </row>
    <row r="148" spans="17:24" x14ac:dyDescent="0.25">
      <c r="Q148" s="51" t="str">
        <f t="shared" si="4"/>
        <v/>
      </c>
      <c r="R148" s="51" t="str">
        <f>IF(M148="","",IF(AND(M148&lt;&gt;'Tabelas auxiliares'!$B$236,M148&lt;&gt;'Tabelas auxiliares'!$B$237,M148&lt;&gt;'Tabelas auxiliares'!$C$236,M148&lt;&gt;'Tabelas auxiliares'!$C$237,M148&lt;&gt;'Tabelas auxiliares'!$D$236),"FOLHA DE PESSOAL",IF(Q148='Tabelas auxiliares'!$A$237,"CUSTEIO",IF(Q148='Tabelas auxiliares'!$A$236,"INVESTIMENTO","ERRO - VERIFICAR"))))</f>
        <v/>
      </c>
      <c r="S148" s="64" t="str">
        <f t="shared" si="5"/>
        <v/>
      </c>
      <c r="X148" s="44"/>
    </row>
    <row r="149" spans="17:24" x14ac:dyDescent="0.25">
      <c r="Q149" s="51" t="str">
        <f t="shared" si="4"/>
        <v/>
      </c>
      <c r="R149" s="51" t="str">
        <f>IF(M149="","",IF(AND(M149&lt;&gt;'Tabelas auxiliares'!$B$236,M149&lt;&gt;'Tabelas auxiliares'!$B$237,M149&lt;&gt;'Tabelas auxiliares'!$C$236,M149&lt;&gt;'Tabelas auxiliares'!$C$237,M149&lt;&gt;'Tabelas auxiliares'!$D$236),"FOLHA DE PESSOAL",IF(Q149='Tabelas auxiliares'!$A$237,"CUSTEIO",IF(Q149='Tabelas auxiliares'!$A$236,"INVESTIMENTO","ERRO - VERIFICAR"))))</f>
        <v/>
      </c>
      <c r="S149" s="64" t="str">
        <f t="shared" si="5"/>
        <v/>
      </c>
      <c r="X149" s="44"/>
    </row>
    <row r="150" spans="17:24" x14ac:dyDescent="0.25">
      <c r="Q150" s="51" t="str">
        <f t="shared" si="4"/>
        <v/>
      </c>
      <c r="R150" s="51" t="str">
        <f>IF(M150="","",IF(AND(M150&lt;&gt;'Tabelas auxiliares'!$B$236,M150&lt;&gt;'Tabelas auxiliares'!$B$237,M150&lt;&gt;'Tabelas auxiliares'!$C$236,M150&lt;&gt;'Tabelas auxiliares'!$C$237,M150&lt;&gt;'Tabelas auxiliares'!$D$236),"FOLHA DE PESSOAL",IF(Q150='Tabelas auxiliares'!$A$237,"CUSTEIO",IF(Q150='Tabelas auxiliares'!$A$236,"INVESTIMENTO","ERRO - VERIFICAR"))))</f>
        <v/>
      </c>
      <c r="S150" s="64" t="str">
        <f t="shared" si="5"/>
        <v/>
      </c>
      <c r="X150" s="44"/>
    </row>
    <row r="151" spans="17:24" x14ac:dyDescent="0.25">
      <c r="Q151" s="51" t="str">
        <f t="shared" si="4"/>
        <v/>
      </c>
      <c r="R151" s="51" t="str">
        <f>IF(M151="","",IF(AND(M151&lt;&gt;'Tabelas auxiliares'!$B$236,M151&lt;&gt;'Tabelas auxiliares'!$B$237,M151&lt;&gt;'Tabelas auxiliares'!$C$236,M151&lt;&gt;'Tabelas auxiliares'!$C$237,M151&lt;&gt;'Tabelas auxiliares'!$D$236),"FOLHA DE PESSOAL",IF(Q151='Tabelas auxiliares'!$A$237,"CUSTEIO",IF(Q151='Tabelas auxiliares'!$A$236,"INVESTIMENTO","ERRO - VERIFICAR"))))</f>
        <v/>
      </c>
      <c r="S151" s="64" t="str">
        <f t="shared" si="5"/>
        <v/>
      </c>
      <c r="X151" s="44"/>
    </row>
    <row r="152" spans="17:24" x14ac:dyDescent="0.25">
      <c r="Q152" s="51" t="str">
        <f t="shared" si="4"/>
        <v/>
      </c>
      <c r="R152" s="51" t="str">
        <f>IF(M152="","",IF(AND(M152&lt;&gt;'Tabelas auxiliares'!$B$236,M152&lt;&gt;'Tabelas auxiliares'!$B$237,M152&lt;&gt;'Tabelas auxiliares'!$C$236,M152&lt;&gt;'Tabelas auxiliares'!$C$237,M152&lt;&gt;'Tabelas auxiliares'!$D$236),"FOLHA DE PESSOAL",IF(Q152='Tabelas auxiliares'!$A$237,"CUSTEIO",IF(Q152='Tabelas auxiliares'!$A$236,"INVESTIMENTO","ERRO - VERIFICAR"))))</f>
        <v/>
      </c>
      <c r="S152" s="64" t="str">
        <f t="shared" si="5"/>
        <v/>
      </c>
      <c r="X152" s="44"/>
    </row>
    <row r="153" spans="17:24" x14ac:dyDescent="0.25">
      <c r="Q153" s="51" t="str">
        <f t="shared" si="4"/>
        <v/>
      </c>
      <c r="R153" s="51" t="str">
        <f>IF(M153="","",IF(AND(M153&lt;&gt;'Tabelas auxiliares'!$B$236,M153&lt;&gt;'Tabelas auxiliares'!$B$237,M153&lt;&gt;'Tabelas auxiliares'!$C$236,M153&lt;&gt;'Tabelas auxiliares'!$C$237,M153&lt;&gt;'Tabelas auxiliares'!$D$236),"FOLHA DE PESSOAL",IF(Q153='Tabelas auxiliares'!$A$237,"CUSTEIO",IF(Q153='Tabelas auxiliares'!$A$236,"INVESTIMENTO","ERRO - VERIFICAR"))))</f>
        <v/>
      </c>
      <c r="S153" s="64" t="str">
        <f t="shared" si="5"/>
        <v/>
      </c>
      <c r="X153" s="44"/>
    </row>
    <row r="154" spans="17:24" x14ac:dyDescent="0.25">
      <c r="Q154" s="51" t="str">
        <f t="shared" si="4"/>
        <v/>
      </c>
      <c r="R154" s="51" t="str">
        <f>IF(M154="","",IF(AND(M154&lt;&gt;'Tabelas auxiliares'!$B$236,M154&lt;&gt;'Tabelas auxiliares'!$B$237,M154&lt;&gt;'Tabelas auxiliares'!$C$236,M154&lt;&gt;'Tabelas auxiliares'!$C$237,M154&lt;&gt;'Tabelas auxiliares'!$D$236),"FOLHA DE PESSOAL",IF(Q154='Tabelas auxiliares'!$A$237,"CUSTEIO",IF(Q154='Tabelas auxiliares'!$A$236,"INVESTIMENTO","ERRO - VERIFICAR"))))</f>
        <v/>
      </c>
      <c r="S154" s="64" t="str">
        <f t="shared" si="5"/>
        <v/>
      </c>
      <c r="X154" s="44"/>
    </row>
    <row r="155" spans="17:24" x14ac:dyDescent="0.25">
      <c r="Q155" s="51" t="str">
        <f t="shared" si="4"/>
        <v/>
      </c>
      <c r="R155" s="51" t="str">
        <f>IF(M155="","",IF(AND(M155&lt;&gt;'Tabelas auxiliares'!$B$236,M155&lt;&gt;'Tabelas auxiliares'!$B$237,M155&lt;&gt;'Tabelas auxiliares'!$C$236,M155&lt;&gt;'Tabelas auxiliares'!$C$237,M155&lt;&gt;'Tabelas auxiliares'!$D$236),"FOLHA DE PESSOAL",IF(Q155='Tabelas auxiliares'!$A$237,"CUSTEIO",IF(Q155='Tabelas auxiliares'!$A$236,"INVESTIMENTO","ERRO - VERIFICAR"))))</f>
        <v/>
      </c>
      <c r="S155" s="64" t="str">
        <f t="shared" si="5"/>
        <v/>
      </c>
      <c r="X155" s="44"/>
    </row>
    <row r="156" spans="17:24" x14ac:dyDescent="0.25">
      <c r="Q156" s="51" t="str">
        <f t="shared" si="4"/>
        <v/>
      </c>
      <c r="R156" s="51" t="str">
        <f>IF(M156="","",IF(AND(M156&lt;&gt;'Tabelas auxiliares'!$B$236,M156&lt;&gt;'Tabelas auxiliares'!$B$237,M156&lt;&gt;'Tabelas auxiliares'!$C$236,M156&lt;&gt;'Tabelas auxiliares'!$C$237,M156&lt;&gt;'Tabelas auxiliares'!$D$236),"FOLHA DE PESSOAL",IF(Q156='Tabelas auxiliares'!$A$237,"CUSTEIO",IF(Q156='Tabelas auxiliares'!$A$236,"INVESTIMENTO","ERRO - VERIFICAR"))))</f>
        <v/>
      </c>
      <c r="S156" s="64" t="str">
        <f t="shared" si="5"/>
        <v/>
      </c>
      <c r="X156" s="44"/>
    </row>
    <row r="157" spans="17:24" x14ac:dyDescent="0.25">
      <c r="Q157" s="51" t="str">
        <f t="shared" si="4"/>
        <v/>
      </c>
      <c r="R157" s="51" t="str">
        <f>IF(M157="","",IF(AND(M157&lt;&gt;'Tabelas auxiliares'!$B$236,M157&lt;&gt;'Tabelas auxiliares'!$B$237,M157&lt;&gt;'Tabelas auxiliares'!$C$236,M157&lt;&gt;'Tabelas auxiliares'!$C$237,M157&lt;&gt;'Tabelas auxiliares'!$D$236),"FOLHA DE PESSOAL",IF(Q157='Tabelas auxiliares'!$A$237,"CUSTEIO",IF(Q157='Tabelas auxiliares'!$A$236,"INVESTIMENTO","ERRO - VERIFICAR"))))</f>
        <v/>
      </c>
      <c r="S157" s="64" t="str">
        <f t="shared" si="5"/>
        <v/>
      </c>
      <c r="X157" s="44"/>
    </row>
    <row r="158" spans="17:24" x14ac:dyDescent="0.25">
      <c r="Q158" s="51" t="str">
        <f t="shared" si="4"/>
        <v/>
      </c>
      <c r="R158" s="51" t="str">
        <f>IF(M158="","",IF(AND(M158&lt;&gt;'Tabelas auxiliares'!$B$236,M158&lt;&gt;'Tabelas auxiliares'!$B$237,M158&lt;&gt;'Tabelas auxiliares'!$C$236,M158&lt;&gt;'Tabelas auxiliares'!$C$237,M158&lt;&gt;'Tabelas auxiliares'!$D$236),"FOLHA DE PESSOAL",IF(Q158='Tabelas auxiliares'!$A$237,"CUSTEIO",IF(Q158='Tabelas auxiliares'!$A$236,"INVESTIMENTO","ERRO - VERIFICAR"))))</f>
        <v/>
      </c>
      <c r="S158" s="64" t="str">
        <f t="shared" si="5"/>
        <v/>
      </c>
      <c r="X158" s="44"/>
    </row>
    <row r="159" spans="17:24" x14ac:dyDescent="0.25">
      <c r="Q159" s="51" t="str">
        <f t="shared" si="4"/>
        <v/>
      </c>
      <c r="R159" s="51" t="str">
        <f>IF(M159="","",IF(AND(M159&lt;&gt;'Tabelas auxiliares'!$B$236,M159&lt;&gt;'Tabelas auxiliares'!$B$237,M159&lt;&gt;'Tabelas auxiliares'!$C$236,M159&lt;&gt;'Tabelas auxiliares'!$C$237,M159&lt;&gt;'Tabelas auxiliares'!$D$236),"FOLHA DE PESSOAL",IF(Q159='Tabelas auxiliares'!$A$237,"CUSTEIO",IF(Q159='Tabelas auxiliares'!$A$236,"INVESTIMENTO","ERRO - VERIFICAR"))))</f>
        <v/>
      </c>
      <c r="S159" s="64" t="str">
        <f t="shared" si="5"/>
        <v/>
      </c>
      <c r="X159" s="44"/>
    </row>
    <row r="160" spans="17:24" x14ac:dyDescent="0.25">
      <c r="Q160" s="51" t="str">
        <f t="shared" si="4"/>
        <v/>
      </c>
      <c r="R160" s="51" t="str">
        <f>IF(M160="","",IF(AND(M160&lt;&gt;'Tabelas auxiliares'!$B$236,M160&lt;&gt;'Tabelas auxiliares'!$B$237,M160&lt;&gt;'Tabelas auxiliares'!$C$236,M160&lt;&gt;'Tabelas auxiliares'!$C$237,M160&lt;&gt;'Tabelas auxiliares'!$D$236),"FOLHA DE PESSOAL",IF(Q160='Tabelas auxiliares'!$A$237,"CUSTEIO",IF(Q160='Tabelas auxiliares'!$A$236,"INVESTIMENTO","ERRO - VERIFICAR"))))</f>
        <v/>
      </c>
      <c r="S160" s="64" t="str">
        <f t="shared" si="5"/>
        <v/>
      </c>
      <c r="X160" s="44"/>
    </row>
    <row r="161" spans="17:24" x14ac:dyDescent="0.25">
      <c r="Q161" s="51" t="str">
        <f t="shared" si="4"/>
        <v/>
      </c>
      <c r="R161" s="51" t="str">
        <f>IF(M161="","",IF(AND(M161&lt;&gt;'Tabelas auxiliares'!$B$236,M161&lt;&gt;'Tabelas auxiliares'!$B$237,M161&lt;&gt;'Tabelas auxiliares'!$C$236,M161&lt;&gt;'Tabelas auxiliares'!$C$237,M161&lt;&gt;'Tabelas auxiliares'!$D$236),"FOLHA DE PESSOAL",IF(Q161='Tabelas auxiliares'!$A$237,"CUSTEIO",IF(Q161='Tabelas auxiliares'!$A$236,"INVESTIMENTO","ERRO - VERIFICAR"))))</f>
        <v/>
      </c>
      <c r="S161" s="64" t="str">
        <f t="shared" si="5"/>
        <v/>
      </c>
      <c r="X161" s="44"/>
    </row>
    <row r="162" spans="17:24" x14ac:dyDescent="0.25">
      <c r="Q162" s="51" t="str">
        <f t="shared" si="4"/>
        <v/>
      </c>
      <c r="R162" s="51" t="str">
        <f>IF(M162="","",IF(AND(M162&lt;&gt;'Tabelas auxiliares'!$B$236,M162&lt;&gt;'Tabelas auxiliares'!$B$237,M162&lt;&gt;'Tabelas auxiliares'!$C$236,M162&lt;&gt;'Tabelas auxiliares'!$C$237,M162&lt;&gt;'Tabelas auxiliares'!$D$236),"FOLHA DE PESSOAL",IF(Q162='Tabelas auxiliares'!$A$237,"CUSTEIO",IF(Q162='Tabelas auxiliares'!$A$236,"INVESTIMENTO","ERRO - VERIFICAR"))))</f>
        <v/>
      </c>
      <c r="S162" s="64" t="str">
        <f t="shared" si="5"/>
        <v/>
      </c>
      <c r="X162" s="44"/>
    </row>
    <row r="163" spans="17:24" x14ac:dyDescent="0.25">
      <c r="Q163" s="51" t="str">
        <f t="shared" si="4"/>
        <v/>
      </c>
      <c r="R163" s="51" t="str">
        <f>IF(M163="","",IF(AND(M163&lt;&gt;'Tabelas auxiliares'!$B$236,M163&lt;&gt;'Tabelas auxiliares'!$B$237,M163&lt;&gt;'Tabelas auxiliares'!$C$236,M163&lt;&gt;'Tabelas auxiliares'!$C$237,M163&lt;&gt;'Tabelas auxiliares'!$D$236),"FOLHA DE PESSOAL",IF(Q163='Tabelas auxiliares'!$A$237,"CUSTEIO",IF(Q163='Tabelas auxiliares'!$A$236,"INVESTIMENTO","ERRO - VERIFICAR"))))</f>
        <v/>
      </c>
      <c r="S163" s="64" t="str">
        <f t="shared" si="5"/>
        <v/>
      </c>
      <c r="X163" s="44"/>
    </row>
    <row r="164" spans="17:24" x14ac:dyDescent="0.25">
      <c r="Q164" s="51" t="str">
        <f t="shared" si="4"/>
        <v/>
      </c>
      <c r="R164" s="51" t="str">
        <f>IF(M164="","",IF(AND(M164&lt;&gt;'Tabelas auxiliares'!$B$236,M164&lt;&gt;'Tabelas auxiliares'!$B$237,M164&lt;&gt;'Tabelas auxiliares'!$C$236,M164&lt;&gt;'Tabelas auxiliares'!$C$237,M164&lt;&gt;'Tabelas auxiliares'!$D$236),"FOLHA DE PESSOAL",IF(Q164='Tabelas auxiliares'!$A$237,"CUSTEIO",IF(Q164='Tabelas auxiliares'!$A$236,"INVESTIMENTO","ERRO - VERIFICAR"))))</f>
        <v/>
      </c>
      <c r="S164" s="64" t="str">
        <f t="shared" si="5"/>
        <v/>
      </c>
      <c r="X164" s="44"/>
    </row>
    <row r="165" spans="17:24" x14ac:dyDescent="0.25">
      <c r="Q165" s="51" t="str">
        <f t="shared" si="4"/>
        <v/>
      </c>
      <c r="R165" s="51" t="str">
        <f>IF(M165="","",IF(AND(M165&lt;&gt;'Tabelas auxiliares'!$B$236,M165&lt;&gt;'Tabelas auxiliares'!$B$237,M165&lt;&gt;'Tabelas auxiliares'!$C$236,M165&lt;&gt;'Tabelas auxiliares'!$C$237,M165&lt;&gt;'Tabelas auxiliares'!$D$236),"FOLHA DE PESSOAL",IF(Q165='Tabelas auxiliares'!$A$237,"CUSTEIO",IF(Q165='Tabelas auxiliares'!$A$236,"INVESTIMENTO","ERRO - VERIFICAR"))))</f>
        <v/>
      </c>
      <c r="S165" s="64" t="str">
        <f t="shared" si="5"/>
        <v/>
      </c>
      <c r="X165" s="44"/>
    </row>
    <row r="166" spans="17:24" x14ac:dyDescent="0.25">
      <c r="Q166" s="51" t="str">
        <f t="shared" si="4"/>
        <v/>
      </c>
      <c r="R166" s="51" t="str">
        <f>IF(M166="","",IF(AND(M166&lt;&gt;'Tabelas auxiliares'!$B$236,M166&lt;&gt;'Tabelas auxiliares'!$B$237,M166&lt;&gt;'Tabelas auxiliares'!$C$236,M166&lt;&gt;'Tabelas auxiliares'!$C$237,M166&lt;&gt;'Tabelas auxiliares'!$D$236),"FOLHA DE PESSOAL",IF(Q166='Tabelas auxiliares'!$A$237,"CUSTEIO",IF(Q166='Tabelas auxiliares'!$A$236,"INVESTIMENTO","ERRO - VERIFICAR"))))</f>
        <v/>
      </c>
      <c r="S166" s="64" t="str">
        <f t="shared" si="5"/>
        <v/>
      </c>
      <c r="X166" s="44"/>
    </row>
    <row r="167" spans="17:24" x14ac:dyDescent="0.25">
      <c r="Q167" s="51" t="str">
        <f t="shared" si="4"/>
        <v/>
      </c>
      <c r="R167" s="51" t="str">
        <f>IF(M167="","",IF(AND(M167&lt;&gt;'Tabelas auxiliares'!$B$236,M167&lt;&gt;'Tabelas auxiliares'!$B$237,M167&lt;&gt;'Tabelas auxiliares'!$C$236,M167&lt;&gt;'Tabelas auxiliares'!$C$237,M167&lt;&gt;'Tabelas auxiliares'!$D$236),"FOLHA DE PESSOAL",IF(Q167='Tabelas auxiliares'!$A$237,"CUSTEIO",IF(Q167='Tabelas auxiliares'!$A$236,"INVESTIMENTO","ERRO - VERIFICAR"))))</f>
        <v/>
      </c>
      <c r="S167" s="64" t="str">
        <f t="shared" si="5"/>
        <v/>
      </c>
      <c r="W167" s="44"/>
    </row>
    <row r="168" spans="17:24" x14ac:dyDescent="0.25">
      <c r="Q168" s="51" t="str">
        <f t="shared" si="4"/>
        <v/>
      </c>
      <c r="R168" s="51" t="str">
        <f>IF(M168="","",IF(AND(M168&lt;&gt;'Tabelas auxiliares'!$B$236,M168&lt;&gt;'Tabelas auxiliares'!$B$237,M168&lt;&gt;'Tabelas auxiliares'!$C$236,M168&lt;&gt;'Tabelas auxiliares'!$C$237,M168&lt;&gt;'Tabelas auxiliares'!$D$236),"FOLHA DE PESSOAL",IF(Q168='Tabelas auxiliares'!$A$237,"CUSTEIO",IF(Q168='Tabelas auxiliares'!$A$236,"INVESTIMENTO","ERRO - VERIFICAR"))))</f>
        <v/>
      </c>
      <c r="S168" s="64" t="str">
        <f t="shared" si="5"/>
        <v/>
      </c>
      <c r="W168" s="44"/>
    </row>
    <row r="169" spans="17:24" x14ac:dyDescent="0.25">
      <c r="Q169" s="51" t="str">
        <f t="shared" si="4"/>
        <v/>
      </c>
      <c r="R169" s="51" t="str">
        <f>IF(M169="","",IF(AND(M169&lt;&gt;'Tabelas auxiliares'!$B$236,M169&lt;&gt;'Tabelas auxiliares'!$B$237,M169&lt;&gt;'Tabelas auxiliares'!$C$236,M169&lt;&gt;'Tabelas auxiliares'!$C$237,M169&lt;&gt;'Tabelas auxiliares'!$D$236),"FOLHA DE PESSOAL",IF(Q169='Tabelas auxiliares'!$A$237,"CUSTEIO",IF(Q169='Tabelas auxiliares'!$A$236,"INVESTIMENTO","ERRO - VERIFICAR"))))</f>
        <v/>
      </c>
      <c r="S169" s="64" t="str">
        <f t="shared" si="5"/>
        <v/>
      </c>
      <c r="X169" s="44"/>
    </row>
    <row r="170" spans="17:24" x14ac:dyDescent="0.25">
      <c r="Q170" s="51" t="str">
        <f t="shared" si="4"/>
        <v/>
      </c>
      <c r="R170" s="51" t="str">
        <f>IF(M170="","",IF(AND(M170&lt;&gt;'Tabelas auxiliares'!$B$236,M170&lt;&gt;'Tabelas auxiliares'!$B$237,M170&lt;&gt;'Tabelas auxiliares'!$C$236,M170&lt;&gt;'Tabelas auxiliares'!$C$237,M170&lt;&gt;'Tabelas auxiliares'!$D$236),"FOLHA DE PESSOAL",IF(Q170='Tabelas auxiliares'!$A$237,"CUSTEIO",IF(Q170='Tabelas auxiliares'!$A$236,"INVESTIMENTO","ERRO - VERIFICAR"))))</f>
        <v/>
      </c>
      <c r="S170" s="64" t="str">
        <f t="shared" si="5"/>
        <v/>
      </c>
      <c r="W170" s="44"/>
    </row>
    <row r="171" spans="17:24" x14ac:dyDescent="0.25">
      <c r="Q171" s="51" t="str">
        <f t="shared" si="4"/>
        <v/>
      </c>
      <c r="R171" s="51" t="str">
        <f>IF(M171="","",IF(AND(M171&lt;&gt;'Tabelas auxiliares'!$B$236,M171&lt;&gt;'Tabelas auxiliares'!$B$237,M171&lt;&gt;'Tabelas auxiliares'!$C$236,M171&lt;&gt;'Tabelas auxiliares'!$C$237,M171&lt;&gt;'Tabelas auxiliares'!$D$236),"FOLHA DE PESSOAL",IF(Q171='Tabelas auxiliares'!$A$237,"CUSTEIO",IF(Q171='Tabelas auxiliares'!$A$236,"INVESTIMENTO","ERRO - VERIFICAR"))))</f>
        <v/>
      </c>
      <c r="S171" s="64" t="str">
        <f t="shared" si="5"/>
        <v/>
      </c>
      <c r="W171" s="44"/>
    </row>
    <row r="172" spans="17:24" x14ac:dyDescent="0.25">
      <c r="Q172" s="51" t="str">
        <f t="shared" si="4"/>
        <v/>
      </c>
      <c r="R172" s="51" t="str">
        <f>IF(M172="","",IF(AND(M172&lt;&gt;'Tabelas auxiliares'!$B$236,M172&lt;&gt;'Tabelas auxiliares'!$B$237,M172&lt;&gt;'Tabelas auxiliares'!$C$236,M172&lt;&gt;'Tabelas auxiliares'!$C$237,M172&lt;&gt;'Tabelas auxiliares'!$D$236),"FOLHA DE PESSOAL",IF(Q172='Tabelas auxiliares'!$A$237,"CUSTEIO",IF(Q172='Tabelas auxiliares'!$A$236,"INVESTIMENTO","ERRO - VERIFICAR"))))</f>
        <v/>
      </c>
      <c r="S172" s="64" t="str">
        <f t="shared" si="5"/>
        <v/>
      </c>
      <c r="X172" s="44"/>
    </row>
    <row r="173" spans="17:24" x14ac:dyDescent="0.25">
      <c r="Q173" s="51" t="str">
        <f t="shared" si="4"/>
        <v/>
      </c>
      <c r="R173" s="51" t="str">
        <f>IF(M173="","",IF(AND(M173&lt;&gt;'Tabelas auxiliares'!$B$236,M173&lt;&gt;'Tabelas auxiliares'!$B$237,M173&lt;&gt;'Tabelas auxiliares'!$C$236,M173&lt;&gt;'Tabelas auxiliares'!$C$237,M173&lt;&gt;'Tabelas auxiliares'!$D$236),"FOLHA DE PESSOAL",IF(Q173='Tabelas auxiliares'!$A$237,"CUSTEIO",IF(Q173='Tabelas auxiliares'!$A$236,"INVESTIMENTO","ERRO - VERIFICAR"))))</f>
        <v/>
      </c>
      <c r="S173" s="64" t="str">
        <f t="shared" si="5"/>
        <v/>
      </c>
      <c r="X173" s="44"/>
    </row>
    <row r="174" spans="17:24" x14ac:dyDescent="0.25">
      <c r="Q174" s="51" t="str">
        <f t="shared" si="4"/>
        <v/>
      </c>
      <c r="R174" s="51" t="str">
        <f>IF(M174="","",IF(AND(M174&lt;&gt;'Tabelas auxiliares'!$B$236,M174&lt;&gt;'Tabelas auxiliares'!$B$237,M174&lt;&gt;'Tabelas auxiliares'!$C$236,M174&lt;&gt;'Tabelas auxiliares'!$C$237,M174&lt;&gt;'Tabelas auxiliares'!$D$236),"FOLHA DE PESSOAL",IF(Q174='Tabelas auxiliares'!$A$237,"CUSTEIO",IF(Q174='Tabelas auxiliares'!$A$236,"INVESTIMENTO","ERRO - VERIFICAR"))))</f>
        <v/>
      </c>
      <c r="S174" s="64" t="str">
        <f t="shared" si="5"/>
        <v/>
      </c>
      <c r="V174" s="44"/>
    </row>
    <row r="175" spans="17:24" x14ac:dyDescent="0.25">
      <c r="Q175" s="51" t="str">
        <f t="shared" si="4"/>
        <v/>
      </c>
      <c r="R175" s="51" t="str">
        <f>IF(M175="","",IF(AND(M175&lt;&gt;'Tabelas auxiliares'!$B$236,M175&lt;&gt;'Tabelas auxiliares'!$B$237,M175&lt;&gt;'Tabelas auxiliares'!$C$236,M175&lt;&gt;'Tabelas auxiliares'!$C$237,M175&lt;&gt;'Tabelas auxiliares'!$D$236),"FOLHA DE PESSOAL",IF(Q175='Tabelas auxiliares'!$A$237,"CUSTEIO",IF(Q175='Tabelas auxiliares'!$A$236,"INVESTIMENTO","ERRO - VERIFICAR"))))</f>
        <v/>
      </c>
      <c r="S175" s="64" t="str">
        <f t="shared" si="5"/>
        <v/>
      </c>
      <c r="X175" s="44"/>
    </row>
    <row r="176" spans="17:24" x14ac:dyDescent="0.25">
      <c r="Q176" s="51" t="str">
        <f t="shared" si="4"/>
        <v/>
      </c>
      <c r="R176" s="51" t="str">
        <f>IF(M176="","",IF(AND(M176&lt;&gt;'Tabelas auxiliares'!$B$236,M176&lt;&gt;'Tabelas auxiliares'!$B$237,M176&lt;&gt;'Tabelas auxiliares'!$C$236,M176&lt;&gt;'Tabelas auxiliares'!$C$237,M176&lt;&gt;'Tabelas auxiliares'!$D$236),"FOLHA DE PESSOAL",IF(Q176='Tabelas auxiliares'!$A$237,"CUSTEIO",IF(Q176='Tabelas auxiliares'!$A$236,"INVESTIMENTO","ERRO - VERIFICAR"))))</f>
        <v/>
      </c>
      <c r="S176" s="64" t="str">
        <f t="shared" si="5"/>
        <v/>
      </c>
      <c r="W176" s="44"/>
    </row>
    <row r="177" spans="17:24" x14ac:dyDescent="0.25">
      <c r="Q177" s="51" t="str">
        <f t="shared" si="4"/>
        <v/>
      </c>
      <c r="R177" s="51" t="str">
        <f>IF(M177="","",IF(AND(M177&lt;&gt;'Tabelas auxiliares'!$B$236,M177&lt;&gt;'Tabelas auxiliares'!$B$237,M177&lt;&gt;'Tabelas auxiliares'!$C$236,M177&lt;&gt;'Tabelas auxiliares'!$C$237,M177&lt;&gt;'Tabelas auxiliares'!$D$236),"FOLHA DE PESSOAL",IF(Q177='Tabelas auxiliares'!$A$237,"CUSTEIO",IF(Q177='Tabelas auxiliares'!$A$236,"INVESTIMENTO","ERRO - VERIFICAR"))))</f>
        <v/>
      </c>
      <c r="S177" s="64" t="str">
        <f t="shared" si="5"/>
        <v/>
      </c>
      <c r="X177" s="44"/>
    </row>
    <row r="178" spans="17:24" x14ac:dyDescent="0.25">
      <c r="Q178" s="51" t="str">
        <f t="shared" si="4"/>
        <v/>
      </c>
      <c r="R178" s="51" t="str">
        <f>IF(M178="","",IF(AND(M178&lt;&gt;'Tabelas auxiliares'!$B$236,M178&lt;&gt;'Tabelas auxiliares'!$B$237,M178&lt;&gt;'Tabelas auxiliares'!$C$236,M178&lt;&gt;'Tabelas auxiliares'!$C$237,M178&lt;&gt;'Tabelas auxiliares'!$D$236),"FOLHA DE PESSOAL",IF(Q178='Tabelas auxiliares'!$A$237,"CUSTEIO",IF(Q178='Tabelas auxiliares'!$A$236,"INVESTIMENTO","ERRO - VERIFICAR"))))</f>
        <v/>
      </c>
      <c r="S178" s="64" t="str">
        <f t="shared" si="5"/>
        <v/>
      </c>
      <c r="X178" s="44"/>
    </row>
    <row r="179" spans="17:24" x14ac:dyDescent="0.25">
      <c r="Q179" s="51" t="str">
        <f t="shared" si="4"/>
        <v/>
      </c>
      <c r="R179" s="51" t="str">
        <f>IF(M179="","",IF(AND(M179&lt;&gt;'Tabelas auxiliares'!$B$236,M179&lt;&gt;'Tabelas auxiliares'!$B$237,M179&lt;&gt;'Tabelas auxiliares'!$C$236,M179&lt;&gt;'Tabelas auxiliares'!$C$237,M179&lt;&gt;'Tabelas auxiliares'!$D$236),"FOLHA DE PESSOAL",IF(Q179='Tabelas auxiliares'!$A$237,"CUSTEIO",IF(Q179='Tabelas auxiliares'!$A$236,"INVESTIMENTO","ERRO - VERIFICAR"))))</f>
        <v/>
      </c>
      <c r="S179" s="64" t="str">
        <f t="shared" si="5"/>
        <v/>
      </c>
      <c r="X179" s="44"/>
    </row>
    <row r="180" spans="17:24" x14ac:dyDescent="0.25">
      <c r="Q180" s="51" t="str">
        <f t="shared" si="4"/>
        <v/>
      </c>
      <c r="R180" s="51" t="str">
        <f>IF(M180="","",IF(AND(M180&lt;&gt;'Tabelas auxiliares'!$B$236,M180&lt;&gt;'Tabelas auxiliares'!$B$237,M180&lt;&gt;'Tabelas auxiliares'!$C$236,M180&lt;&gt;'Tabelas auxiliares'!$C$237,M180&lt;&gt;'Tabelas auxiliares'!$D$236),"FOLHA DE PESSOAL",IF(Q180='Tabelas auxiliares'!$A$237,"CUSTEIO",IF(Q180='Tabelas auxiliares'!$A$236,"INVESTIMENTO","ERRO - VERIFICAR"))))</f>
        <v/>
      </c>
      <c r="S180" s="64" t="str">
        <f t="shared" si="5"/>
        <v/>
      </c>
      <c r="V180" s="44"/>
    </row>
    <row r="181" spans="17:24" x14ac:dyDescent="0.25">
      <c r="Q181" s="51" t="str">
        <f t="shared" si="4"/>
        <v/>
      </c>
      <c r="R181" s="51" t="str">
        <f>IF(M181="","",IF(AND(M181&lt;&gt;'Tabelas auxiliares'!$B$236,M181&lt;&gt;'Tabelas auxiliares'!$B$237,M181&lt;&gt;'Tabelas auxiliares'!$C$236,M181&lt;&gt;'Tabelas auxiliares'!$C$237,M181&lt;&gt;'Tabelas auxiliares'!$D$236),"FOLHA DE PESSOAL",IF(Q181='Tabelas auxiliares'!$A$237,"CUSTEIO",IF(Q181='Tabelas auxiliares'!$A$236,"INVESTIMENTO","ERRO - VERIFICAR"))))</f>
        <v/>
      </c>
      <c r="S181" s="64" t="str">
        <f t="shared" si="5"/>
        <v/>
      </c>
      <c r="W181" s="44"/>
    </row>
    <row r="182" spans="17:24" x14ac:dyDescent="0.25">
      <c r="Q182" s="51" t="str">
        <f t="shared" si="4"/>
        <v/>
      </c>
      <c r="R182" s="51" t="str">
        <f>IF(M182="","",IF(AND(M182&lt;&gt;'Tabelas auxiliares'!$B$236,M182&lt;&gt;'Tabelas auxiliares'!$B$237,M182&lt;&gt;'Tabelas auxiliares'!$C$236,M182&lt;&gt;'Tabelas auxiliares'!$C$237,M182&lt;&gt;'Tabelas auxiliares'!$D$236),"FOLHA DE PESSOAL",IF(Q182='Tabelas auxiliares'!$A$237,"CUSTEIO",IF(Q182='Tabelas auxiliares'!$A$236,"INVESTIMENTO","ERRO - VERIFICAR"))))</f>
        <v/>
      </c>
      <c r="S182" s="64" t="str">
        <f t="shared" si="5"/>
        <v/>
      </c>
      <c r="X182" s="44"/>
    </row>
    <row r="183" spans="17:24" x14ac:dyDescent="0.25">
      <c r="Q183" s="51" t="str">
        <f t="shared" si="4"/>
        <v/>
      </c>
      <c r="R183" s="51" t="str">
        <f>IF(M183="","",IF(AND(M183&lt;&gt;'Tabelas auxiliares'!$B$236,M183&lt;&gt;'Tabelas auxiliares'!$B$237,M183&lt;&gt;'Tabelas auxiliares'!$C$236,M183&lt;&gt;'Tabelas auxiliares'!$C$237,M183&lt;&gt;'Tabelas auxiliares'!$D$236),"FOLHA DE PESSOAL",IF(Q183='Tabelas auxiliares'!$A$237,"CUSTEIO",IF(Q183='Tabelas auxiliares'!$A$236,"INVESTIMENTO","ERRO - VERIFICAR"))))</f>
        <v/>
      </c>
      <c r="S183" s="64" t="str">
        <f t="shared" si="5"/>
        <v/>
      </c>
      <c r="X183" s="44"/>
    </row>
    <row r="184" spans="17:24" x14ac:dyDescent="0.25">
      <c r="Q184" s="51" t="str">
        <f t="shared" si="4"/>
        <v/>
      </c>
      <c r="R184" s="51" t="str">
        <f>IF(M184="","",IF(AND(M184&lt;&gt;'Tabelas auxiliares'!$B$236,M184&lt;&gt;'Tabelas auxiliares'!$B$237,M184&lt;&gt;'Tabelas auxiliares'!$C$236,M184&lt;&gt;'Tabelas auxiliares'!$C$237,M184&lt;&gt;'Tabelas auxiliares'!$D$236),"FOLHA DE PESSOAL",IF(Q184='Tabelas auxiliares'!$A$237,"CUSTEIO",IF(Q184='Tabelas auxiliares'!$A$236,"INVESTIMENTO","ERRO - VERIFICAR"))))</f>
        <v/>
      </c>
      <c r="S184" s="64" t="str">
        <f t="shared" si="5"/>
        <v/>
      </c>
      <c r="X184" s="44"/>
    </row>
    <row r="185" spans="17:24" x14ac:dyDescent="0.25">
      <c r="Q185" s="51" t="str">
        <f t="shared" si="4"/>
        <v/>
      </c>
      <c r="R185" s="51" t="str">
        <f>IF(M185="","",IF(AND(M185&lt;&gt;'Tabelas auxiliares'!$B$236,M185&lt;&gt;'Tabelas auxiliares'!$B$237,M185&lt;&gt;'Tabelas auxiliares'!$C$236,M185&lt;&gt;'Tabelas auxiliares'!$C$237,M185&lt;&gt;'Tabelas auxiliares'!$D$236),"FOLHA DE PESSOAL",IF(Q185='Tabelas auxiliares'!$A$237,"CUSTEIO",IF(Q185='Tabelas auxiliares'!$A$236,"INVESTIMENTO","ERRO - VERIFICAR"))))</f>
        <v/>
      </c>
      <c r="S185" s="64" t="str">
        <f t="shared" si="5"/>
        <v/>
      </c>
      <c r="X185" s="44"/>
    </row>
    <row r="186" spans="17:24" x14ac:dyDescent="0.25">
      <c r="Q186" s="51" t="str">
        <f t="shared" si="4"/>
        <v/>
      </c>
      <c r="R186" s="51" t="str">
        <f>IF(M186="","",IF(AND(M186&lt;&gt;'Tabelas auxiliares'!$B$236,M186&lt;&gt;'Tabelas auxiliares'!$B$237,M186&lt;&gt;'Tabelas auxiliares'!$C$236,M186&lt;&gt;'Tabelas auxiliares'!$C$237,M186&lt;&gt;'Tabelas auxiliares'!$D$236),"FOLHA DE PESSOAL",IF(Q186='Tabelas auxiliares'!$A$237,"CUSTEIO",IF(Q186='Tabelas auxiliares'!$A$236,"INVESTIMENTO","ERRO - VERIFICAR"))))</f>
        <v/>
      </c>
      <c r="S186" s="64" t="str">
        <f t="shared" si="5"/>
        <v/>
      </c>
      <c r="W186" s="44"/>
    </row>
    <row r="187" spans="17:24" x14ac:dyDescent="0.25">
      <c r="Q187" s="51" t="str">
        <f t="shared" si="4"/>
        <v/>
      </c>
      <c r="R187" s="51" t="str">
        <f>IF(M187="","",IF(AND(M187&lt;&gt;'Tabelas auxiliares'!$B$236,M187&lt;&gt;'Tabelas auxiliares'!$B$237,M187&lt;&gt;'Tabelas auxiliares'!$C$236,M187&lt;&gt;'Tabelas auxiliares'!$C$237,M187&lt;&gt;'Tabelas auxiliares'!$D$236),"FOLHA DE PESSOAL",IF(Q187='Tabelas auxiliares'!$A$237,"CUSTEIO",IF(Q187='Tabelas auxiliares'!$A$236,"INVESTIMENTO","ERRO - VERIFICAR"))))</f>
        <v/>
      </c>
      <c r="S187" s="64" t="str">
        <f t="shared" si="5"/>
        <v/>
      </c>
      <c r="W187" s="44"/>
    </row>
    <row r="188" spans="17:24" x14ac:dyDescent="0.25">
      <c r="Q188" s="51" t="str">
        <f t="shared" si="4"/>
        <v/>
      </c>
      <c r="R188" s="51" t="str">
        <f>IF(M188="","",IF(AND(M188&lt;&gt;'Tabelas auxiliares'!$B$236,M188&lt;&gt;'Tabelas auxiliares'!$B$237,M188&lt;&gt;'Tabelas auxiliares'!$C$236,M188&lt;&gt;'Tabelas auxiliares'!$C$237,M188&lt;&gt;'Tabelas auxiliares'!$D$236),"FOLHA DE PESSOAL",IF(Q188='Tabelas auxiliares'!$A$237,"CUSTEIO",IF(Q188='Tabelas auxiliares'!$A$236,"INVESTIMENTO","ERRO - VERIFICAR"))))</f>
        <v/>
      </c>
      <c r="S188" s="64" t="str">
        <f t="shared" si="5"/>
        <v/>
      </c>
      <c r="X188" s="44"/>
    </row>
    <row r="189" spans="17:24" x14ac:dyDescent="0.25">
      <c r="Q189" s="51" t="str">
        <f t="shared" si="4"/>
        <v/>
      </c>
      <c r="R189" s="51" t="str">
        <f>IF(M189="","",IF(AND(M189&lt;&gt;'Tabelas auxiliares'!$B$236,M189&lt;&gt;'Tabelas auxiliares'!$B$237,M189&lt;&gt;'Tabelas auxiliares'!$C$236,M189&lt;&gt;'Tabelas auxiliares'!$C$237,M189&lt;&gt;'Tabelas auxiliares'!$D$236),"FOLHA DE PESSOAL",IF(Q189='Tabelas auxiliares'!$A$237,"CUSTEIO",IF(Q189='Tabelas auxiliares'!$A$236,"INVESTIMENTO","ERRO - VERIFICAR"))))</f>
        <v/>
      </c>
      <c r="S189" s="64" t="str">
        <f t="shared" si="5"/>
        <v/>
      </c>
      <c r="X189" s="44"/>
    </row>
    <row r="190" spans="17:24" x14ac:dyDescent="0.25">
      <c r="Q190" s="51" t="str">
        <f t="shared" si="4"/>
        <v/>
      </c>
      <c r="R190" s="51" t="str">
        <f>IF(M190="","",IF(AND(M190&lt;&gt;'Tabelas auxiliares'!$B$236,M190&lt;&gt;'Tabelas auxiliares'!$B$237,M190&lt;&gt;'Tabelas auxiliares'!$C$236,M190&lt;&gt;'Tabelas auxiliares'!$C$237,M190&lt;&gt;'Tabelas auxiliares'!$D$236),"FOLHA DE PESSOAL",IF(Q190='Tabelas auxiliares'!$A$237,"CUSTEIO",IF(Q190='Tabelas auxiliares'!$A$236,"INVESTIMENTO","ERRO - VERIFICAR"))))</f>
        <v/>
      </c>
      <c r="S190" s="64" t="str">
        <f t="shared" si="5"/>
        <v/>
      </c>
      <c r="X190" s="44"/>
    </row>
    <row r="191" spans="17:24" x14ac:dyDescent="0.25">
      <c r="Q191" s="51" t="str">
        <f t="shared" si="4"/>
        <v/>
      </c>
      <c r="R191" s="51" t="str">
        <f>IF(M191="","",IF(AND(M191&lt;&gt;'Tabelas auxiliares'!$B$236,M191&lt;&gt;'Tabelas auxiliares'!$B$237,M191&lt;&gt;'Tabelas auxiliares'!$C$236,M191&lt;&gt;'Tabelas auxiliares'!$C$237,M191&lt;&gt;'Tabelas auxiliares'!$D$236),"FOLHA DE PESSOAL",IF(Q191='Tabelas auxiliares'!$A$237,"CUSTEIO",IF(Q191='Tabelas auxiliares'!$A$236,"INVESTIMENTO","ERRO - VERIFICAR"))))</f>
        <v/>
      </c>
      <c r="S191" s="64" t="str">
        <f t="shared" si="5"/>
        <v/>
      </c>
      <c r="X191" s="44"/>
    </row>
    <row r="192" spans="17:24" x14ac:dyDescent="0.25">
      <c r="Q192" s="51" t="str">
        <f t="shared" si="4"/>
        <v/>
      </c>
      <c r="R192" s="51" t="str">
        <f>IF(M192="","",IF(AND(M192&lt;&gt;'Tabelas auxiliares'!$B$236,M192&lt;&gt;'Tabelas auxiliares'!$B$237,M192&lt;&gt;'Tabelas auxiliares'!$C$236,M192&lt;&gt;'Tabelas auxiliares'!$C$237,M192&lt;&gt;'Tabelas auxiliares'!$D$236),"FOLHA DE PESSOAL",IF(Q192='Tabelas auxiliares'!$A$237,"CUSTEIO",IF(Q192='Tabelas auxiliares'!$A$236,"INVESTIMENTO","ERRO - VERIFICAR"))))</f>
        <v/>
      </c>
      <c r="S192" s="64" t="str">
        <f t="shared" si="5"/>
        <v/>
      </c>
      <c r="X192" s="44"/>
    </row>
    <row r="193" spans="17:24" x14ac:dyDescent="0.25">
      <c r="Q193" s="51" t="str">
        <f t="shared" si="4"/>
        <v/>
      </c>
      <c r="R193" s="51" t="str">
        <f>IF(M193="","",IF(AND(M193&lt;&gt;'Tabelas auxiliares'!$B$236,M193&lt;&gt;'Tabelas auxiliares'!$B$237,M193&lt;&gt;'Tabelas auxiliares'!$C$236,M193&lt;&gt;'Tabelas auxiliares'!$C$237,M193&lt;&gt;'Tabelas auxiliares'!$D$236),"FOLHA DE PESSOAL",IF(Q193='Tabelas auxiliares'!$A$237,"CUSTEIO",IF(Q193='Tabelas auxiliares'!$A$236,"INVESTIMENTO","ERRO - VERIFICAR"))))</f>
        <v/>
      </c>
      <c r="S193" s="64" t="str">
        <f t="shared" si="5"/>
        <v/>
      </c>
      <c r="X193" s="44"/>
    </row>
    <row r="194" spans="17:24" x14ac:dyDescent="0.25">
      <c r="Q194" s="51" t="str">
        <f t="shared" si="4"/>
        <v/>
      </c>
      <c r="R194" s="51" t="str">
        <f>IF(M194="","",IF(AND(M194&lt;&gt;'Tabelas auxiliares'!$B$236,M194&lt;&gt;'Tabelas auxiliares'!$B$237,M194&lt;&gt;'Tabelas auxiliares'!$C$236,M194&lt;&gt;'Tabelas auxiliares'!$C$237,M194&lt;&gt;'Tabelas auxiliares'!$D$236),"FOLHA DE PESSOAL",IF(Q194='Tabelas auxiliares'!$A$237,"CUSTEIO",IF(Q194='Tabelas auxiliares'!$A$236,"INVESTIMENTO","ERRO - VERIFICAR"))))</f>
        <v/>
      </c>
      <c r="S194" s="64" t="str">
        <f t="shared" si="5"/>
        <v/>
      </c>
      <c r="X194" s="44"/>
    </row>
    <row r="195" spans="17:24" x14ac:dyDescent="0.25">
      <c r="Q195" s="51" t="str">
        <f t="shared" si="4"/>
        <v/>
      </c>
      <c r="R195" s="51" t="str">
        <f>IF(M195="","",IF(AND(M195&lt;&gt;'Tabelas auxiliares'!$B$236,M195&lt;&gt;'Tabelas auxiliares'!$B$237,M195&lt;&gt;'Tabelas auxiliares'!$C$236,M195&lt;&gt;'Tabelas auxiliares'!$C$237,M195&lt;&gt;'Tabelas auxiliares'!$D$236),"FOLHA DE PESSOAL",IF(Q195='Tabelas auxiliares'!$A$237,"CUSTEIO",IF(Q195='Tabelas auxiliares'!$A$236,"INVESTIMENTO","ERRO - VERIFICAR"))))</f>
        <v/>
      </c>
      <c r="S195" s="64" t="str">
        <f t="shared" si="5"/>
        <v/>
      </c>
      <c r="X195" s="44"/>
    </row>
    <row r="196" spans="17:24" x14ac:dyDescent="0.25">
      <c r="Q196" s="51" t="str">
        <f t="shared" ref="Q196:Q259" si="6">LEFT(O196,1)</f>
        <v/>
      </c>
      <c r="R196" s="51" t="str">
        <f>IF(M196="","",IF(AND(M196&lt;&gt;'Tabelas auxiliares'!$B$236,M196&lt;&gt;'Tabelas auxiliares'!$B$237,M196&lt;&gt;'Tabelas auxiliares'!$C$236,M196&lt;&gt;'Tabelas auxiliares'!$C$237,M196&lt;&gt;'Tabelas auxiliares'!$D$236),"FOLHA DE PESSOAL",IF(Q196='Tabelas auxiliares'!$A$237,"CUSTEIO",IF(Q196='Tabelas auxiliares'!$A$236,"INVESTIMENTO","ERRO - VERIFICAR"))))</f>
        <v/>
      </c>
      <c r="S196" s="64" t="str">
        <f t="shared" si="5"/>
        <v/>
      </c>
      <c r="X196" s="44"/>
    </row>
    <row r="197" spans="17:24" x14ac:dyDescent="0.25">
      <c r="Q197" s="51" t="str">
        <f t="shared" si="6"/>
        <v/>
      </c>
      <c r="R197" s="51" t="str">
        <f>IF(M197="","",IF(AND(M197&lt;&gt;'Tabelas auxiliares'!$B$236,M197&lt;&gt;'Tabelas auxiliares'!$B$237,M197&lt;&gt;'Tabelas auxiliares'!$C$236,M197&lt;&gt;'Tabelas auxiliares'!$C$237,M197&lt;&gt;'Tabelas auxiliares'!$D$236),"FOLHA DE PESSOAL",IF(Q197='Tabelas auxiliares'!$A$237,"CUSTEIO",IF(Q197='Tabelas auxiliares'!$A$236,"INVESTIMENTO","ERRO - VERIFICAR"))))</f>
        <v/>
      </c>
      <c r="S197" s="64" t="str">
        <f t="shared" ref="S197:S260" si="7">IF(SUM(T197:X197)=0,"",SUM(T197:X197))</f>
        <v/>
      </c>
      <c r="W197" s="44"/>
    </row>
    <row r="198" spans="17:24" x14ac:dyDescent="0.25">
      <c r="Q198" s="51" t="str">
        <f t="shared" si="6"/>
        <v/>
      </c>
      <c r="R198" s="51" t="str">
        <f>IF(M198="","",IF(AND(M198&lt;&gt;'Tabelas auxiliares'!$B$236,M198&lt;&gt;'Tabelas auxiliares'!$B$237,M198&lt;&gt;'Tabelas auxiliares'!$C$236,M198&lt;&gt;'Tabelas auxiliares'!$C$237,M198&lt;&gt;'Tabelas auxiliares'!$D$236),"FOLHA DE PESSOAL",IF(Q198='Tabelas auxiliares'!$A$237,"CUSTEIO",IF(Q198='Tabelas auxiliares'!$A$236,"INVESTIMENTO","ERRO - VERIFICAR"))))</f>
        <v/>
      </c>
      <c r="S198" s="64" t="str">
        <f t="shared" si="7"/>
        <v/>
      </c>
      <c r="X198" s="44"/>
    </row>
    <row r="199" spans="17:24" x14ac:dyDescent="0.25">
      <c r="Q199" s="51" t="str">
        <f t="shared" si="6"/>
        <v/>
      </c>
      <c r="R199" s="51" t="str">
        <f>IF(M199="","",IF(AND(M199&lt;&gt;'Tabelas auxiliares'!$B$236,M199&lt;&gt;'Tabelas auxiliares'!$B$237,M199&lt;&gt;'Tabelas auxiliares'!$C$236,M199&lt;&gt;'Tabelas auxiliares'!$C$237,M199&lt;&gt;'Tabelas auxiliares'!$D$236),"FOLHA DE PESSOAL",IF(Q199='Tabelas auxiliares'!$A$237,"CUSTEIO",IF(Q199='Tabelas auxiliares'!$A$236,"INVESTIMENTO","ERRO - VERIFICAR"))))</f>
        <v/>
      </c>
      <c r="S199" s="64" t="str">
        <f t="shared" si="7"/>
        <v/>
      </c>
      <c r="X199" s="44"/>
    </row>
    <row r="200" spans="17:24" x14ac:dyDescent="0.25">
      <c r="Q200" s="51" t="str">
        <f t="shared" si="6"/>
        <v/>
      </c>
      <c r="R200" s="51" t="str">
        <f>IF(M200="","",IF(AND(M200&lt;&gt;'Tabelas auxiliares'!$B$236,M200&lt;&gt;'Tabelas auxiliares'!$B$237,M200&lt;&gt;'Tabelas auxiliares'!$C$236,M200&lt;&gt;'Tabelas auxiliares'!$C$237,M200&lt;&gt;'Tabelas auxiliares'!$D$236),"FOLHA DE PESSOAL",IF(Q200='Tabelas auxiliares'!$A$237,"CUSTEIO",IF(Q200='Tabelas auxiliares'!$A$236,"INVESTIMENTO","ERRO - VERIFICAR"))))</f>
        <v/>
      </c>
      <c r="S200" s="64" t="str">
        <f t="shared" si="7"/>
        <v/>
      </c>
      <c r="X200" s="44"/>
    </row>
    <row r="201" spans="17:24" x14ac:dyDescent="0.25">
      <c r="Q201" s="51" t="str">
        <f t="shared" si="6"/>
        <v/>
      </c>
      <c r="R201" s="51" t="str">
        <f>IF(M201="","",IF(AND(M201&lt;&gt;'Tabelas auxiliares'!$B$236,M201&lt;&gt;'Tabelas auxiliares'!$B$237,M201&lt;&gt;'Tabelas auxiliares'!$C$236,M201&lt;&gt;'Tabelas auxiliares'!$C$237,M201&lt;&gt;'Tabelas auxiliares'!$D$236),"FOLHA DE PESSOAL",IF(Q201='Tabelas auxiliares'!$A$237,"CUSTEIO",IF(Q201='Tabelas auxiliares'!$A$236,"INVESTIMENTO","ERRO - VERIFICAR"))))</f>
        <v/>
      </c>
      <c r="S201" s="64" t="str">
        <f t="shared" si="7"/>
        <v/>
      </c>
      <c r="X201" s="44"/>
    </row>
    <row r="202" spans="17:24" x14ac:dyDescent="0.25">
      <c r="Q202" s="51" t="str">
        <f t="shared" si="6"/>
        <v/>
      </c>
      <c r="R202" s="51" t="str">
        <f>IF(M202="","",IF(AND(M202&lt;&gt;'Tabelas auxiliares'!$B$236,M202&lt;&gt;'Tabelas auxiliares'!$B$237,M202&lt;&gt;'Tabelas auxiliares'!$C$236,M202&lt;&gt;'Tabelas auxiliares'!$C$237,M202&lt;&gt;'Tabelas auxiliares'!$D$236),"FOLHA DE PESSOAL",IF(Q202='Tabelas auxiliares'!$A$237,"CUSTEIO",IF(Q202='Tabelas auxiliares'!$A$236,"INVESTIMENTO","ERRO - VERIFICAR"))))</f>
        <v/>
      </c>
      <c r="S202" s="64" t="str">
        <f t="shared" si="7"/>
        <v/>
      </c>
      <c r="W202" s="44"/>
    </row>
    <row r="203" spans="17:24" x14ac:dyDescent="0.25">
      <c r="Q203" s="51" t="str">
        <f t="shared" si="6"/>
        <v/>
      </c>
      <c r="R203" s="51" t="str">
        <f>IF(M203="","",IF(AND(M203&lt;&gt;'Tabelas auxiliares'!$B$236,M203&lt;&gt;'Tabelas auxiliares'!$B$237,M203&lt;&gt;'Tabelas auxiliares'!$C$236,M203&lt;&gt;'Tabelas auxiliares'!$C$237,M203&lt;&gt;'Tabelas auxiliares'!$D$236),"FOLHA DE PESSOAL",IF(Q203='Tabelas auxiliares'!$A$237,"CUSTEIO",IF(Q203='Tabelas auxiliares'!$A$236,"INVESTIMENTO","ERRO - VERIFICAR"))))</f>
        <v/>
      </c>
      <c r="S203" s="64" t="str">
        <f t="shared" si="7"/>
        <v/>
      </c>
      <c r="X203" s="44"/>
    </row>
    <row r="204" spans="17:24" x14ac:dyDescent="0.25">
      <c r="Q204" s="51" t="str">
        <f t="shared" si="6"/>
        <v/>
      </c>
      <c r="R204" s="51" t="str">
        <f>IF(M204="","",IF(AND(M204&lt;&gt;'Tabelas auxiliares'!$B$236,M204&lt;&gt;'Tabelas auxiliares'!$B$237,M204&lt;&gt;'Tabelas auxiliares'!$C$236,M204&lt;&gt;'Tabelas auxiliares'!$C$237,M204&lt;&gt;'Tabelas auxiliares'!$D$236),"FOLHA DE PESSOAL",IF(Q204='Tabelas auxiliares'!$A$237,"CUSTEIO",IF(Q204='Tabelas auxiliares'!$A$236,"INVESTIMENTO","ERRO - VERIFICAR"))))</f>
        <v/>
      </c>
      <c r="S204" s="64" t="str">
        <f t="shared" si="7"/>
        <v/>
      </c>
      <c r="W204" s="44"/>
    </row>
    <row r="205" spans="17:24" x14ac:dyDescent="0.25">
      <c r="Q205" s="51" t="str">
        <f t="shared" si="6"/>
        <v/>
      </c>
      <c r="R205" s="51" t="str">
        <f>IF(M205="","",IF(AND(M205&lt;&gt;'Tabelas auxiliares'!$B$236,M205&lt;&gt;'Tabelas auxiliares'!$B$237,M205&lt;&gt;'Tabelas auxiliares'!$C$236,M205&lt;&gt;'Tabelas auxiliares'!$C$237,M205&lt;&gt;'Tabelas auxiliares'!$D$236),"FOLHA DE PESSOAL",IF(Q205='Tabelas auxiliares'!$A$237,"CUSTEIO",IF(Q205='Tabelas auxiliares'!$A$236,"INVESTIMENTO","ERRO - VERIFICAR"))))</f>
        <v/>
      </c>
      <c r="S205" s="64" t="str">
        <f t="shared" si="7"/>
        <v/>
      </c>
      <c r="W205" s="44"/>
    </row>
    <row r="206" spans="17:24" x14ac:dyDescent="0.25">
      <c r="Q206" s="51" t="str">
        <f t="shared" si="6"/>
        <v/>
      </c>
      <c r="R206" s="51" t="str">
        <f>IF(M206="","",IF(AND(M206&lt;&gt;'Tabelas auxiliares'!$B$236,M206&lt;&gt;'Tabelas auxiliares'!$B$237,M206&lt;&gt;'Tabelas auxiliares'!$C$236,M206&lt;&gt;'Tabelas auxiliares'!$C$237,M206&lt;&gt;'Tabelas auxiliares'!$D$236),"FOLHA DE PESSOAL",IF(Q206='Tabelas auxiliares'!$A$237,"CUSTEIO",IF(Q206='Tabelas auxiliares'!$A$236,"INVESTIMENTO","ERRO - VERIFICAR"))))</f>
        <v/>
      </c>
      <c r="S206" s="64" t="str">
        <f t="shared" si="7"/>
        <v/>
      </c>
      <c r="W206" s="44"/>
    </row>
    <row r="207" spans="17:24" x14ac:dyDescent="0.25">
      <c r="Q207" s="51" t="str">
        <f t="shared" si="6"/>
        <v/>
      </c>
      <c r="R207" s="51" t="str">
        <f>IF(M207="","",IF(AND(M207&lt;&gt;'Tabelas auxiliares'!$B$236,M207&lt;&gt;'Tabelas auxiliares'!$B$237,M207&lt;&gt;'Tabelas auxiliares'!$C$236,M207&lt;&gt;'Tabelas auxiliares'!$C$237,M207&lt;&gt;'Tabelas auxiliares'!$D$236),"FOLHA DE PESSOAL",IF(Q207='Tabelas auxiliares'!$A$237,"CUSTEIO",IF(Q207='Tabelas auxiliares'!$A$236,"INVESTIMENTO","ERRO - VERIFICAR"))))</f>
        <v/>
      </c>
      <c r="S207" s="64" t="str">
        <f t="shared" si="7"/>
        <v/>
      </c>
      <c r="W207" s="44"/>
    </row>
    <row r="208" spans="17:24" x14ac:dyDescent="0.25">
      <c r="Q208" s="51" t="str">
        <f t="shared" si="6"/>
        <v/>
      </c>
      <c r="R208" s="51" t="str">
        <f>IF(M208="","",IF(AND(M208&lt;&gt;'Tabelas auxiliares'!$B$236,M208&lt;&gt;'Tabelas auxiliares'!$B$237,M208&lt;&gt;'Tabelas auxiliares'!$C$236,M208&lt;&gt;'Tabelas auxiliares'!$C$237,M208&lt;&gt;'Tabelas auxiliares'!$D$236),"FOLHA DE PESSOAL",IF(Q208='Tabelas auxiliares'!$A$237,"CUSTEIO",IF(Q208='Tabelas auxiliares'!$A$236,"INVESTIMENTO","ERRO - VERIFICAR"))))</f>
        <v/>
      </c>
      <c r="S208" s="64" t="str">
        <f t="shared" si="7"/>
        <v/>
      </c>
      <c r="W208" s="44"/>
    </row>
    <row r="209" spans="17:24" x14ac:dyDescent="0.25">
      <c r="Q209" s="51" t="str">
        <f t="shared" si="6"/>
        <v/>
      </c>
      <c r="R209" s="51" t="str">
        <f>IF(M209="","",IF(AND(M209&lt;&gt;'Tabelas auxiliares'!$B$236,M209&lt;&gt;'Tabelas auxiliares'!$B$237,M209&lt;&gt;'Tabelas auxiliares'!$C$236,M209&lt;&gt;'Tabelas auxiliares'!$C$237,M209&lt;&gt;'Tabelas auxiliares'!$D$236),"FOLHA DE PESSOAL",IF(Q209='Tabelas auxiliares'!$A$237,"CUSTEIO",IF(Q209='Tabelas auxiliares'!$A$236,"INVESTIMENTO","ERRO - VERIFICAR"))))</f>
        <v/>
      </c>
      <c r="S209" s="64" t="str">
        <f t="shared" si="7"/>
        <v/>
      </c>
      <c r="X209" s="44"/>
    </row>
    <row r="210" spans="17:24" x14ac:dyDescent="0.25">
      <c r="Q210" s="51" t="str">
        <f t="shared" si="6"/>
        <v/>
      </c>
      <c r="R210" s="51" t="str">
        <f>IF(M210="","",IF(AND(M210&lt;&gt;'Tabelas auxiliares'!$B$236,M210&lt;&gt;'Tabelas auxiliares'!$B$237,M210&lt;&gt;'Tabelas auxiliares'!$C$236,M210&lt;&gt;'Tabelas auxiliares'!$C$237,M210&lt;&gt;'Tabelas auxiliares'!$D$236),"FOLHA DE PESSOAL",IF(Q210='Tabelas auxiliares'!$A$237,"CUSTEIO",IF(Q210='Tabelas auxiliares'!$A$236,"INVESTIMENTO","ERRO - VERIFICAR"))))</f>
        <v/>
      </c>
      <c r="S210" s="64" t="str">
        <f t="shared" si="7"/>
        <v/>
      </c>
      <c r="X210" s="44"/>
    </row>
    <row r="211" spans="17:24" x14ac:dyDescent="0.25">
      <c r="Q211" s="51" t="str">
        <f t="shared" si="6"/>
        <v/>
      </c>
      <c r="R211" s="51" t="str">
        <f>IF(M211="","",IF(AND(M211&lt;&gt;'Tabelas auxiliares'!$B$236,M211&lt;&gt;'Tabelas auxiliares'!$B$237,M211&lt;&gt;'Tabelas auxiliares'!$C$236,M211&lt;&gt;'Tabelas auxiliares'!$C$237,M211&lt;&gt;'Tabelas auxiliares'!$D$236),"FOLHA DE PESSOAL",IF(Q211='Tabelas auxiliares'!$A$237,"CUSTEIO",IF(Q211='Tabelas auxiliares'!$A$236,"INVESTIMENTO","ERRO - VERIFICAR"))))</f>
        <v/>
      </c>
      <c r="S211" s="64" t="str">
        <f t="shared" si="7"/>
        <v/>
      </c>
      <c r="X211" s="44"/>
    </row>
    <row r="212" spans="17:24" x14ac:dyDescent="0.25">
      <c r="Q212" s="51" t="str">
        <f t="shared" si="6"/>
        <v/>
      </c>
      <c r="R212" s="51" t="str">
        <f>IF(M212="","",IF(AND(M212&lt;&gt;'Tabelas auxiliares'!$B$236,M212&lt;&gt;'Tabelas auxiliares'!$B$237,M212&lt;&gt;'Tabelas auxiliares'!$C$236,M212&lt;&gt;'Tabelas auxiliares'!$C$237,M212&lt;&gt;'Tabelas auxiliares'!$D$236),"FOLHA DE PESSOAL",IF(Q212='Tabelas auxiliares'!$A$237,"CUSTEIO",IF(Q212='Tabelas auxiliares'!$A$236,"INVESTIMENTO","ERRO - VERIFICAR"))))</f>
        <v/>
      </c>
      <c r="S212" s="64" t="str">
        <f t="shared" si="7"/>
        <v/>
      </c>
      <c r="W212" s="44"/>
    </row>
    <row r="213" spans="17:24" x14ac:dyDescent="0.25">
      <c r="Q213" s="51" t="str">
        <f t="shared" si="6"/>
        <v/>
      </c>
      <c r="R213" s="51" t="str">
        <f>IF(M213="","",IF(AND(M213&lt;&gt;'Tabelas auxiliares'!$B$236,M213&lt;&gt;'Tabelas auxiliares'!$B$237,M213&lt;&gt;'Tabelas auxiliares'!$C$236,M213&lt;&gt;'Tabelas auxiliares'!$C$237,M213&lt;&gt;'Tabelas auxiliares'!$D$236),"FOLHA DE PESSOAL",IF(Q213='Tabelas auxiliares'!$A$237,"CUSTEIO",IF(Q213='Tabelas auxiliares'!$A$236,"INVESTIMENTO","ERRO - VERIFICAR"))))</f>
        <v/>
      </c>
      <c r="S213" s="64" t="str">
        <f t="shared" si="7"/>
        <v/>
      </c>
      <c r="X213" s="44"/>
    </row>
    <row r="214" spans="17:24" x14ac:dyDescent="0.25">
      <c r="Q214" s="51" t="str">
        <f t="shared" si="6"/>
        <v/>
      </c>
      <c r="R214" s="51" t="str">
        <f>IF(M214="","",IF(AND(M214&lt;&gt;'Tabelas auxiliares'!$B$236,M214&lt;&gt;'Tabelas auxiliares'!$B$237,M214&lt;&gt;'Tabelas auxiliares'!$C$236,M214&lt;&gt;'Tabelas auxiliares'!$C$237,M214&lt;&gt;'Tabelas auxiliares'!$D$236),"FOLHA DE PESSOAL",IF(Q214='Tabelas auxiliares'!$A$237,"CUSTEIO",IF(Q214='Tabelas auxiliares'!$A$236,"INVESTIMENTO","ERRO - VERIFICAR"))))</f>
        <v/>
      </c>
      <c r="S214" s="64" t="str">
        <f t="shared" si="7"/>
        <v/>
      </c>
      <c r="W214" s="44"/>
    </row>
    <row r="215" spans="17:24" x14ac:dyDescent="0.25">
      <c r="Q215" s="51" t="str">
        <f t="shared" si="6"/>
        <v/>
      </c>
      <c r="R215" s="51" t="str">
        <f>IF(M215="","",IF(AND(M215&lt;&gt;'Tabelas auxiliares'!$B$236,M215&lt;&gt;'Tabelas auxiliares'!$B$237,M215&lt;&gt;'Tabelas auxiliares'!$C$236,M215&lt;&gt;'Tabelas auxiliares'!$C$237,M215&lt;&gt;'Tabelas auxiliares'!$D$236),"FOLHA DE PESSOAL",IF(Q215='Tabelas auxiliares'!$A$237,"CUSTEIO",IF(Q215='Tabelas auxiliares'!$A$236,"INVESTIMENTO","ERRO - VERIFICAR"))))</f>
        <v/>
      </c>
      <c r="S215" s="64" t="str">
        <f t="shared" si="7"/>
        <v/>
      </c>
      <c r="X215" s="44"/>
    </row>
    <row r="216" spans="17:24" x14ac:dyDescent="0.25">
      <c r="Q216" s="51" t="str">
        <f t="shared" si="6"/>
        <v/>
      </c>
      <c r="R216" s="51" t="str">
        <f>IF(M216="","",IF(AND(M216&lt;&gt;'Tabelas auxiliares'!$B$236,M216&lt;&gt;'Tabelas auxiliares'!$B$237,M216&lt;&gt;'Tabelas auxiliares'!$C$236,M216&lt;&gt;'Tabelas auxiliares'!$C$237,M216&lt;&gt;'Tabelas auxiliares'!$D$236),"FOLHA DE PESSOAL",IF(Q216='Tabelas auxiliares'!$A$237,"CUSTEIO",IF(Q216='Tabelas auxiliares'!$A$236,"INVESTIMENTO","ERRO - VERIFICAR"))))</f>
        <v/>
      </c>
      <c r="S216" s="64" t="str">
        <f t="shared" si="7"/>
        <v/>
      </c>
      <c r="W216" s="44"/>
    </row>
    <row r="217" spans="17:24" x14ac:dyDescent="0.25">
      <c r="Q217" s="51" t="str">
        <f t="shared" si="6"/>
        <v/>
      </c>
      <c r="R217" s="51" t="str">
        <f>IF(M217="","",IF(AND(M217&lt;&gt;'Tabelas auxiliares'!$B$236,M217&lt;&gt;'Tabelas auxiliares'!$B$237,M217&lt;&gt;'Tabelas auxiliares'!$C$236,M217&lt;&gt;'Tabelas auxiliares'!$C$237,M217&lt;&gt;'Tabelas auxiliares'!$D$236),"FOLHA DE PESSOAL",IF(Q217='Tabelas auxiliares'!$A$237,"CUSTEIO",IF(Q217='Tabelas auxiliares'!$A$236,"INVESTIMENTO","ERRO - VERIFICAR"))))</f>
        <v/>
      </c>
      <c r="S217" s="64" t="str">
        <f t="shared" si="7"/>
        <v/>
      </c>
      <c r="X217" s="44"/>
    </row>
    <row r="218" spans="17:24" x14ac:dyDescent="0.25">
      <c r="Q218" s="51" t="str">
        <f t="shared" si="6"/>
        <v/>
      </c>
      <c r="R218" s="51" t="str">
        <f>IF(M218="","",IF(AND(M218&lt;&gt;'Tabelas auxiliares'!$B$236,M218&lt;&gt;'Tabelas auxiliares'!$B$237,M218&lt;&gt;'Tabelas auxiliares'!$C$236,M218&lt;&gt;'Tabelas auxiliares'!$C$237,M218&lt;&gt;'Tabelas auxiliares'!$D$236),"FOLHA DE PESSOAL",IF(Q218='Tabelas auxiliares'!$A$237,"CUSTEIO",IF(Q218='Tabelas auxiliares'!$A$236,"INVESTIMENTO","ERRO - VERIFICAR"))))</f>
        <v/>
      </c>
      <c r="S218" s="64" t="str">
        <f t="shared" si="7"/>
        <v/>
      </c>
      <c r="X218" s="44"/>
    </row>
    <row r="219" spans="17:24" x14ac:dyDescent="0.25">
      <c r="Q219" s="51" t="str">
        <f t="shared" si="6"/>
        <v/>
      </c>
      <c r="R219" s="51" t="str">
        <f>IF(M219="","",IF(AND(M219&lt;&gt;'Tabelas auxiliares'!$B$236,M219&lt;&gt;'Tabelas auxiliares'!$B$237,M219&lt;&gt;'Tabelas auxiliares'!$C$236,M219&lt;&gt;'Tabelas auxiliares'!$C$237,M219&lt;&gt;'Tabelas auxiliares'!$D$236),"FOLHA DE PESSOAL",IF(Q219='Tabelas auxiliares'!$A$237,"CUSTEIO",IF(Q219='Tabelas auxiliares'!$A$236,"INVESTIMENTO","ERRO - VERIFICAR"))))</f>
        <v/>
      </c>
      <c r="S219" s="64" t="str">
        <f t="shared" si="7"/>
        <v/>
      </c>
      <c r="W219" s="44"/>
    </row>
    <row r="220" spans="17:24" x14ac:dyDescent="0.25">
      <c r="Q220" s="51" t="str">
        <f t="shared" si="6"/>
        <v/>
      </c>
      <c r="R220" s="51" t="str">
        <f>IF(M220="","",IF(AND(M220&lt;&gt;'Tabelas auxiliares'!$B$236,M220&lt;&gt;'Tabelas auxiliares'!$B$237,M220&lt;&gt;'Tabelas auxiliares'!$C$236,M220&lt;&gt;'Tabelas auxiliares'!$C$237,M220&lt;&gt;'Tabelas auxiliares'!$D$236),"FOLHA DE PESSOAL",IF(Q220='Tabelas auxiliares'!$A$237,"CUSTEIO",IF(Q220='Tabelas auxiliares'!$A$236,"INVESTIMENTO","ERRO - VERIFICAR"))))</f>
        <v/>
      </c>
      <c r="S220" s="64" t="str">
        <f t="shared" si="7"/>
        <v/>
      </c>
      <c r="W220" s="44"/>
    </row>
    <row r="221" spans="17:24" x14ac:dyDescent="0.25">
      <c r="Q221" s="51" t="str">
        <f t="shared" si="6"/>
        <v/>
      </c>
      <c r="R221" s="51" t="str">
        <f>IF(M221="","",IF(AND(M221&lt;&gt;'Tabelas auxiliares'!$B$236,M221&lt;&gt;'Tabelas auxiliares'!$B$237,M221&lt;&gt;'Tabelas auxiliares'!$C$236,M221&lt;&gt;'Tabelas auxiliares'!$C$237,M221&lt;&gt;'Tabelas auxiliares'!$D$236),"FOLHA DE PESSOAL",IF(Q221='Tabelas auxiliares'!$A$237,"CUSTEIO",IF(Q221='Tabelas auxiliares'!$A$236,"INVESTIMENTO","ERRO - VERIFICAR"))))</f>
        <v/>
      </c>
      <c r="S221" s="64" t="str">
        <f t="shared" si="7"/>
        <v/>
      </c>
      <c r="W221" s="44"/>
    </row>
    <row r="222" spans="17:24" x14ac:dyDescent="0.25">
      <c r="Q222" s="51" t="str">
        <f t="shared" si="6"/>
        <v/>
      </c>
      <c r="R222" s="51" t="str">
        <f>IF(M222="","",IF(AND(M222&lt;&gt;'Tabelas auxiliares'!$B$236,M222&lt;&gt;'Tabelas auxiliares'!$B$237,M222&lt;&gt;'Tabelas auxiliares'!$C$236,M222&lt;&gt;'Tabelas auxiliares'!$C$237,M222&lt;&gt;'Tabelas auxiliares'!$D$236),"FOLHA DE PESSOAL",IF(Q222='Tabelas auxiliares'!$A$237,"CUSTEIO",IF(Q222='Tabelas auxiliares'!$A$236,"INVESTIMENTO","ERRO - VERIFICAR"))))</f>
        <v/>
      </c>
      <c r="S222" s="64" t="str">
        <f t="shared" si="7"/>
        <v/>
      </c>
      <c r="X222" s="44"/>
    </row>
    <row r="223" spans="17:24" x14ac:dyDescent="0.25">
      <c r="Q223" s="51" t="str">
        <f t="shared" si="6"/>
        <v/>
      </c>
      <c r="R223" s="51" t="str">
        <f>IF(M223="","",IF(AND(M223&lt;&gt;'Tabelas auxiliares'!$B$236,M223&lt;&gt;'Tabelas auxiliares'!$B$237,M223&lt;&gt;'Tabelas auxiliares'!$C$236,M223&lt;&gt;'Tabelas auxiliares'!$C$237,M223&lt;&gt;'Tabelas auxiliares'!$D$236),"FOLHA DE PESSOAL",IF(Q223='Tabelas auxiliares'!$A$237,"CUSTEIO",IF(Q223='Tabelas auxiliares'!$A$236,"INVESTIMENTO","ERRO - VERIFICAR"))))</f>
        <v/>
      </c>
      <c r="S223" s="64" t="str">
        <f t="shared" si="7"/>
        <v/>
      </c>
      <c r="W223" s="44"/>
    </row>
    <row r="224" spans="17:24" x14ac:dyDescent="0.25">
      <c r="Q224" s="51" t="str">
        <f t="shared" si="6"/>
        <v/>
      </c>
      <c r="R224" s="51" t="str">
        <f>IF(M224="","",IF(AND(M224&lt;&gt;'Tabelas auxiliares'!$B$236,M224&lt;&gt;'Tabelas auxiliares'!$B$237,M224&lt;&gt;'Tabelas auxiliares'!$C$236,M224&lt;&gt;'Tabelas auxiliares'!$C$237,M224&lt;&gt;'Tabelas auxiliares'!$D$236),"FOLHA DE PESSOAL",IF(Q224='Tabelas auxiliares'!$A$237,"CUSTEIO",IF(Q224='Tabelas auxiliares'!$A$236,"INVESTIMENTO","ERRO - VERIFICAR"))))</f>
        <v/>
      </c>
      <c r="S224" s="64" t="str">
        <f t="shared" si="7"/>
        <v/>
      </c>
      <c r="W224" s="44"/>
    </row>
    <row r="225" spans="17:24" x14ac:dyDescent="0.25">
      <c r="Q225" s="51" t="str">
        <f t="shared" si="6"/>
        <v/>
      </c>
      <c r="R225" s="51" t="str">
        <f>IF(M225="","",IF(AND(M225&lt;&gt;'Tabelas auxiliares'!$B$236,M225&lt;&gt;'Tabelas auxiliares'!$B$237,M225&lt;&gt;'Tabelas auxiliares'!$C$236,M225&lt;&gt;'Tabelas auxiliares'!$C$237,M225&lt;&gt;'Tabelas auxiliares'!$D$236),"FOLHA DE PESSOAL",IF(Q225='Tabelas auxiliares'!$A$237,"CUSTEIO",IF(Q225='Tabelas auxiliares'!$A$236,"INVESTIMENTO","ERRO - VERIFICAR"))))</f>
        <v/>
      </c>
      <c r="S225" s="64" t="str">
        <f t="shared" si="7"/>
        <v/>
      </c>
      <c r="W225" s="44"/>
    </row>
    <row r="226" spans="17:24" x14ac:dyDescent="0.25">
      <c r="Q226" s="51" t="str">
        <f t="shared" si="6"/>
        <v/>
      </c>
      <c r="R226" s="51" t="str">
        <f>IF(M226="","",IF(AND(M226&lt;&gt;'Tabelas auxiliares'!$B$236,M226&lt;&gt;'Tabelas auxiliares'!$B$237,M226&lt;&gt;'Tabelas auxiliares'!$C$236,M226&lt;&gt;'Tabelas auxiliares'!$C$237,M226&lt;&gt;'Tabelas auxiliares'!$D$236),"FOLHA DE PESSOAL",IF(Q226='Tabelas auxiliares'!$A$237,"CUSTEIO",IF(Q226='Tabelas auxiliares'!$A$236,"INVESTIMENTO","ERRO - VERIFICAR"))))</f>
        <v/>
      </c>
      <c r="S226" s="64" t="str">
        <f t="shared" si="7"/>
        <v/>
      </c>
      <c r="W226" s="44"/>
    </row>
    <row r="227" spans="17:24" x14ac:dyDescent="0.25">
      <c r="Q227" s="51" t="str">
        <f t="shared" si="6"/>
        <v/>
      </c>
      <c r="R227" s="51" t="str">
        <f>IF(M227="","",IF(AND(M227&lt;&gt;'Tabelas auxiliares'!$B$236,M227&lt;&gt;'Tabelas auxiliares'!$B$237,M227&lt;&gt;'Tabelas auxiliares'!$C$236,M227&lt;&gt;'Tabelas auxiliares'!$C$237,M227&lt;&gt;'Tabelas auxiliares'!$D$236),"FOLHA DE PESSOAL",IF(Q227='Tabelas auxiliares'!$A$237,"CUSTEIO",IF(Q227='Tabelas auxiliares'!$A$236,"INVESTIMENTO","ERRO - VERIFICAR"))))</f>
        <v/>
      </c>
      <c r="S227" s="64" t="str">
        <f t="shared" si="7"/>
        <v/>
      </c>
      <c r="W227" s="44"/>
    </row>
    <row r="228" spans="17:24" x14ac:dyDescent="0.25">
      <c r="Q228" s="51" t="str">
        <f t="shared" si="6"/>
        <v/>
      </c>
      <c r="R228" s="51" t="str">
        <f>IF(M228="","",IF(AND(M228&lt;&gt;'Tabelas auxiliares'!$B$236,M228&lt;&gt;'Tabelas auxiliares'!$B$237,M228&lt;&gt;'Tabelas auxiliares'!$C$236,M228&lt;&gt;'Tabelas auxiliares'!$C$237,M228&lt;&gt;'Tabelas auxiliares'!$D$236),"FOLHA DE PESSOAL",IF(Q228='Tabelas auxiliares'!$A$237,"CUSTEIO",IF(Q228='Tabelas auxiliares'!$A$236,"INVESTIMENTO","ERRO - VERIFICAR"))))</f>
        <v/>
      </c>
      <c r="S228" s="64" t="str">
        <f t="shared" si="7"/>
        <v/>
      </c>
      <c r="W228" s="44"/>
    </row>
    <row r="229" spans="17:24" x14ac:dyDescent="0.25">
      <c r="Q229" s="51" t="str">
        <f t="shared" si="6"/>
        <v/>
      </c>
      <c r="R229" s="51" t="str">
        <f>IF(M229="","",IF(AND(M229&lt;&gt;'Tabelas auxiliares'!$B$236,M229&lt;&gt;'Tabelas auxiliares'!$B$237,M229&lt;&gt;'Tabelas auxiliares'!$C$236,M229&lt;&gt;'Tabelas auxiliares'!$C$237,M229&lt;&gt;'Tabelas auxiliares'!$D$236),"FOLHA DE PESSOAL",IF(Q229='Tabelas auxiliares'!$A$237,"CUSTEIO",IF(Q229='Tabelas auxiliares'!$A$236,"INVESTIMENTO","ERRO - VERIFICAR"))))</f>
        <v/>
      </c>
      <c r="S229" s="64" t="str">
        <f t="shared" si="7"/>
        <v/>
      </c>
      <c r="W229" s="44"/>
    </row>
    <row r="230" spans="17:24" x14ac:dyDescent="0.25">
      <c r="Q230" s="51" t="str">
        <f t="shared" si="6"/>
        <v/>
      </c>
      <c r="R230" s="51" t="str">
        <f>IF(M230="","",IF(AND(M230&lt;&gt;'Tabelas auxiliares'!$B$236,M230&lt;&gt;'Tabelas auxiliares'!$B$237,M230&lt;&gt;'Tabelas auxiliares'!$C$236,M230&lt;&gt;'Tabelas auxiliares'!$C$237,M230&lt;&gt;'Tabelas auxiliares'!$D$236),"FOLHA DE PESSOAL",IF(Q230='Tabelas auxiliares'!$A$237,"CUSTEIO",IF(Q230='Tabelas auxiliares'!$A$236,"INVESTIMENTO","ERRO - VERIFICAR"))))</f>
        <v/>
      </c>
      <c r="S230" s="64" t="str">
        <f t="shared" si="7"/>
        <v/>
      </c>
      <c r="W230" s="44"/>
    </row>
    <row r="231" spans="17:24" x14ac:dyDescent="0.25">
      <c r="Q231" s="51" t="str">
        <f t="shared" si="6"/>
        <v/>
      </c>
      <c r="R231" s="51" t="str">
        <f>IF(M231="","",IF(AND(M231&lt;&gt;'Tabelas auxiliares'!$B$236,M231&lt;&gt;'Tabelas auxiliares'!$B$237,M231&lt;&gt;'Tabelas auxiliares'!$C$236,M231&lt;&gt;'Tabelas auxiliares'!$C$237,M231&lt;&gt;'Tabelas auxiliares'!$D$236),"FOLHA DE PESSOAL",IF(Q231='Tabelas auxiliares'!$A$237,"CUSTEIO",IF(Q231='Tabelas auxiliares'!$A$236,"INVESTIMENTO","ERRO - VERIFICAR"))))</f>
        <v/>
      </c>
      <c r="S231" s="64" t="str">
        <f t="shared" si="7"/>
        <v/>
      </c>
      <c r="W231" s="44"/>
    </row>
    <row r="232" spans="17:24" x14ac:dyDescent="0.25">
      <c r="Q232" s="51" t="str">
        <f t="shared" si="6"/>
        <v/>
      </c>
      <c r="R232" s="51" t="str">
        <f>IF(M232="","",IF(AND(M232&lt;&gt;'Tabelas auxiliares'!$B$236,M232&lt;&gt;'Tabelas auxiliares'!$B$237,M232&lt;&gt;'Tabelas auxiliares'!$C$236,M232&lt;&gt;'Tabelas auxiliares'!$C$237,M232&lt;&gt;'Tabelas auxiliares'!$D$236),"FOLHA DE PESSOAL",IF(Q232='Tabelas auxiliares'!$A$237,"CUSTEIO",IF(Q232='Tabelas auxiliares'!$A$236,"INVESTIMENTO","ERRO - VERIFICAR"))))</f>
        <v/>
      </c>
      <c r="S232" s="64" t="str">
        <f t="shared" si="7"/>
        <v/>
      </c>
      <c r="W232" s="44"/>
    </row>
    <row r="233" spans="17:24" x14ac:dyDescent="0.25">
      <c r="Q233" s="51" t="str">
        <f t="shared" si="6"/>
        <v/>
      </c>
      <c r="R233" s="51" t="str">
        <f>IF(M233="","",IF(AND(M233&lt;&gt;'Tabelas auxiliares'!$B$236,M233&lt;&gt;'Tabelas auxiliares'!$B$237,M233&lt;&gt;'Tabelas auxiliares'!$C$236,M233&lt;&gt;'Tabelas auxiliares'!$C$237,M233&lt;&gt;'Tabelas auxiliares'!$D$236),"FOLHA DE PESSOAL",IF(Q233='Tabelas auxiliares'!$A$237,"CUSTEIO",IF(Q233='Tabelas auxiliares'!$A$236,"INVESTIMENTO","ERRO - VERIFICAR"))))</f>
        <v/>
      </c>
      <c r="S233" s="64" t="str">
        <f t="shared" si="7"/>
        <v/>
      </c>
      <c r="X233" s="44"/>
    </row>
    <row r="234" spans="17:24" x14ac:dyDescent="0.25">
      <c r="Q234" s="51" t="str">
        <f t="shared" si="6"/>
        <v/>
      </c>
      <c r="R234" s="51" t="str">
        <f>IF(M234="","",IF(AND(M234&lt;&gt;'Tabelas auxiliares'!$B$236,M234&lt;&gt;'Tabelas auxiliares'!$B$237,M234&lt;&gt;'Tabelas auxiliares'!$C$236,M234&lt;&gt;'Tabelas auxiliares'!$C$237,M234&lt;&gt;'Tabelas auxiliares'!$D$236),"FOLHA DE PESSOAL",IF(Q234='Tabelas auxiliares'!$A$237,"CUSTEIO",IF(Q234='Tabelas auxiliares'!$A$236,"INVESTIMENTO","ERRO - VERIFICAR"))))</f>
        <v/>
      </c>
      <c r="S234" s="64" t="str">
        <f t="shared" si="7"/>
        <v/>
      </c>
      <c r="W234" s="44"/>
    </row>
    <row r="235" spans="17:24" x14ac:dyDescent="0.25">
      <c r="Q235" s="51" t="str">
        <f t="shared" si="6"/>
        <v/>
      </c>
      <c r="R235" s="51" t="str">
        <f>IF(M235="","",IF(AND(M235&lt;&gt;'Tabelas auxiliares'!$B$236,M235&lt;&gt;'Tabelas auxiliares'!$B$237,M235&lt;&gt;'Tabelas auxiliares'!$C$236,M235&lt;&gt;'Tabelas auxiliares'!$C$237,M235&lt;&gt;'Tabelas auxiliares'!$D$236),"FOLHA DE PESSOAL",IF(Q235='Tabelas auxiliares'!$A$237,"CUSTEIO",IF(Q235='Tabelas auxiliares'!$A$236,"INVESTIMENTO","ERRO - VERIFICAR"))))</f>
        <v/>
      </c>
      <c r="S235" s="64" t="str">
        <f t="shared" si="7"/>
        <v/>
      </c>
      <c r="W235" s="44"/>
    </row>
    <row r="236" spans="17:24" x14ac:dyDescent="0.25">
      <c r="Q236" s="51" t="str">
        <f t="shared" si="6"/>
        <v/>
      </c>
      <c r="R236" s="51" t="str">
        <f>IF(M236="","",IF(AND(M236&lt;&gt;'Tabelas auxiliares'!$B$236,M236&lt;&gt;'Tabelas auxiliares'!$B$237,M236&lt;&gt;'Tabelas auxiliares'!$C$236,M236&lt;&gt;'Tabelas auxiliares'!$C$237,M236&lt;&gt;'Tabelas auxiliares'!$D$236),"FOLHA DE PESSOAL",IF(Q236='Tabelas auxiliares'!$A$237,"CUSTEIO",IF(Q236='Tabelas auxiliares'!$A$236,"INVESTIMENTO","ERRO - VERIFICAR"))))</f>
        <v/>
      </c>
      <c r="S236" s="64" t="str">
        <f t="shared" si="7"/>
        <v/>
      </c>
      <c r="W236" s="44"/>
    </row>
    <row r="237" spans="17:24" x14ac:dyDescent="0.25">
      <c r="Q237" s="51" t="str">
        <f t="shared" si="6"/>
        <v/>
      </c>
      <c r="R237" s="51" t="str">
        <f>IF(M237="","",IF(AND(M237&lt;&gt;'Tabelas auxiliares'!$B$236,M237&lt;&gt;'Tabelas auxiliares'!$B$237,M237&lt;&gt;'Tabelas auxiliares'!$C$236,M237&lt;&gt;'Tabelas auxiliares'!$C$237,M237&lt;&gt;'Tabelas auxiliares'!$D$236),"FOLHA DE PESSOAL",IF(Q237='Tabelas auxiliares'!$A$237,"CUSTEIO",IF(Q237='Tabelas auxiliares'!$A$236,"INVESTIMENTO","ERRO - VERIFICAR"))))</f>
        <v/>
      </c>
      <c r="S237" s="64" t="str">
        <f t="shared" si="7"/>
        <v/>
      </c>
      <c r="W237" s="44"/>
    </row>
    <row r="238" spans="17:24" x14ac:dyDescent="0.25">
      <c r="Q238" s="51" t="str">
        <f t="shared" si="6"/>
        <v/>
      </c>
      <c r="R238" s="51" t="str">
        <f>IF(M238="","",IF(AND(M238&lt;&gt;'Tabelas auxiliares'!$B$236,M238&lt;&gt;'Tabelas auxiliares'!$B$237,M238&lt;&gt;'Tabelas auxiliares'!$C$236,M238&lt;&gt;'Tabelas auxiliares'!$C$237,M238&lt;&gt;'Tabelas auxiliares'!$D$236),"FOLHA DE PESSOAL",IF(Q238='Tabelas auxiliares'!$A$237,"CUSTEIO",IF(Q238='Tabelas auxiliares'!$A$236,"INVESTIMENTO","ERRO - VERIFICAR"))))</f>
        <v/>
      </c>
      <c r="S238" s="64" t="str">
        <f t="shared" si="7"/>
        <v/>
      </c>
      <c r="W238" s="44"/>
    </row>
    <row r="239" spans="17:24" x14ac:dyDescent="0.25">
      <c r="Q239" s="51" t="str">
        <f t="shared" si="6"/>
        <v/>
      </c>
      <c r="R239" s="51" t="str">
        <f>IF(M239="","",IF(AND(M239&lt;&gt;'Tabelas auxiliares'!$B$236,M239&lt;&gt;'Tabelas auxiliares'!$B$237,M239&lt;&gt;'Tabelas auxiliares'!$C$236,M239&lt;&gt;'Tabelas auxiliares'!$C$237,M239&lt;&gt;'Tabelas auxiliares'!$D$236),"FOLHA DE PESSOAL",IF(Q239='Tabelas auxiliares'!$A$237,"CUSTEIO",IF(Q239='Tabelas auxiliares'!$A$236,"INVESTIMENTO","ERRO - VERIFICAR"))))</f>
        <v/>
      </c>
      <c r="S239" s="64" t="str">
        <f t="shared" si="7"/>
        <v/>
      </c>
      <c r="W239" s="44"/>
    </row>
    <row r="240" spans="17:24" x14ac:dyDescent="0.25">
      <c r="Q240" s="51" t="str">
        <f t="shared" si="6"/>
        <v/>
      </c>
      <c r="R240" s="51" t="str">
        <f>IF(M240="","",IF(AND(M240&lt;&gt;'Tabelas auxiliares'!$B$236,M240&lt;&gt;'Tabelas auxiliares'!$B$237,M240&lt;&gt;'Tabelas auxiliares'!$C$236,M240&lt;&gt;'Tabelas auxiliares'!$C$237,M240&lt;&gt;'Tabelas auxiliares'!$D$236),"FOLHA DE PESSOAL",IF(Q240='Tabelas auxiliares'!$A$237,"CUSTEIO",IF(Q240='Tabelas auxiliares'!$A$236,"INVESTIMENTO","ERRO - VERIFICAR"))))</f>
        <v/>
      </c>
      <c r="S240" s="64" t="str">
        <f t="shared" si="7"/>
        <v/>
      </c>
      <c r="T240" s="44"/>
    </row>
    <row r="241" spans="17:24" x14ac:dyDescent="0.25">
      <c r="Q241" s="51" t="str">
        <f t="shared" si="6"/>
        <v/>
      </c>
      <c r="R241" s="51" t="str">
        <f>IF(M241="","",IF(AND(M241&lt;&gt;'Tabelas auxiliares'!$B$236,M241&lt;&gt;'Tabelas auxiliares'!$B$237,M241&lt;&gt;'Tabelas auxiliares'!$C$236,M241&lt;&gt;'Tabelas auxiliares'!$C$237,M241&lt;&gt;'Tabelas auxiliares'!$D$236),"FOLHA DE PESSOAL",IF(Q241='Tabelas auxiliares'!$A$237,"CUSTEIO",IF(Q241='Tabelas auxiliares'!$A$236,"INVESTIMENTO","ERRO - VERIFICAR"))))</f>
        <v/>
      </c>
      <c r="S241" s="64" t="str">
        <f t="shared" si="7"/>
        <v/>
      </c>
      <c r="T241" s="44"/>
    </row>
    <row r="242" spans="17:24" x14ac:dyDescent="0.25">
      <c r="Q242" s="51" t="str">
        <f t="shared" si="6"/>
        <v/>
      </c>
      <c r="R242" s="51" t="str">
        <f>IF(M242="","",IF(AND(M242&lt;&gt;'Tabelas auxiliares'!$B$236,M242&lt;&gt;'Tabelas auxiliares'!$B$237,M242&lt;&gt;'Tabelas auxiliares'!$C$236,M242&lt;&gt;'Tabelas auxiliares'!$C$237,M242&lt;&gt;'Tabelas auxiliares'!$D$236),"FOLHA DE PESSOAL",IF(Q242='Tabelas auxiliares'!$A$237,"CUSTEIO",IF(Q242='Tabelas auxiliares'!$A$236,"INVESTIMENTO","ERRO - VERIFICAR"))))</f>
        <v/>
      </c>
      <c r="S242" s="64" t="str">
        <f t="shared" si="7"/>
        <v/>
      </c>
      <c r="X242" s="44"/>
    </row>
    <row r="243" spans="17:24" x14ac:dyDescent="0.25">
      <c r="Q243" s="51" t="str">
        <f t="shared" si="6"/>
        <v/>
      </c>
      <c r="R243" s="51" t="str">
        <f>IF(M243="","",IF(AND(M243&lt;&gt;'Tabelas auxiliares'!$B$236,M243&lt;&gt;'Tabelas auxiliares'!$B$237,M243&lt;&gt;'Tabelas auxiliares'!$C$236,M243&lt;&gt;'Tabelas auxiliares'!$C$237,M243&lt;&gt;'Tabelas auxiliares'!$D$236),"FOLHA DE PESSOAL",IF(Q243='Tabelas auxiliares'!$A$237,"CUSTEIO",IF(Q243='Tabelas auxiliares'!$A$236,"INVESTIMENTO","ERRO - VERIFICAR"))))</f>
        <v/>
      </c>
      <c r="S243" s="64" t="str">
        <f t="shared" si="7"/>
        <v/>
      </c>
      <c r="T243" s="44"/>
    </row>
    <row r="244" spans="17:24" x14ac:dyDescent="0.25">
      <c r="Q244" s="51" t="str">
        <f t="shared" si="6"/>
        <v/>
      </c>
      <c r="R244" s="51" t="str">
        <f>IF(M244="","",IF(AND(M244&lt;&gt;'Tabelas auxiliares'!$B$236,M244&lt;&gt;'Tabelas auxiliares'!$B$237,M244&lt;&gt;'Tabelas auxiliares'!$C$236,M244&lt;&gt;'Tabelas auxiliares'!$C$237,M244&lt;&gt;'Tabelas auxiliares'!$D$236),"FOLHA DE PESSOAL",IF(Q244='Tabelas auxiliares'!$A$237,"CUSTEIO",IF(Q244='Tabelas auxiliares'!$A$236,"INVESTIMENTO","ERRO - VERIFICAR"))))</f>
        <v/>
      </c>
      <c r="S244" s="64" t="str">
        <f t="shared" si="7"/>
        <v/>
      </c>
      <c r="T244" s="44"/>
    </row>
    <row r="245" spans="17:24" x14ac:dyDescent="0.25">
      <c r="Q245" s="51" t="str">
        <f t="shared" si="6"/>
        <v/>
      </c>
      <c r="R245" s="51" t="str">
        <f>IF(M245="","",IF(AND(M245&lt;&gt;'Tabelas auxiliares'!$B$236,M245&lt;&gt;'Tabelas auxiliares'!$B$237,M245&lt;&gt;'Tabelas auxiliares'!$C$236,M245&lt;&gt;'Tabelas auxiliares'!$C$237,M245&lt;&gt;'Tabelas auxiliares'!$D$236),"FOLHA DE PESSOAL",IF(Q245='Tabelas auxiliares'!$A$237,"CUSTEIO",IF(Q245='Tabelas auxiliares'!$A$236,"INVESTIMENTO","ERRO - VERIFICAR"))))</f>
        <v/>
      </c>
      <c r="S245" s="64" t="str">
        <f t="shared" si="7"/>
        <v/>
      </c>
      <c r="T245" s="44"/>
    </row>
    <row r="246" spans="17:24" x14ac:dyDescent="0.25">
      <c r="Q246" s="51" t="str">
        <f t="shared" si="6"/>
        <v/>
      </c>
      <c r="R246" s="51" t="str">
        <f>IF(M246="","",IF(AND(M246&lt;&gt;'Tabelas auxiliares'!$B$236,M246&lt;&gt;'Tabelas auxiliares'!$B$237,M246&lt;&gt;'Tabelas auxiliares'!$C$236,M246&lt;&gt;'Tabelas auxiliares'!$C$237,M246&lt;&gt;'Tabelas auxiliares'!$D$236),"FOLHA DE PESSOAL",IF(Q246='Tabelas auxiliares'!$A$237,"CUSTEIO",IF(Q246='Tabelas auxiliares'!$A$236,"INVESTIMENTO","ERRO - VERIFICAR"))))</f>
        <v/>
      </c>
      <c r="S246" s="64" t="str">
        <f t="shared" si="7"/>
        <v/>
      </c>
      <c r="T246" s="44"/>
    </row>
    <row r="247" spans="17:24" x14ac:dyDescent="0.25">
      <c r="Q247" s="51" t="str">
        <f t="shared" si="6"/>
        <v/>
      </c>
      <c r="R247" s="51" t="str">
        <f>IF(M247="","",IF(AND(M247&lt;&gt;'Tabelas auxiliares'!$B$236,M247&lt;&gt;'Tabelas auxiliares'!$B$237,M247&lt;&gt;'Tabelas auxiliares'!$C$236,M247&lt;&gt;'Tabelas auxiliares'!$C$237,M247&lt;&gt;'Tabelas auxiliares'!$D$236),"FOLHA DE PESSOAL",IF(Q247='Tabelas auxiliares'!$A$237,"CUSTEIO",IF(Q247='Tabelas auxiliares'!$A$236,"INVESTIMENTO","ERRO - VERIFICAR"))))</f>
        <v/>
      </c>
      <c r="S247" s="64" t="str">
        <f t="shared" si="7"/>
        <v/>
      </c>
      <c r="U247" s="44"/>
    </row>
    <row r="248" spans="17:24" x14ac:dyDescent="0.25">
      <c r="Q248" s="51" t="str">
        <f t="shared" si="6"/>
        <v/>
      </c>
      <c r="R248" s="51" t="str">
        <f>IF(M248="","",IF(AND(M248&lt;&gt;'Tabelas auxiliares'!$B$236,M248&lt;&gt;'Tabelas auxiliares'!$B$237,M248&lt;&gt;'Tabelas auxiliares'!$C$236,M248&lt;&gt;'Tabelas auxiliares'!$C$237,M248&lt;&gt;'Tabelas auxiliares'!$D$236),"FOLHA DE PESSOAL",IF(Q248='Tabelas auxiliares'!$A$237,"CUSTEIO",IF(Q248='Tabelas auxiliares'!$A$236,"INVESTIMENTO","ERRO - VERIFICAR"))))</f>
        <v/>
      </c>
      <c r="S248" s="64" t="str">
        <f t="shared" si="7"/>
        <v/>
      </c>
      <c r="T248" s="44"/>
    </row>
    <row r="249" spans="17:24" x14ac:dyDescent="0.25">
      <c r="Q249" s="51" t="str">
        <f t="shared" si="6"/>
        <v/>
      </c>
      <c r="R249" s="51" t="str">
        <f>IF(M249="","",IF(AND(M249&lt;&gt;'Tabelas auxiliares'!$B$236,M249&lt;&gt;'Tabelas auxiliares'!$B$237,M249&lt;&gt;'Tabelas auxiliares'!$C$236,M249&lt;&gt;'Tabelas auxiliares'!$C$237,M249&lt;&gt;'Tabelas auxiliares'!$D$236),"FOLHA DE PESSOAL",IF(Q249='Tabelas auxiliares'!$A$237,"CUSTEIO",IF(Q249='Tabelas auxiliares'!$A$236,"INVESTIMENTO","ERRO - VERIFICAR"))))</f>
        <v/>
      </c>
      <c r="S249" s="64" t="str">
        <f t="shared" si="7"/>
        <v/>
      </c>
    </row>
    <row r="250" spans="17:24" x14ac:dyDescent="0.25">
      <c r="Q250" s="51" t="str">
        <f t="shared" si="6"/>
        <v/>
      </c>
      <c r="R250" s="51" t="str">
        <f>IF(M250="","",IF(AND(M250&lt;&gt;'Tabelas auxiliares'!$B$236,M250&lt;&gt;'Tabelas auxiliares'!$B$237,M250&lt;&gt;'Tabelas auxiliares'!$C$236,M250&lt;&gt;'Tabelas auxiliares'!$C$237,M250&lt;&gt;'Tabelas auxiliares'!$D$236),"FOLHA DE PESSOAL",IF(Q250='Tabelas auxiliares'!$A$237,"CUSTEIO",IF(Q250='Tabelas auxiliares'!$A$236,"INVESTIMENTO","ERRO - VERIFICAR"))))</f>
        <v/>
      </c>
      <c r="S250" s="64" t="str">
        <f t="shared" si="7"/>
        <v/>
      </c>
    </row>
    <row r="251" spans="17:24" x14ac:dyDescent="0.25">
      <c r="Q251" s="51" t="str">
        <f t="shared" si="6"/>
        <v/>
      </c>
      <c r="R251" s="51" t="str">
        <f>IF(M251="","",IF(AND(M251&lt;&gt;'Tabelas auxiliares'!$B$236,M251&lt;&gt;'Tabelas auxiliares'!$B$237,M251&lt;&gt;'Tabelas auxiliares'!$C$236,M251&lt;&gt;'Tabelas auxiliares'!$C$237,M251&lt;&gt;'Tabelas auxiliares'!$D$236),"FOLHA DE PESSOAL",IF(Q251='Tabelas auxiliares'!$A$237,"CUSTEIO",IF(Q251='Tabelas auxiliares'!$A$236,"INVESTIMENTO","ERRO - VERIFICAR"))))</f>
        <v/>
      </c>
      <c r="S251" s="64" t="str">
        <f t="shared" si="7"/>
        <v/>
      </c>
    </row>
    <row r="252" spans="17:24" x14ac:dyDescent="0.25">
      <c r="Q252" s="51" t="str">
        <f t="shared" si="6"/>
        <v/>
      </c>
      <c r="R252" s="51" t="str">
        <f>IF(M252="","",IF(AND(M252&lt;&gt;'Tabelas auxiliares'!$B$236,M252&lt;&gt;'Tabelas auxiliares'!$B$237,M252&lt;&gt;'Tabelas auxiliares'!$C$236,M252&lt;&gt;'Tabelas auxiliares'!$C$237,M252&lt;&gt;'Tabelas auxiliares'!$D$236),"FOLHA DE PESSOAL",IF(Q252='Tabelas auxiliares'!$A$237,"CUSTEIO",IF(Q252='Tabelas auxiliares'!$A$236,"INVESTIMENTO","ERRO - VERIFICAR"))))</f>
        <v/>
      </c>
      <c r="S252" s="64" t="str">
        <f t="shared" si="7"/>
        <v/>
      </c>
    </row>
    <row r="253" spans="17:24" x14ac:dyDescent="0.25">
      <c r="Q253" s="51" t="str">
        <f t="shared" si="6"/>
        <v/>
      </c>
      <c r="R253" s="51" t="str">
        <f>IF(M253="","",IF(AND(M253&lt;&gt;'Tabelas auxiliares'!$B$236,M253&lt;&gt;'Tabelas auxiliares'!$B$237,M253&lt;&gt;'Tabelas auxiliares'!$C$236,M253&lt;&gt;'Tabelas auxiliares'!$C$237,M253&lt;&gt;'Tabelas auxiliares'!$D$236),"FOLHA DE PESSOAL",IF(Q253='Tabelas auxiliares'!$A$237,"CUSTEIO",IF(Q253='Tabelas auxiliares'!$A$236,"INVESTIMENTO","ERRO - VERIFICAR"))))</f>
        <v/>
      </c>
      <c r="S253" s="64" t="str">
        <f t="shared" si="7"/>
        <v/>
      </c>
    </row>
    <row r="254" spans="17:24" x14ac:dyDescent="0.25">
      <c r="Q254" s="51" t="str">
        <f t="shared" si="6"/>
        <v/>
      </c>
      <c r="R254" s="51" t="str">
        <f>IF(M254="","",IF(AND(M254&lt;&gt;'Tabelas auxiliares'!$B$236,M254&lt;&gt;'Tabelas auxiliares'!$B$237,M254&lt;&gt;'Tabelas auxiliares'!$C$236,M254&lt;&gt;'Tabelas auxiliares'!$C$237,M254&lt;&gt;'Tabelas auxiliares'!$D$236),"FOLHA DE PESSOAL",IF(Q254='Tabelas auxiliares'!$A$237,"CUSTEIO",IF(Q254='Tabelas auxiliares'!$A$236,"INVESTIMENTO","ERRO - VERIFICAR"))))</f>
        <v/>
      </c>
      <c r="S254" s="64" t="str">
        <f t="shared" si="7"/>
        <v/>
      </c>
    </row>
    <row r="255" spans="17:24" x14ac:dyDescent="0.25">
      <c r="Q255" s="51" t="str">
        <f t="shared" si="6"/>
        <v/>
      </c>
      <c r="R255" s="51" t="str">
        <f>IF(M255="","",IF(AND(M255&lt;&gt;'Tabelas auxiliares'!$B$236,M255&lt;&gt;'Tabelas auxiliares'!$B$237,M255&lt;&gt;'Tabelas auxiliares'!$C$236,M255&lt;&gt;'Tabelas auxiliares'!$C$237,M255&lt;&gt;'Tabelas auxiliares'!$D$236),"FOLHA DE PESSOAL",IF(Q255='Tabelas auxiliares'!$A$237,"CUSTEIO",IF(Q255='Tabelas auxiliares'!$A$236,"INVESTIMENTO","ERRO - VERIFICAR"))))</f>
        <v/>
      </c>
      <c r="S255" s="64" t="str">
        <f t="shared" si="7"/>
        <v/>
      </c>
    </row>
    <row r="256" spans="17:24" x14ac:dyDescent="0.25">
      <c r="Q256" s="51" t="str">
        <f t="shared" si="6"/>
        <v/>
      </c>
      <c r="R256" s="51" t="str">
        <f>IF(M256="","",IF(AND(M256&lt;&gt;'Tabelas auxiliares'!$B$236,M256&lt;&gt;'Tabelas auxiliares'!$B$237,M256&lt;&gt;'Tabelas auxiliares'!$C$236,M256&lt;&gt;'Tabelas auxiliares'!$C$237,M256&lt;&gt;'Tabelas auxiliares'!$D$236),"FOLHA DE PESSOAL",IF(Q256='Tabelas auxiliares'!$A$237,"CUSTEIO",IF(Q256='Tabelas auxiliares'!$A$236,"INVESTIMENTO","ERRO - VERIFICAR"))))</f>
        <v/>
      </c>
      <c r="S256" s="64" t="str">
        <f t="shared" si="7"/>
        <v/>
      </c>
    </row>
    <row r="257" spans="17:19" x14ac:dyDescent="0.25">
      <c r="Q257" s="51" t="str">
        <f t="shared" si="6"/>
        <v/>
      </c>
      <c r="R257" s="51" t="str">
        <f>IF(M257="","",IF(AND(M257&lt;&gt;'Tabelas auxiliares'!$B$236,M257&lt;&gt;'Tabelas auxiliares'!$B$237,M257&lt;&gt;'Tabelas auxiliares'!$C$236,M257&lt;&gt;'Tabelas auxiliares'!$C$237,M257&lt;&gt;'Tabelas auxiliares'!$D$236),"FOLHA DE PESSOAL",IF(Q257='Tabelas auxiliares'!$A$237,"CUSTEIO",IF(Q257='Tabelas auxiliares'!$A$236,"INVESTIMENTO","ERRO - VERIFICAR"))))</f>
        <v/>
      </c>
      <c r="S257" s="64" t="str">
        <f t="shared" si="7"/>
        <v/>
      </c>
    </row>
    <row r="258" spans="17:19" x14ac:dyDescent="0.25">
      <c r="Q258" s="51" t="str">
        <f t="shared" si="6"/>
        <v/>
      </c>
      <c r="R258" s="51" t="str">
        <f>IF(M258="","",IF(AND(M258&lt;&gt;'Tabelas auxiliares'!$B$236,M258&lt;&gt;'Tabelas auxiliares'!$B$237,M258&lt;&gt;'Tabelas auxiliares'!$C$236,M258&lt;&gt;'Tabelas auxiliares'!$C$237,M258&lt;&gt;'Tabelas auxiliares'!$D$236),"FOLHA DE PESSOAL",IF(Q258='Tabelas auxiliares'!$A$237,"CUSTEIO",IF(Q258='Tabelas auxiliares'!$A$236,"INVESTIMENTO","ERRO - VERIFICAR"))))</f>
        <v/>
      </c>
      <c r="S258" s="64" t="str">
        <f t="shared" si="7"/>
        <v/>
      </c>
    </row>
    <row r="259" spans="17:19" x14ac:dyDescent="0.25">
      <c r="Q259" s="51" t="str">
        <f t="shared" si="6"/>
        <v/>
      </c>
      <c r="R259" s="51" t="str">
        <f>IF(M259="","",IF(AND(M259&lt;&gt;'Tabelas auxiliares'!$B$236,M259&lt;&gt;'Tabelas auxiliares'!$B$237,M259&lt;&gt;'Tabelas auxiliares'!$C$236,M259&lt;&gt;'Tabelas auxiliares'!$C$237,M259&lt;&gt;'Tabelas auxiliares'!$D$236),"FOLHA DE PESSOAL",IF(Q259='Tabelas auxiliares'!$A$237,"CUSTEIO",IF(Q259='Tabelas auxiliares'!$A$236,"INVESTIMENTO","ERRO - VERIFICAR"))))</f>
        <v/>
      </c>
      <c r="S259" s="64" t="str">
        <f t="shared" si="7"/>
        <v/>
      </c>
    </row>
    <row r="260" spans="17:19" x14ac:dyDescent="0.25">
      <c r="Q260" s="51" t="str">
        <f t="shared" ref="Q260:Q323" si="8">LEFT(O260,1)</f>
        <v/>
      </c>
      <c r="R260" s="51" t="str">
        <f>IF(M260="","",IF(AND(M260&lt;&gt;'Tabelas auxiliares'!$B$236,M260&lt;&gt;'Tabelas auxiliares'!$B$237,M260&lt;&gt;'Tabelas auxiliares'!$C$236,M260&lt;&gt;'Tabelas auxiliares'!$C$237,M260&lt;&gt;'Tabelas auxiliares'!$D$236),"FOLHA DE PESSOAL",IF(Q260='Tabelas auxiliares'!$A$237,"CUSTEIO",IF(Q260='Tabelas auxiliares'!$A$236,"INVESTIMENTO","ERRO - VERIFICAR"))))</f>
        <v/>
      </c>
      <c r="S260" s="64" t="str">
        <f t="shared" si="7"/>
        <v/>
      </c>
    </row>
    <row r="261" spans="17:19" x14ac:dyDescent="0.25">
      <c r="Q261" s="51" t="str">
        <f t="shared" si="8"/>
        <v/>
      </c>
      <c r="R261" s="51" t="str">
        <f>IF(M261="","",IF(AND(M261&lt;&gt;'Tabelas auxiliares'!$B$236,M261&lt;&gt;'Tabelas auxiliares'!$B$237,M261&lt;&gt;'Tabelas auxiliares'!$C$236,M261&lt;&gt;'Tabelas auxiliares'!$C$237,M261&lt;&gt;'Tabelas auxiliares'!$D$236),"FOLHA DE PESSOAL",IF(Q261='Tabelas auxiliares'!$A$237,"CUSTEIO",IF(Q261='Tabelas auxiliares'!$A$236,"INVESTIMENTO","ERRO - VERIFICAR"))))</f>
        <v/>
      </c>
      <c r="S261" s="64" t="str">
        <f t="shared" ref="S261:S324" si="9">IF(SUM(T261:X261)=0,"",SUM(T261:X261))</f>
        <v/>
      </c>
    </row>
    <row r="262" spans="17:19" x14ac:dyDescent="0.25">
      <c r="Q262" s="51" t="str">
        <f t="shared" si="8"/>
        <v/>
      </c>
      <c r="R262" s="51" t="str">
        <f>IF(M262="","",IF(AND(M262&lt;&gt;'Tabelas auxiliares'!$B$236,M262&lt;&gt;'Tabelas auxiliares'!$B$237,M262&lt;&gt;'Tabelas auxiliares'!$C$236,M262&lt;&gt;'Tabelas auxiliares'!$C$237,M262&lt;&gt;'Tabelas auxiliares'!$D$236),"FOLHA DE PESSOAL",IF(Q262='Tabelas auxiliares'!$A$237,"CUSTEIO",IF(Q262='Tabelas auxiliares'!$A$236,"INVESTIMENTO","ERRO - VERIFICAR"))))</f>
        <v/>
      </c>
      <c r="S262" s="64" t="str">
        <f t="shared" si="9"/>
        <v/>
      </c>
    </row>
    <row r="263" spans="17:19" x14ac:dyDescent="0.25">
      <c r="Q263" s="51" t="str">
        <f t="shared" si="8"/>
        <v/>
      </c>
      <c r="R263" s="51" t="str">
        <f>IF(M263="","",IF(AND(M263&lt;&gt;'Tabelas auxiliares'!$B$236,M263&lt;&gt;'Tabelas auxiliares'!$B$237,M263&lt;&gt;'Tabelas auxiliares'!$C$236,M263&lt;&gt;'Tabelas auxiliares'!$C$237,M263&lt;&gt;'Tabelas auxiliares'!$D$236),"FOLHA DE PESSOAL",IF(Q263='Tabelas auxiliares'!$A$237,"CUSTEIO",IF(Q263='Tabelas auxiliares'!$A$236,"INVESTIMENTO","ERRO - VERIFICAR"))))</f>
        <v/>
      </c>
      <c r="S263" s="64" t="str">
        <f t="shared" si="9"/>
        <v/>
      </c>
    </row>
    <row r="264" spans="17:19" x14ac:dyDescent="0.25">
      <c r="Q264" s="51" t="str">
        <f t="shared" si="8"/>
        <v/>
      </c>
      <c r="R264" s="51" t="str">
        <f>IF(M264="","",IF(AND(M264&lt;&gt;'Tabelas auxiliares'!$B$236,M264&lt;&gt;'Tabelas auxiliares'!$B$237,M264&lt;&gt;'Tabelas auxiliares'!$C$236,M264&lt;&gt;'Tabelas auxiliares'!$C$237,M264&lt;&gt;'Tabelas auxiliares'!$D$236),"FOLHA DE PESSOAL",IF(Q264='Tabelas auxiliares'!$A$237,"CUSTEIO",IF(Q264='Tabelas auxiliares'!$A$236,"INVESTIMENTO","ERRO - VERIFICAR"))))</f>
        <v/>
      </c>
      <c r="S264" s="64" t="str">
        <f t="shared" si="9"/>
        <v/>
      </c>
    </row>
    <row r="265" spans="17:19" x14ac:dyDescent="0.25">
      <c r="Q265" s="51" t="str">
        <f t="shared" si="8"/>
        <v/>
      </c>
      <c r="R265" s="51" t="str">
        <f>IF(M265="","",IF(AND(M265&lt;&gt;'Tabelas auxiliares'!$B$236,M265&lt;&gt;'Tabelas auxiliares'!$B$237,M265&lt;&gt;'Tabelas auxiliares'!$C$236,M265&lt;&gt;'Tabelas auxiliares'!$C$237,M265&lt;&gt;'Tabelas auxiliares'!$D$236),"FOLHA DE PESSOAL",IF(Q265='Tabelas auxiliares'!$A$237,"CUSTEIO",IF(Q265='Tabelas auxiliares'!$A$236,"INVESTIMENTO","ERRO - VERIFICAR"))))</f>
        <v/>
      </c>
      <c r="S265" s="64" t="str">
        <f t="shared" si="9"/>
        <v/>
      </c>
    </row>
    <row r="266" spans="17:19" x14ac:dyDescent="0.25">
      <c r="Q266" s="51" t="str">
        <f t="shared" si="8"/>
        <v/>
      </c>
      <c r="R266" s="51" t="str">
        <f>IF(M266="","",IF(AND(M266&lt;&gt;'Tabelas auxiliares'!$B$236,M266&lt;&gt;'Tabelas auxiliares'!$B$237,M266&lt;&gt;'Tabelas auxiliares'!$C$236,M266&lt;&gt;'Tabelas auxiliares'!$C$237,M266&lt;&gt;'Tabelas auxiliares'!$D$236),"FOLHA DE PESSOAL",IF(Q266='Tabelas auxiliares'!$A$237,"CUSTEIO",IF(Q266='Tabelas auxiliares'!$A$236,"INVESTIMENTO","ERRO - VERIFICAR"))))</f>
        <v/>
      </c>
      <c r="S266" s="64" t="str">
        <f t="shared" si="9"/>
        <v/>
      </c>
    </row>
    <row r="267" spans="17:19" x14ac:dyDescent="0.25">
      <c r="Q267" s="51" t="str">
        <f t="shared" si="8"/>
        <v/>
      </c>
      <c r="R267" s="51" t="str">
        <f>IF(M267="","",IF(AND(M267&lt;&gt;'Tabelas auxiliares'!$B$236,M267&lt;&gt;'Tabelas auxiliares'!$B$237,M267&lt;&gt;'Tabelas auxiliares'!$C$236,M267&lt;&gt;'Tabelas auxiliares'!$C$237,M267&lt;&gt;'Tabelas auxiliares'!$D$236),"FOLHA DE PESSOAL",IF(Q267='Tabelas auxiliares'!$A$237,"CUSTEIO",IF(Q267='Tabelas auxiliares'!$A$236,"INVESTIMENTO","ERRO - VERIFICAR"))))</f>
        <v/>
      </c>
      <c r="S267" s="64" t="str">
        <f t="shared" si="9"/>
        <v/>
      </c>
    </row>
    <row r="268" spans="17:19" x14ac:dyDescent="0.25">
      <c r="Q268" s="51" t="str">
        <f t="shared" si="8"/>
        <v/>
      </c>
      <c r="R268" s="51" t="str">
        <f>IF(M268="","",IF(AND(M268&lt;&gt;'Tabelas auxiliares'!$B$236,M268&lt;&gt;'Tabelas auxiliares'!$B$237,M268&lt;&gt;'Tabelas auxiliares'!$C$236,M268&lt;&gt;'Tabelas auxiliares'!$C$237,M268&lt;&gt;'Tabelas auxiliares'!$D$236),"FOLHA DE PESSOAL",IF(Q268='Tabelas auxiliares'!$A$237,"CUSTEIO",IF(Q268='Tabelas auxiliares'!$A$236,"INVESTIMENTO","ERRO - VERIFICAR"))))</f>
        <v/>
      </c>
      <c r="S268" s="64" t="str">
        <f t="shared" si="9"/>
        <v/>
      </c>
    </row>
    <row r="269" spans="17:19" x14ac:dyDescent="0.25">
      <c r="Q269" s="51" t="str">
        <f t="shared" si="8"/>
        <v/>
      </c>
      <c r="R269" s="51" t="str">
        <f>IF(M269="","",IF(AND(M269&lt;&gt;'Tabelas auxiliares'!$B$236,M269&lt;&gt;'Tabelas auxiliares'!$B$237,M269&lt;&gt;'Tabelas auxiliares'!$C$236,M269&lt;&gt;'Tabelas auxiliares'!$C$237,M269&lt;&gt;'Tabelas auxiliares'!$D$236),"FOLHA DE PESSOAL",IF(Q269='Tabelas auxiliares'!$A$237,"CUSTEIO",IF(Q269='Tabelas auxiliares'!$A$236,"INVESTIMENTO","ERRO - VERIFICAR"))))</f>
        <v/>
      </c>
      <c r="S269" s="64" t="str">
        <f t="shared" si="9"/>
        <v/>
      </c>
    </row>
    <row r="270" spans="17:19" x14ac:dyDescent="0.25">
      <c r="Q270" s="51" t="str">
        <f t="shared" si="8"/>
        <v/>
      </c>
      <c r="R270" s="51" t="str">
        <f>IF(M270="","",IF(AND(M270&lt;&gt;'Tabelas auxiliares'!$B$236,M270&lt;&gt;'Tabelas auxiliares'!$B$237,M270&lt;&gt;'Tabelas auxiliares'!$C$236,M270&lt;&gt;'Tabelas auxiliares'!$C$237,M270&lt;&gt;'Tabelas auxiliares'!$D$236),"FOLHA DE PESSOAL",IF(Q270='Tabelas auxiliares'!$A$237,"CUSTEIO",IF(Q270='Tabelas auxiliares'!$A$236,"INVESTIMENTO","ERRO - VERIFICAR"))))</f>
        <v/>
      </c>
      <c r="S270" s="64" t="str">
        <f t="shared" si="9"/>
        <v/>
      </c>
    </row>
    <row r="271" spans="17:19" x14ac:dyDescent="0.25">
      <c r="Q271" s="51" t="str">
        <f t="shared" si="8"/>
        <v/>
      </c>
      <c r="R271" s="51" t="str">
        <f>IF(M271="","",IF(AND(M271&lt;&gt;'Tabelas auxiliares'!$B$236,M271&lt;&gt;'Tabelas auxiliares'!$B$237,M271&lt;&gt;'Tabelas auxiliares'!$C$236,M271&lt;&gt;'Tabelas auxiliares'!$C$237,M271&lt;&gt;'Tabelas auxiliares'!$D$236),"FOLHA DE PESSOAL",IF(Q271='Tabelas auxiliares'!$A$237,"CUSTEIO",IF(Q271='Tabelas auxiliares'!$A$236,"INVESTIMENTO","ERRO - VERIFICAR"))))</f>
        <v/>
      </c>
      <c r="S271" s="64" t="str">
        <f t="shared" si="9"/>
        <v/>
      </c>
    </row>
    <row r="272" spans="17:19" x14ac:dyDescent="0.25">
      <c r="Q272" s="51" t="str">
        <f t="shared" si="8"/>
        <v/>
      </c>
      <c r="R272" s="51" t="str">
        <f>IF(M272="","",IF(AND(M272&lt;&gt;'Tabelas auxiliares'!$B$236,M272&lt;&gt;'Tabelas auxiliares'!$B$237,M272&lt;&gt;'Tabelas auxiliares'!$C$236,M272&lt;&gt;'Tabelas auxiliares'!$C$237,M272&lt;&gt;'Tabelas auxiliares'!$D$236),"FOLHA DE PESSOAL",IF(Q272='Tabelas auxiliares'!$A$237,"CUSTEIO",IF(Q272='Tabelas auxiliares'!$A$236,"INVESTIMENTO","ERRO - VERIFICAR"))))</f>
        <v/>
      </c>
      <c r="S272" s="64" t="str">
        <f t="shared" si="9"/>
        <v/>
      </c>
    </row>
    <row r="273" spans="17:19" x14ac:dyDescent="0.25">
      <c r="Q273" s="51" t="str">
        <f t="shared" si="8"/>
        <v/>
      </c>
      <c r="R273" s="51" t="str">
        <f>IF(M273="","",IF(AND(M273&lt;&gt;'Tabelas auxiliares'!$B$236,M273&lt;&gt;'Tabelas auxiliares'!$B$237,M273&lt;&gt;'Tabelas auxiliares'!$C$236,M273&lt;&gt;'Tabelas auxiliares'!$C$237,M273&lt;&gt;'Tabelas auxiliares'!$D$236),"FOLHA DE PESSOAL",IF(Q273='Tabelas auxiliares'!$A$237,"CUSTEIO",IF(Q273='Tabelas auxiliares'!$A$236,"INVESTIMENTO","ERRO - VERIFICAR"))))</f>
        <v/>
      </c>
      <c r="S273" s="64" t="str">
        <f t="shared" si="9"/>
        <v/>
      </c>
    </row>
    <row r="274" spans="17:19" x14ac:dyDescent="0.25">
      <c r="Q274" s="51" t="str">
        <f t="shared" si="8"/>
        <v/>
      </c>
      <c r="R274" s="51" t="str">
        <f>IF(M274="","",IF(AND(M274&lt;&gt;'Tabelas auxiliares'!$B$236,M274&lt;&gt;'Tabelas auxiliares'!$B$237,M274&lt;&gt;'Tabelas auxiliares'!$C$236,M274&lt;&gt;'Tabelas auxiliares'!$C$237,M274&lt;&gt;'Tabelas auxiliares'!$D$236),"FOLHA DE PESSOAL",IF(Q274='Tabelas auxiliares'!$A$237,"CUSTEIO",IF(Q274='Tabelas auxiliares'!$A$236,"INVESTIMENTO","ERRO - VERIFICAR"))))</f>
        <v/>
      </c>
      <c r="S274" s="64" t="str">
        <f t="shared" si="9"/>
        <v/>
      </c>
    </row>
    <row r="275" spans="17:19" x14ac:dyDescent="0.25">
      <c r="Q275" s="51" t="str">
        <f t="shared" si="8"/>
        <v/>
      </c>
      <c r="R275" s="51" t="str">
        <f>IF(M275="","",IF(AND(M275&lt;&gt;'Tabelas auxiliares'!$B$236,M275&lt;&gt;'Tabelas auxiliares'!$B$237,M275&lt;&gt;'Tabelas auxiliares'!$C$236,M275&lt;&gt;'Tabelas auxiliares'!$C$237,M275&lt;&gt;'Tabelas auxiliares'!$D$236),"FOLHA DE PESSOAL",IF(Q275='Tabelas auxiliares'!$A$237,"CUSTEIO",IF(Q275='Tabelas auxiliares'!$A$236,"INVESTIMENTO","ERRO - VERIFICAR"))))</f>
        <v/>
      </c>
      <c r="S275" s="64" t="str">
        <f t="shared" si="9"/>
        <v/>
      </c>
    </row>
    <row r="276" spans="17:19" x14ac:dyDescent="0.25">
      <c r="Q276" s="51" t="str">
        <f t="shared" si="8"/>
        <v/>
      </c>
      <c r="R276" s="51" t="str">
        <f>IF(M276="","",IF(AND(M276&lt;&gt;'Tabelas auxiliares'!$B$236,M276&lt;&gt;'Tabelas auxiliares'!$B$237,M276&lt;&gt;'Tabelas auxiliares'!$C$236,M276&lt;&gt;'Tabelas auxiliares'!$C$237,M276&lt;&gt;'Tabelas auxiliares'!$D$236),"FOLHA DE PESSOAL",IF(Q276='Tabelas auxiliares'!$A$237,"CUSTEIO",IF(Q276='Tabelas auxiliares'!$A$236,"INVESTIMENTO","ERRO - VERIFICAR"))))</f>
        <v/>
      </c>
      <c r="S276" s="64" t="str">
        <f t="shared" si="9"/>
        <v/>
      </c>
    </row>
    <row r="277" spans="17:19" x14ac:dyDescent="0.25">
      <c r="Q277" s="51" t="str">
        <f t="shared" si="8"/>
        <v/>
      </c>
      <c r="R277" s="51" t="str">
        <f>IF(M277="","",IF(AND(M277&lt;&gt;'Tabelas auxiliares'!$B$236,M277&lt;&gt;'Tabelas auxiliares'!$B$237,M277&lt;&gt;'Tabelas auxiliares'!$C$236,M277&lt;&gt;'Tabelas auxiliares'!$C$237,M277&lt;&gt;'Tabelas auxiliares'!$D$236),"FOLHA DE PESSOAL",IF(Q277='Tabelas auxiliares'!$A$237,"CUSTEIO",IF(Q277='Tabelas auxiliares'!$A$236,"INVESTIMENTO","ERRO - VERIFICAR"))))</f>
        <v/>
      </c>
      <c r="S277" s="64" t="str">
        <f t="shared" si="9"/>
        <v/>
      </c>
    </row>
    <row r="278" spans="17:19" x14ac:dyDescent="0.25">
      <c r="Q278" s="51" t="str">
        <f t="shared" si="8"/>
        <v/>
      </c>
      <c r="R278" s="51" t="str">
        <f>IF(M278="","",IF(AND(M278&lt;&gt;'Tabelas auxiliares'!$B$236,M278&lt;&gt;'Tabelas auxiliares'!$B$237,M278&lt;&gt;'Tabelas auxiliares'!$C$236,M278&lt;&gt;'Tabelas auxiliares'!$C$237,M278&lt;&gt;'Tabelas auxiliares'!$D$236),"FOLHA DE PESSOAL",IF(Q278='Tabelas auxiliares'!$A$237,"CUSTEIO",IF(Q278='Tabelas auxiliares'!$A$236,"INVESTIMENTO","ERRO - VERIFICAR"))))</f>
        <v/>
      </c>
      <c r="S278" s="64" t="str">
        <f t="shared" si="9"/>
        <v/>
      </c>
    </row>
    <row r="279" spans="17:19" x14ac:dyDescent="0.25">
      <c r="Q279" s="51" t="str">
        <f t="shared" si="8"/>
        <v/>
      </c>
      <c r="R279" s="51" t="str">
        <f>IF(M279="","",IF(AND(M279&lt;&gt;'Tabelas auxiliares'!$B$236,M279&lt;&gt;'Tabelas auxiliares'!$B$237,M279&lt;&gt;'Tabelas auxiliares'!$C$236,M279&lt;&gt;'Tabelas auxiliares'!$C$237,M279&lt;&gt;'Tabelas auxiliares'!$D$236),"FOLHA DE PESSOAL",IF(Q279='Tabelas auxiliares'!$A$237,"CUSTEIO",IF(Q279='Tabelas auxiliares'!$A$236,"INVESTIMENTO","ERRO - VERIFICAR"))))</f>
        <v/>
      </c>
      <c r="S279" s="64" t="str">
        <f t="shared" si="9"/>
        <v/>
      </c>
    </row>
    <row r="280" spans="17:19" x14ac:dyDescent="0.25">
      <c r="Q280" s="51" t="str">
        <f t="shared" si="8"/>
        <v/>
      </c>
      <c r="R280" s="51" t="str">
        <f>IF(M280="","",IF(AND(M280&lt;&gt;'Tabelas auxiliares'!$B$236,M280&lt;&gt;'Tabelas auxiliares'!$B$237,M280&lt;&gt;'Tabelas auxiliares'!$C$236,M280&lt;&gt;'Tabelas auxiliares'!$C$237,M280&lt;&gt;'Tabelas auxiliares'!$D$236),"FOLHA DE PESSOAL",IF(Q280='Tabelas auxiliares'!$A$237,"CUSTEIO",IF(Q280='Tabelas auxiliares'!$A$236,"INVESTIMENTO","ERRO - VERIFICAR"))))</f>
        <v/>
      </c>
      <c r="S280" s="64" t="str">
        <f t="shared" si="9"/>
        <v/>
      </c>
    </row>
    <row r="281" spans="17:19" x14ac:dyDescent="0.25">
      <c r="Q281" s="51" t="str">
        <f t="shared" si="8"/>
        <v/>
      </c>
      <c r="R281" s="51" t="str">
        <f>IF(M281="","",IF(AND(M281&lt;&gt;'Tabelas auxiliares'!$B$236,M281&lt;&gt;'Tabelas auxiliares'!$B$237,M281&lt;&gt;'Tabelas auxiliares'!$C$236,M281&lt;&gt;'Tabelas auxiliares'!$C$237,M281&lt;&gt;'Tabelas auxiliares'!$D$236),"FOLHA DE PESSOAL",IF(Q281='Tabelas auxiliares'!$A$237,"CUSTEIO",IF(Q281='Tabelas auxiliares'!$A$236,"INVESTIMENTO","ERRO - VERIFICAR"))))</f>
        <v/>
      </c>
      <c r="S281" s="64" t="str">
        <f t="shared" si="9"/>
        <v/>
      </c>
    </row>
    <row r="282" spans="17:19" x14ac:dyDescent="0.25">
      <c r="Q282" s="51" t="str">
        <f t="shared" si="8"/>
        <v/>
      </c>
      <c r="R282" s="51" t="str">
        <f>IF(M282="","",IF(AND(M282&lt;&gt;'Tabelas auxiliares'!$B$236,M282&lt;&gt;'Tabelas auxiliares'!$B$237,M282&lt;&gt;'Tabelas auxiliares'!$C$236,M282&lt;&gt;'Tabelas auxiliares'!$C$237,M282&lt;&gt;'Tabelas auxiliares'!$D$236),"FOLHA DE PESSOAL",IF(Q282='Tabelas auxiliares'!$A$237,"CUSTEIO",IF(Q282='Tabelas auxiliares'!$A$236,"INVESTIMENTO","ERRO - VERIFICAR"))))</f>
        <v/>
      </c>
      <c r="S282" s="64" t="str">
        <f t="shared" si="9"/>
        <v/>
      </c>
    </row>
    <row r="283" spans="17:19" x14ac:dyDescent="0.25">
      <c r="Q283" s="51" t="str">
        <f t="shared" si="8"/>
        <v/>
      </c>
      <c r="R283" s="51" t="str">
        <f>IF(M283="","",IF(AND(M283&lt;&gt;'Tabelas auxiliares'!$B$236,M283&lt;&gt;'Tabelas auxiliares'!$B$237,M283&lt;&gt;'Tabelas auxiliares'!$C$236,M283&lt;&gt;'Tabelas auxiliares'!$C$237,M283&lt;&gt;'Tabelas auxiliares'!$D$236),"FOLHA DE PESSOAL",IF(Q283='Tabelas auxiliares'!$A$237,"CUSTEIO",IF(Q283='Tabelas auxiliares'!$A$236,"INVESTIMENTO","ERRO - VERIFICAR"))))</f>
        <v/>
      </c>
      <c r="S283" s="64" t="str">
        <f t="shared" si="9"/>
        <v/>
      </c>
    </row>
    <row r="284" spans="17:19" x14ac:dyDescent="0.25">
      <c r="Q284" s="51" t="str">
        <f t="shared" si="8"/>
        <v/>
      </c>
      <c r="R284" s="51" t="str">
        <f>IF(M284="","",IF(AND(M284&lt;&gt;'Tabelas auxiliares'!$B$236,M284&lt;&gt;'Tabelas auxiliares'!$B$237,M284&lt;&gt;'Tabelas auxiliares'!$C$236,M284&lt;&gt;'Tabelas auxiliares'!$C$237,M284&lt;&gt;'Tabelas auxiliares'!$D$236),"FOLHA DE PESSOAL",IF(Q284='Tabelas auxiliares'!$A$237,"CUSTEIO",IF(Q284='Tabelas auxiliares'!$A$236,"INVESTIMENTO","ERRO - VERIFICAR"))))</f>
        <v/>
      </c>
      <c r="S284" s="64" t="str">
        <f t="shared" si="9"/>
        <v/>
      </c>
    </row>
    <row r="285" spans="17:19" x14ac:dyDescent="0.25">
      <c r="Q285" s="51" t="str">
        <f t="shared" si="8"/>
        <v/>
      </c>
      <c r="R285" s="51" t="str">
        <f>IF(M285="","",IF(AND(M285&lt;&gt;'Tabelas auxiliares'!$B$236,M285&lt;&gt;'Tabelas auxiliares'!$B$237,M285&lt;&gt;'Tabelas auxiliares'!$C$236,M285&lt;&gt;'Tabelas auxiliares'!$C$237,M285&lt;&gt;'Tabelas auxiliares'!$D$236),"FOLHA DE PESSOAL",IF(Q285='Tabelas auxiliares'!$A$237,"CUSTEIO",IF(Q285='Tabelas auxiliares'!$A$236,"INVESTIMENTO","ERRO - VERIFICAR"))))</f>
        <v/>
      </c>
      <c r="S285" s="64" t="str">
        <f t="shared" si="9"/>
        <v/>
      </c>
    </row>
    <row r="286" spans="17:19" x14ac:dyDescent="0.25">
      <c r="Q286" s="51" t="str">
        <f t="shared" si="8"/>
        <v/>
      </c>
      <c r="R286" s="51" t="str">
        <f>IF(M286="","",IF(AND(M286&lt;&gt;'Tabelas auxiliares'!$B$236,M286&lt;&gt;'Tabelas auxiliares'!$B$237,M286&lt;&gt;'Tabelas auxiliares'!$C$236,M286&lt;&gt;'Tabelas auxiliares'!$C$237,M286&lt;&gt;'Tabelas auxiliares'!$D$236),"FOLHA DE PESSOAL",IF(Q286='Tabelas auxiliares'!$A$237,"CUSTEIO",IF(Q286='Tabelas auxiliares'!$A$236,"INVESTIMENTO","ERRO - VERIFICAR"))))</f>
        <v/>
      </c>
      <c r="S286" s="64" t="str">
        <f t="shared" si="9"/>
        <v/>
      </c>
    </row>
    <row r="287" spans="17:19" x14ac:dyDescent="0.25">
      <c r="Q287" s="51" t="str">
        <f t="shared" si="8"/>
        <v/>
      </c>
      <c r="R287" s="51" t="str">
        <f>IF(M287="","",IF(AND(M287&lt;&gt;'Tabelas auxiliares'!$B$236,M287&lt;&gt;'Tabelas auxiliares'!$B$237,M287&lt;&gt;'Tabelas auxiliares'!$C$236,M287&lt;&gt;'Tabelas auxiliares'!$C$237,M287&lt;&gt;'Tabelas auxiliares'!$D$236),"FOLHA DE PESSOAL",IF(Q287='Tabelas auxiliares'!$A$237,"CUSTEIO",IF(Q287='Tabelas auxiliares'!$A$236,"INVESTIMENTO","ERRO - VERIFICAR"))))</f>
        <v/>
      </c>
      <c r="S287" s="64" t="str">
        <f t="shared" si="9"/>
        <v/>
      </c>
    </row>
    <row r="288" spans="17:19" x14ac:dyDescent="0.25">
      <c r="Q288" s="51" t="str">
        <f t="shared" si="8"/>
        <v/>
      </c>
      <c r="R288" s="51" t="str">
        <f>IF(M288="","",IF(AND(M288&lt;&gt;'Tabelas auxiliares'!$B$236,M288&lt;&gt;'Tabelas auxiliares'!$B$237,M288&lt;&gt;'Tabelas auxiliares'!$C$236,M288&lt;&gt;'Tabelas auxiliares'!$C$237,M288&lt;&gt;'Tabelas auxiliares'!$D$236),"FOLHA DE PESSOAL",IF(Q288='Tabelas auxiliares'!$A$237,"CUSTEIO",IF(Q288='Tabelas auxiliares'!$A$236,"INVESTIMENTO","ERRO - VERIFICAR"))))</f>
        <v/>
      </c>
      <c r="S288" s="64" t="str">
        <f t="shared" si="9"/>
        <v/>
      </c>
    </row>
    <row r="289" spans="17:19" x14ac:dyDescent="0.25">
      <c r="Q289" s="51" t="str">
        <f t="shared" si="8"/>
        <v/>
      </c>
      <c r="R289" s="51" t="str">
        <f>IF(M289="","",IF(AND(M289&lt;&gt;'Tabelas auxiliares'!$B$236,M289&lt;&gt;'Tabelas auxiliares'!$B$237,M289&lt;&gt;'Tabelas auxiliares'!$C$236,M289&lt;&gt;'Tabelas auxiliares'!$C$237,M289&lt;&gt;'Tabelas auxiliares'!$D$236),"FOLHA DE PESSOAL",IF(Q289='Tabelas auxiliares'!$A$237,"CUSTEIO",IF(Q289='Tabelas auxiliares'!$A$236,"INVESTIMENTO","ERRO - VERIFICAR"))))</f>
        <v/>
      </c>
      <c r="S289" s="64" t="str">
        <f t="shared" si="9"/>
        <v/>
      </c>
    </row>
    <row r="290" spans="17:19" x14ac:dyDescent="0.25">
      <c r="Q290" s="51" t="str">
        <f t="shared" si="8"/>
        <v/>
      </c>
      <c r="R290" s="51" t="str">
        <f>IF(M290="","",IF(AND(M290&lt;&gt;'Tabelas auxiliares'!$B$236,M290&lt;&gt;'Tabelas auxiliares'!$B$237,M290&lt;&gt;'Tabelas auxiliares'!$C$236,M290&lt;&gt;'Tabelas auxiliares'!$C$237,M290&lt;&gt;'Tabelas auxiliares'!$D$236),"FOLHA DE PESSOAL",IF(Q290='Tabelas auxiliares'!$A$237,"CUSTEIO",IF(Q290='Tabelas auxiliares'!$A$236,"INVESTIMENTO","ERRO - VERIFICAR"))))</f>
        <v/>
      </c>
      <c r="S290" s="64" t="str">
        <f t="shared" si="9"/>
        <v/>
      </c>
    </row>
    <row r="291" spans="17:19" x14ac:dyDescent="0.25">
      <c r="Q291" s="51" t="str">
        <f t="shared" si="8"/>
        <v/>
      </c>
      <c r="R291" s="51" t="str">
        <f>IF(M291="","",IF(AND(M291&lt;&gt;'Tabelas auxiliares'!$B$236,M291&lt;&gt;'Tabelas auxiliares'!$B$237,M291&lt;&gt;'Tabelas auxiliares'!$C$236,M291&lt;&gt;'Tabelas auxiliares'!$C$237,M291&lt;&gt;'Tabelas auxiliares'!$D$236),"FOLHA DE PESSOAL",IF(Q291='Tabelas auxiliares'!$A$237,"CUSTEIO",IF(Q291='Tabelas auxiliares'!$A$236,"INVESTIMENTO","ERRO - VERIFICAR"))))</f>
        <v/>
      </c>
      <c r="S291" s="64" t="str">
        <f t="shared" si="9"/>
        <v/>
      </c>
    </row>
    <row r="292" spans="17:19" x14ac:dyDescent="0.25">
      <c r="Q292" s="51" t="str">
        <f t="shared" si="8"/>
        <v/>
      </c>
      <c r="R292" s="51" t="str">
        <f>IF(M292="","",IF(AND(M292&lt;&gt;'Tabelas auxiliares'!$B$236,M292&lt;&gt;'Tabelas auxiliares'!$B$237,M292&lt;&gt;'Tabelas auxiliares'!$C$236,M292&lt;&gt;'Tabelas auxiliares'!$C$237,M292&lt;&gt;'Tabelas auxiliares'!$D$236),"FOLHA DE PESSOAL",IF(Q292='Tabelas auxiliares'!$A$237,"CUSTEIO",IF(Q292='Tabelas auxiliares'!$A$236,"INVESTIMENTO","ERRO - VERIFICAR"))))</f>
        <v/>
      </c>
      <c r="S292" s="64" t="str">
        <f t="shared" si="9"/>
        <v/>
      </c>
    </row>
    <row r="293" spans="17:19" x14ac:dyDescent="0.25">
      <c r="Q293" s="51" t="str">
        <f t="shared" si="8"/>
        <v/>
      </c>
      <c r="R293" s="51" t="str">
        <f>IF(M293="","",IF(AND(M293&lt;&gt;'Tabelas auxiliares'!$B$236,M293&lt;&gt;'Tabelas auxiliares'!$B$237,M293&lt;&gt;'Tabelas auxiliares'!$C$236,M293&lt;&gt;'Tabelas auxiliares'!$C$237,M293&lt;&gt;'Tabelas auxiliares'!$D$236),"FOLHA DE PESSOAL",IF(Q293='Tabelas auxiliares'!$A$237,"CUSTEIO",IF(Q293='Tabelas auxiliares'!$A$236,"INVESTIMENTO","ERRO - VERIFICAR"))))</f>
        <v/>
      </c>
      <c r="S293" s="64" t="str">
        <f t="shared" si="9"/>
        <v/>
      </c>
    </row>
    <row r="294" spans="17:19" x14ac:dyDescent="0.25">
      <c r="Q294" s="51" t="str">
        <f t="shared" si="8"/>
        <v/>
      </c>
      <c r="R294" s="51" t="str">
        <f>IF(M294="","",IF(AND(M294&lt;&gt;'Tabelas auxiliares'!$B$236,M294&lt;&gt;'Tabelas auxiliares'!$B$237,M294&lt;&gt;'Tabelas auxiliares'!$C$236,M294&lt;&gt;'Tabelas auxiliares'!$C$237,M294&lt;&gt;'Tabelas auxiliares'!$D$236),"FOLHA DE PESSOAL",IF(Q294='Tabelas auxiliares'!$A$237,"CUSTEIO",IF(Q294='Tabelas auxiliares'!$A$236,"INVESTIMENTO","ERRO - VERIFICAR"))))</f>
        <v/>
      </c>
      <c r="S294" s="64" t="str">
        <f t="shared" si="9"/>
        <v/>
      </c>
    </row>
    <row r="295" spans="17:19" x14ac:dyDescent="0.25">
      <c r="Q295" s="51" t="str">
        <f t="shared" si="8"/>
        <v/>
      </c>
      <c r="R295" s="51" t="str">
        <f>IF(M295="","",IF(AND(M295&lt;&gt;'Tabelas auxiliares'!$B$236,M295&lt;&gt;'Tabelas auxiliares'!$B$237,M295&lt;&gt;'Tabelas auxiliares'!$C$236,M295&lt;&gt;'Tabelas auxiliares'!$C$237,M295&lt;&gt;'Tabelas auxiliares'!$D$236),"FOLHA DE PESSOAL",IF(Q295='Tabelas auxiliares'!$A$237,"CUSTEIO",IF(Q295='Tabelas auxiliares'!$A$236,"INVESTIMENTO","ERRO - VERIFICAR"))))</f>
        <v/>
      </c>
      <c r="S295" s="64" t="str">
        <f t="shared" si="9"/>
        <v/>
      </c>
    </row>
    <row r="296" spans="17:19" x14ac:dyDescent="0.25">
      <c r="Q296" s="51" t="str">
        <f t="shared" si="8"/>
        <v/>
      </c>
      <c r="R296" s="51" t="str">
        <f>IF(M296="","",IF(AND(M296&lt;&gt;'Tabelas auxiliares'!$B$236,M296&lt;&gt;'Tabelas auxiliares'!$B$237,M296&lt;&gt;'Tabelas auxiliares'!$C$236,M296&lt;&gt;'Tabelas auxiliares'!$C$237,M296&lt;&gt;'Tabelas auxiliares'!$D$236),"FOLHA DE PESSOAL",IF(Q296='Tabelas auxiliares'!$A$237,"CUSTEIO",IF(Q296='Tabelas auxiliares'!$A$236,"INVESTIMENTO","ERRO - VERIFICAR"))))</f>
        <v/>
      </c>
      <c r="S296" s="64" t="str">
        <f t="shared" si="9"/>
        <v/>
      </c>
    </row>
    <row r="297" spans="17:19" x14ac:dyDescent="0.25">
      <c r="Q297" s="51" t="str">
        <f t="shared" si="8"/>
        <v/>
      </c>
      <c r="R297" s="51" t="str">
        <f>IF(M297="","",IF(AND(M297&lt;&gt;'Tabelas auxiliares'!$B$236,M297&lt;&gt;'Tabelas auxiliares'!$B$237,M297&lt;&gt;'Tabelas auxiliares'!$C$236,M297&lt;&gt;'Tabelas auxiliares'!$C$237,M297&lt;&gt;'Tabelas auxiliares'!$D$236),"FOLHA DE PESSOAL",IF(Q297='Tabelas auxiliares'!$A$237,"CUSTEIO",IF(Q297='Tabelas auxiliares'!$A$236,"INVESTIMENTO","ERRO - VERIFICAR"))))</f>
        <v/>
      </c>
      <c r="S297" s="64" t="str">
        <f t="shared" si="9"/>
        <v/>
      </c>
    </row>
    <row r="298" spans="17:19" x14ac:dyDescent="0.25">
      <c r="Q298" s="51" t="str">
        <f t="shared" si="8"/>
        <v/>
      </c>
      <c r="R298" s="51" t="str">
        <f>IF(M298="","",IF(AND(M298&lt;&gt;'Tabelas auxiliares'!$B$236,M298&lt;&gt;'Tabelas auxiliares'!$B$237,M298&lt;&gt;'Tabelas auxiliares'!$C$236,M298&lt;&gt;'Tabelas auxiliares'!$C$237,M298&lt;&gt;'Tabelas auxiliares'!$D$236),"FOLHA DE PESSOAL",IF(Q298='Tabelas auxiliares'!$A$237,"CUSTEIO",IF(Q298='Tabelas auxiliares'!$A$236,"INVESTIMENTO","ERRO - VERIFICAR"))))</f>
        <v/>
      </c>
      <c r="S298" s="64" t="str">
        <f t="shared" si="9"/>
        <v/>
      </c>
    </row>
    <row r="299" spans="17:19" x14ac:dyDescent="0.25">
      <c r="Q299" s="51" t="str">
        <f t="shared" si="8"/>
        <v/>
      </c>
      <c r="R299" s="51" t="str">
        <f>IF(M299="","",IF(AND(M299&lt;&gt;'Tabelas auxiliares'!$B$236,M299&lt;&gt;'Tabelas auxiliares'!$B$237,M299&lt;&gt;'Tabelas auxiliares'!$C$236,M299&lt;&gt;'Tabelas auxiliares'!$C$237,M299&lt;&gt;'Tabelas auxiliares'!$D$236),"FOLHA DE PESSOAL",IF(Q299='Tabelas auxiliares'!$A$237,"CUSTEIO",IF(Q299='Tabelas auxiliares'!$A$236,"INVESTIMENTO","ERRO - VERIFICAR"))))</f>
        <v/>
      </c>
      <c r="S299" s="64" t="str">
        <f t="shared" si="9"/>
        <v/>
      </c>
    </row>
    <row r="300" spans="17:19" x14ac:dyDescent="0.25">
      <c r="Q300" s="51" t="str">
        <f t="shared" si="8"/>
        <v/>
      </c>
      <c r="R300" s="51" t="str">
        <f>IF(M300="","",IF(AND(M300&lt;&gt;'Tabelas auxiliares'!$B$236,M300&lt;&gt;'Tabelas auxiliares'!$B$237,M300&lt;&gt;'Tabelas auxiliares'!$C$236,M300&lt;&gt;'Tabelas auxiliares'!$C$237,M300&lt;&gt;'Tabelas auxiliares'!$D$236),"FOLHA DE PESSOAL",IF(Q300='Tabelas auxiliares'!$A$237,"CUSTEIO",IF(Q300='Tabelas auxiliares'!$A$236,"INVESTIMENTO","ERRO - VERIFICAR"))))</f>
        <v/>
      </c>
      <c r="S300" s="64" t="str">
        <f t="shared" si="9"/>
        <v/>
      </c>
    </row>
    <row r="301" spans="17:19" x14ac:dyDescent="0.25">
      <c r="Q301" s="51" t="str">
        <f t="shared" si="8"/>
        <v/>
      </c>
      <c r="R301" s="51" t="str">
        <f>IF(M301="","",IF(AND(M301&lt;&gt;'Tabelas auxiliares'!$B$236,M301&lt;&gt;'Tabelas auxiliares'!$B$237,M301&lt;&gt;'Tabelas auxiliares'!$C$236,M301&lt;&gt;'Tabelas auxiliares'!$C$237,M301&lt;&gt;'Tabelas auxiliares'!$D$236),"FOLHA DE PESSOAL",IF(Q301='Tabelas auxiliares'!$A$237,"CUSTEIO",IF(Q301='Tabelas auxiliares'!$A$236,"INVESTIMENTO","ERRO - VERIFICAR"))))</f>
        <v/>
      </c>
      <c r="S301" s="64" t="str">
        <f t="shared" si="9"/>
        <v/>
      </c>
    </row>
    <row r="302" spans="17:19" x14ac:dyDescent="0.25">
      <c r="Q302" s="51" t="str">
        <f t="shared" si="8"/>
        <v/>
      </c>
      <c r="R302" s="51" t="str">
        <f>IF(M302="","",IF(AND(M302&lt;&gt;'Tabelas auxiliares'!$B$236,M302&lt;&gt;'Tabelas auxiliares'!$B$237,M302&lt;&gt;'Tabelas auxiliares'!$C$236,M302&lt;&gt;'Tabelas auxiliares'!$C$237,M302&lt;&gt;'Tabelas auxiliares'!$D$236),"FOLHA DE PESSOAL",IF(Q302='Tabelas auxiliares'!$A$237,"CUSTEIO",IF(Q302='Tabelas auxiliares'!$A$236,"INVESTIMENTO","ERRO - VERIFICAR"))))</f>
        <v/>
      </c>
      <c r="S302" s="64" t="str">
        <f t="shared" si="9"/>
        <v/>
      </c>
    </row>
    <row r="303" spans="17:19" x14ac:dyDescent="0.25">
      <c r="Q303" s="51" t="str">
        <f t="shared" si="8"/>
        <v/>
      </c>
      <c r="R303" s="51" t="str">
        <f>IF(M303="","",IF(AND(M303&lt;&gt;'Tabelas auxiliares'!$B$236,M303&lt;&gt;'Tabelas auxiliares'!$B$237,M303&lt;&gt;'Tabelas auxiliares'!$C$236,M303&lt;&gt;'Tabelas auxiliares'!$C$237,M303&lt;&gt;'Tabelas auxiliares'!$D$236),"FOLHA DE PESSOAL",IF(Q303='Tabelas auxiliares'!$A$237,"CUSTEIO",IF(Q303='Tabelas auxiliares'!$A$236,"INVESTIMENTO","ERRO - VERIFICAR"))))</f>
        <v/>
      </c>
      <c r="S303" s="64" t="str">
        <f t="shared" si="9"/>
        <v/>
      </c>
    </row>
    <row r="304" spans="17:19" x14ac:dyDescent="0.25">
      <c r="Q304" s="51" t="str">
        <f t="shared" si="8"/>
        <v/>
      </c>
      <c r="R304" s="51" t="str">
        <f>IF(M304="","",IF(AND(M304&lt;&gt;'Tabelas auxiliares'!$B$236,M304&lt;&gt;'Tabelas auxiliares'!$B$237,M304&lt;&gt;'Tabelas auxiliares'!$C$236,M304&lt;&gt;'Tabelas auxiliares'!$C$237,M304&lt;&gt;'Tabelas auxiliares'!$D$236),"FOLHA DE PESSOAL",IF(Q304='Tabelas auxiliares'!$A$237,"CUSTEIO",IF(Q304='Tabelas auxiliares'!$A$236,"INVESTIMENTO","ERRO - VERIFICAR"))))</f>
        <v/>
      </c>
      <c r="S304" s="64" t="str">
        <f t="shared" si="9"/>
        <v/>
      </c>
    </row>
    <row r="305" spans="17:19" x14ac:dyDescent="0.25">
      <c r="Q305" s="51" t="str">
        <f t="shared" si="8"/>
        <v/>
      </c>
      <c r="R305" s="51" t="str">
        <f>IF(M305="","",IF(AND(M305&lt;&gt;'Tabelas auxiliares'!$B$236,M305&lt;&gt;'Tabelas auxiliares'!$B$237,M305&lt;&gt;'Tabelas auxiliares'!$C$236,M305&lt;&gt;'Tabelas auxiliares'!$C$237,M305&lt;&gt;'Tabelas auxiliares'!$D$236),"FOLHA DE PESSOAL",IF(Q305='Tabelas auxiliares'!$A$237,"CUSTEIO",IF(Q305='Tabelas auxiliares'!$A$236,"INVESTIMENTO","ERRO - VERIFICAR"))))</f>
        <v/>
      </c>
      <c r="S305" s="64" t="str">
        <f t="shared" si="9"/>
        <v/>
      </c>
    </row>
    <row r="306" spans="17:19" x14ac:dyDescent="0.25">
      <c r="Q306" s="51" t="str">
        <f t="shared" si="8"/>
        <v/>
      </c>
      <c r="R306" s="51" t="str">
        <f>IF(M306="","",IF(AND(M306&lt;&gt;'Tabelas auxiliares'!$B$236,M306&lt;&gt;'Tabelas auxiliares'!$B$237,M306&lt;&gt;'Tabelas auxiliares'!$C$236,M306&lt;&gt;'Tabelas auxiliares'!$C$237,M306&lt;&gt;'Tabelas auxiliares'!$D$236),"FOLHA DE PESSOAL",IF(Q306='Tabelas auxiliares'!$A$237,"CUSTEIO",IF(Q306='Tabelas auxiliares'!$A$236,"INVESTIMENTO","ERRO - VERIFICAR"))))</f>
        <v/>
      </c>
      <c r="S306" s="64" t="str">
        <f t="shared" si="9"/>
        <v/>
      </c>
    </row>
    <row r="307" spans="17:19" x14ac:dyDescent="0.25">
      <c r="Q307" s="51" t="str">
        <f t="shared" si="8"/>
        <v/>
      </c>
      <c r="R307" s="51" t="str">
        <f>IF(M307="","",IF(AND(M307&lt;&gt;'Tabelas auxiliares'!$B$236,M307&lt;&gt;'Tabelas auxiliares'!$B$237,M307&lt;&gt;'Tabelas auxiliares'!$C$236,M307&lt;&gt;'Tabelas auxiliares'!$C$237,M307&lt;&gt;'Tabelas auxiliares'!$D$236),"FOLHA DE PESSOAL",IF(Q307='Tabelas auxiliares'!$A$237,"CUSTEIO",IF(Q307='Tabelas auxiliares'!$A$236,"INVESTIMENTO","ERRO - VERIFICAR"))))</f>
        <v/>
      </c>
      <c r="S307" s="64" t="str">
        <f t="shared" si="9"/>
        <v/>
      </c>
    </row>
    <row r="308" spans="17:19" x14ac:dyDescent="0.25">
      <c r="Q308" s="51" t="str">
        <f t="shared" si="8"/>
        <v/>
      </c>
      <c r="R308" s="51" t="str">
        <f>IF(M308="","",IF(AND(M308&lt;&gt;'Tabelas auxiliares'!$B$236,M308&lt;&gt;'Tabelas auxiliares'!$B$237,M308&lt;&gt;'Tabelas auxiliares'!$C$236,M308&lt;&gt;'Tabelas auxiliares'!$C$237,M308&lt;&gt;'Tabelas auxiliares'!$D$236),"FOLHA DE PESSOAL",IF(Q308='Tabelas auxiliares'!$A$237,"CUSTEIO",IF(Q308='Tabelas auxiliares'!$A$236,"INVESTIMENTO","ERRO - VERIFICAR"))))</f>
        <v/>
      </c>
      <c r="S308" s="64" t="str">
        <f t="shared" si="9"/>
        <v/>
      </c>
    </row>
    <row r="309" spans="17:19" x14ac:dyDescent="0.25">
      <c r="Q309" s="51" t="str">
        <f t="shared" si="8"/>
        <v/>
      </c>
      <c r="R309" s="51" t="str">
        <f>IF(M309="","",IF(AND(M309&lt;&gt;'Tabelas auxiliares'!$B$236,M309&lt;&gt;'Tabelas auxiliares'!$B$237,M309&lt;&gt;'Tabelas auxiliares'!$C$236,M309&lt;&gt;'Tabelas auxiliares'!$C$237,M309&lt;&gt;'Tabelas auxiliares'!$D$236),"FOLHA DE PESSOAL",IF(Q309='Tabelas auxiliares'!$A$237,"CUSTEIO",IF(Q309='Tabelas auxiliares'!$A$236,"INVESTIMENTO","ERRO - VERIFICAR"))))</f>
        <v/>
      </c>
      <c r="S309" s="64" t="str">
        <f t="shared" si="9"/>
        <v/>
      </c>
    </row>
    <row r="310" spans="17:19" x14ac:dyDescent="0.25">
      <c r="Q310" s="51" t="str">
        <f t="shared" si="8"/>
        <v/>
      </c>
      <c r="R310" s="51" t="str">
        <f>IF(M310="","",IF(AND(M310&lt;&gt;'Tabelas auxiliares'!$B$236,M310&lt;&gt;'Tabelas auxiliares'!$B$237,M310&lt;&gt;'Tabelas auxiliares'!$C$236,M310&lt;&gt;'Tabelas auxiliares'!$C$237,M310&lt;&gt;'Tabelas auxiliares'!$D$236),"FOLHA DE PESSOAL",IF(Q310='Tabelas auxiliares'!$A$237,"CUSTEIO",IF(Q310='Tabelas auxiliares'!$A$236,"INVESTIMENTO","ERRO - VERIFICAR"))))</f>
        <v/>
      </c>
      <c r="S310" s="64" t="str">
        <f t="shared" si="9"/>
        <v/>
      </c>
    </row>
    <row r="311" spans="17:19" x14ac:dyDescent="0.25">
      <c r="Q311" s="51" t="str">
        <f t="shared" si="8"/>
        <v/>
      </c>
      <c r="R311" s="51" t="str">
        <f>IF(M311="","",IF(AND(M311&lt;&gt;'Tabelas auxiliares'!$B$236,M311&lt;&gt;'Tabelas auxiliares'!$B$237,M311&lt;&gt;'Tabelas auxiliares'!$C$236,M311&lt;&gt;'Tabelas auxiliares'!$C$237,M311&lt;&gt;'Tabelas auxiliares'!$D$236),"FOLHA DE PESSOAL",IF(Q311='Tabelas auxiliares'!$A$237,"CUSTEIO",IF(Q311='Tabelas auxiliares'!$A$236,"INVESTIMENTO","ERRO - VERIFICAR"))))</f>
        <v/>
      </c>
      <c r="S311" s="64" t="str">
        <f t="shared" si="9"/>
        <v/>
      </c>
    </row>
    <row r="312" spans="17:19" x14ac:dyDescent="0.25">
      <c r="Q312" s="51" t="str">
        <f t="shared" si="8"/>
        <v/>
      </c>
      <c r="R312" s="51" t="str">
        <f>IF(M312="","",IF(AND(M312&lt;&gt;'Tabelas auxiliares'!$B$236,M312&lt;&gt;'Tabelas auxiliares'!$B$237,M312&lt;&gt;'Tabelas auxiliares'!$C$236,M312&lt;&gt;'Tabelas auxiliares'!$C$237,M312&lt;&gt;'Tabelas auxiliares'!$D$236),"FOLHA DE PESSOAL",IF(Q312='Tabelas auxiliares'!$A$237,"CUSTEIO",IF(Q312='Tabelas auxiliares'!$A$236,"INVESTIMENTO","ERRO - VERIFICAR"))))</f>
        <v/>
      </c>
      <c r="S312" s="64" t="str">
        <f t="shared" si="9"/>
        <v/>
      </c>
    </row>
    <row r="313" spans="17:19" x14ac:dyDescent="0.25">
      <c r="Q313" s="51" t="str">
        <f t="shared" si="8"/>
        <v/>
      </c>
      <c r="R313" s="51" t="str">
        <f>IF(M313="","",IF(AND(M313&lt;&gt;'Tabelas auxiliares'!$B$236,M313&lt;&gt;'Tabelas auxiliares'!$B$237,M313&lt;&gt;'Tabelas auxiliares'!$C$236,M313&lt;&gt;'Tabelas auxiliares'!$C$237,M313&lt;&gt;'Tabelas auxiliares'!$D$236),"FOLHA DE PESSOAL",IF(Q313='Tabelas auxiliares'!$A$237,"CUSTEIO",IF(Q313='Tabelas auxiliares'!$A$236,"INVESTIMENTO","ERRO - VERIFICAR"))))</f>
        <v/>
      </c>
      <c r="S313" s="64" t="str">
        <f t="shared" si="9"/>
        <v/>
      </c>
    </row>
    <row r="314" spans="17:19" x14ac:dyDescent="0.25">
      <c r="Q314" s="51" t="str">
        <f t="shared" si="8"/>
        <v/>
      </c>
      <c r="R314" s="51" t="str">
        <f>IF(M314="","",IF(AND(M314&lt;&gt;'Tabelas auxiliares'!$B$236,M314&lt;&gt;'Tabelas auxiliares'!$B$237,M314&lt;&gt;'Tabelas auxiliares'!$C$236,M314&lt;&gt;'Tabelas auxiliares'!$C$237,M314&lt;&gt;'Tabelas auxiliares'!$D$236),"FOLHA DE PESSOAL",IF(Q314='Tabelas auxiliares'!$A$237,"CUSTEIO",IF(Q314='Tabelas auxiliares'!$A$236,"INVESTIMENTO","ERRO - VERIFICAR"))))</f>
        <v/>
      </c>
      <c r="S314" s="64" t="str">
        <f t="shared" si="9"/>
        <v/>
      </c>
    </row>
    <row r="315" spans="17:19" x14ac:dyDescent="0.25">
      <c r="Q315" s="51" t="str">
        <f t="shared" si="8"/>
        <v/>
      </c>
      <c r="R315" s="51" t="str">
        <f>IF(M315="","",IF(AND(M315&lt;&gt;'Tabelas auxiliares'!$B$236,M315&lt;&gt;'Tabelas auxiliares'!$B$237,M315&lt;&gt;'Tabelas auxiliares'!$C$236,M315&lt;&gt;'Tabelas auxiliares'!$C$237,M315&lt;&gt;'Tabelas auxiliares'!$D$236),"FOLHA DE PESSOAL",IF(Q315='Tabelas auxiliares'!$A$237,"CUSTEIO",IF(Q315='Tabelas auxiliares'!$A$236,"INVESTIMENTO","ERRO - VERIFICAR"))))</f>
        <v/>
      </c>
      <c r="S315" s="64" t="str">
        <f t="shared" si="9"/>
        <v/>
      </c>
    </row>
    <row r="316" spans="17:19" x14ac:dyDescent="0.25">
      <c r="Q316" s="51" t="str">
        <f t="shared" si="8"/>
        <v/>
      </c>
      <c r="R316" s="51" t="str">
        <f>IF(M316="","",IF(AND(M316&lt;&gt;'Tabelas auxiliares'!$B$236,M316&lt;&gt;'Tabelas auxiliares'!$B$237,M316&lt;&gt;'Tabelas auxiliares'!$C$236,M316&lt;&gt;'Tabelas auxiliares'!$C$237,M316&lt;&gt;'Tabelas auxiliares'!$D$236),"FOLHA DE PESSOAL",IF(Q316='Tabelas auxiliares'!$A$237,"CUSTEIO",IF(Q316='Tabelas auxiliares'!$A$236,"INVESTIMENTO","ERRO - VERIFICAR"))))</f>
        <v/>
      </c>
      <c r="S316" s="64" t="str">
        <f t="shared" si="9"/>
        <v/>
      </c>
    </row>
    <row r="317" spans="17:19" x14ac:dyDescent="0.25">
      <c r="Q317" s="51" t="str">
        <f t="shared" si="8"/>
        <v/>
      </c>
      <c r="R317" s="51" t="str">
        <f>IF(M317="","",IF(AND(M317&lt;&gt;'Tabelas auxiliares'!$B$236,M317&lt;&gt;'Tabelas auxiliares'!$B$237,M317&lt;&gt;'Tabelas auxiliares'!$C$236,M317&lt;&gt;'Tabelas auxiliares'!$C$237,M317&lt;&gt;'Tabelas auxiliares'!$D$236),"FOLHA DE PESSOAL",IF(Q317='Tabelas auxiliares'!$A$237,"CUSTEIO",IF(Q317='Tabelas auxiliares'!$A$236,"INVESTIMENTO","ERRO - VERIFICAR"))))</f>
        <v/>
      </c>
      <c r="S317" s="64" t="str">
        <f t="shared" si="9"/>
        <v/>
      </c>
    </row>
    <row r="318" spans="17:19" x14ac:dyDescent="0.25">
      <c r="Q318" s="51" t="str">
        <f t="shared" si="8"/>
        <v/>
      </c>
      <c r="R318" s="51" t="str">
        <f>IF(M318="","",IF(AND(M318&lt;&gt;'Tabelas auxiliares'!$B$236,M318&lt;&gt;'Tabelas auxiliares'!$B$237,M318&lt;&gt;'Tabelas auxiliares'!$C$236,M318&lt;&gt;'Tabelas auxiliares'!$C$237,M318&lt;&gt;'Tabelas auxiliares'!$D$236),"FOLHA DE PESSOAL",IF(Q318='Tabelas auxiliares'!$A$237,"CUSTEIO",IF(Q318='Tabelas auxiliares'!$A$236,"INVESTIMENTO","ERRO - VERIFICAR"))))</f>
        <v/>
      </c>
      <c r="S318" s="64" t="str">
        <f t="shared" si="9"/>
        <v/>
      </c>
    </row>
    <row r="319" spans="17:19" x14ac:dyDescent="0.25">
      <c r="Q319" s="51" t="str">
        <f t="shared" si="8"/>
        <v/>
      </c>
      <c r="R319" s="51" t="str">
        <f>IF(M319="","",IF(AND(M319&lt;&gt;'Tabelas auxiliares'!$B$236,M319&lt;&gt;'Tabelas auxiliares'!$B$237,M319&lt;&gt;'Tabelas auxiliares'!$C$236,M319&lt;&gt;'Tabelas auxiliares'!$C$237,M319&lt;&gt;'Tabelas auxiliares'!$D$236),"FOLHA DE PESSOAL",IF(Q319='Tabelas auxiliares'!$A$237,"CUSTEIO",IF(Q319='Tabelas auxiliares'!$A$236,"INVESTIMENTO","ERRO - VERIFICAR"))))</f>
        <v/>
      </c>
      <c r="S319" s="64" t="str">
        <f t="shared" si="9"/>
        <v/>
      </c>
    </row>
    <row r="320" spans="17:19" x14ac:dyDescent="0.25">
      <c r="Q320" s="51" t="str">
        <f t="shared" si="8"/>
        <v/>
      </c>
      <c r="R320" s="51" t="str">
        <f>IF(M320="","",IF(AND(M320&lt;&gt;'Tabelas auxiliares'!$B$236,M320&lt;&gt;'Tabelas auxiliares'!$B$237,M320&lt;&gt;'Tabelas auxiliares'!$C$236,M320&lt;&gt;'Tabelas auxiliares'!$C$237,M320&lt;&gt;'Tabelas auxiliares'!$D$236),"FOLHA DE PESSOAL",IF(Q320='Tabelas auxiliares'!$A$237,"CUSTEIO",IF(Q320='Tabelas auxiliares'!$A$236,"INVESTIMENTO","ERRO - VERIFICAR"))))</f>
        <v/>
      </c>
      <c r="S320" s="64" t="str">
        <f t="shared" si="9"/>
        <v/>
      </c>
    </row>
    <row r="321" spans="17:19" x14ac:dyDescent="0.25">
      <c r="Q321" s="51" t="str">
        <f t="shared" si="8"/>
        <v/>
      </c>
      <c r="R321" s="51" t="str">
        <f>IF(M321="","",IF(AND(M321&lt;&gt;'Tabelas auxiliares'!$B$236,M321&lt;&gt;'Tabelas auxiliares'!$B$237,M321&lt;&gt;'Tabelas auxiliares'!$C$236,M321&lt;&gt;'Tabelas auxiliares'!$C$237,M321&lt;&gt;'Tabelas auxiliares'!$D$236),"FOLHA DE PESSOAL",IF(Q321='Tabelas auxiliares'!$A$237,"CUSTEIO",IF(Q321='Tabelas auxiliares'!$A$236,"INVESTIMENTO","ERRO - VERIFICAR"))))</f>
        <v/>
      </c>
      <c r="S321" s="64" t="str">
        <f t="shared" si="9"/>
        <v/>
      </c>
    </row>
    <row r="322" spans="17:19" x14ac:dyDescent="0.25">
      <c r="Q322" s="51" t="str">
        <f t="shared" si="8"/>
        <v/>
      </c>
      <c r="R322" s="51" t="str">
        <f>IF(M322="","",IF(AND(M322&lt;&gt;'Tabelas auxiliares'!$B$236,M322&lt;&gt;'Tabelas auxiliares'!$B$237,M322&lt;&gt;'Tabelas auxiliares'!$C$236,M322&lt;&gt;'Tabelas auxiliares'!$C$237,M322&lt;&gt;'Tabelas auxiliares'!$D$236),"FOLHA DE PESSOAL",IF(Q322='Tabelas auxiliares'!$A$237,"CUSTEIO",IF(Q322='Tabelas auxiliares'!$A$236,"INVESTIMENTO","ERRO - VERIFICAR"))))</f>
        <v/>
      </c>
      <c r="S322" s="64" t="str">
        <f t="shared" si="9"/>
        <v/>
      </c>
    </row>
    <row r="323" spans="17:19" x14ac:dyDescent="0.25">
      <c r="Q323" s="51" t="str">
        <f t="shared" si="8"/>
        <v/>
      </c>
      <c r="R323" s="51" t="str">
        <f>IF(M323="","",IF(AND(M323&lt;&gt;'Tabelas auxiliares'!$B$236,M323&lt;&gt;'Tabelas auxiliares'!$B$237,M323&lt;&gt;'Tabelas auxiliares'!$C$236,M323&lt;&gt;'Tabelas auxiliares'!$C$237,M323&lt;&gt;'Tabelas auxiliares'!$D$236),"FOLHA DE PESSOAL",IF(Q323='Tabelas auxiliares'!$A$237,"CUSTEIO",IF(Q323='Tabelas auxiliares'!$A$236,"INVESTIMENTO","ERRO - VERIFICAR"))))</f>
        <v/>
      </c>
      <c r="S323" s="64" t="str">
        <f t="shared" si="9"/>
        <v/>
      </c>
    </row>
    <row r="324" spans="17:19" x14ac:dyDescent="0.25">
      <c r="Q324" s="51" t="str">
        <f t="shared" ref="Q324:Q387" si="10">LEFT(O324,1)</f>
        <v/>
      </c>
      <c r="R324" s="51" t="str">
        <f>IF(M324="","",IF(AND(M324&lt;&gt;'Tabelas auxiliares'!$B$236,M324&lt;&gt;'Tabelas auxiliares'!$B$237,M324&lt;&gt;'Tabelas auxiliares'!$C$236,M324&lt;&gt;'Tabelas auxiliares'!$C$237,M324&lt;&gt;'Tabelas auxiliares'!$D$236),"FOLHA DE PESSOAL",IF(Q324='Tabelas auxiliares'!$A$237,"CUSTEIO",IF(Q324='Tabelas auxiliares'!$A$236,"INVESTIMENTO","ERRO - VERIFICAR"))))</f>
        <v/>
      </c>
      <c r="S324" s="64" t="str">
        <f t="shared" si="9"/>
        <v/>
      </c>
    </row>
    <row r="325" spans="17:19" x14ac:dyDescent="0.25">
      <c r="Q325" s="51" t="str">
        <f t="shared" si="10"/>
        <v/>
      </c>
      <c r="R325" s="51" t="str">
        <f>IF(M325="","",IF(AND(M325&lt;&gt;'Tabelas auxiliares'!$B$236,M325&lt;&gt;'Tabelas auxiliares'!$B$237,M325&lt;&gt;'Tabelas auxiliares'!$C$236,M325&lt;&gt;'Tabelas auxiliares'!$C$237,M325&lt;&gt;'Tabelas auxiliares'!$D$236),"FOLHA DE PESSOAL",IF(Q325='Tabelas auxiliares'!$A$237,"CUSTEIO",IF(Q325='Tabelas auxiliares'!$A$236,"INVESTIMENTO","ERRO - VERIFICAR"))))</f>
        <v/>
      </c>
      <c r="S325" s="64" t="str">
        <f t="shared" ref="S325:S388" si="11">IF(SUM(T325:X325)=0,"",SUM(T325:X325))</f>
        <v/>
      </c>
    </row>
    <row r="326" spans="17:19" x14ac:dyDescent="0.25">
      <c r="Q326" s="51" t="str">
        <f t="shared" si="10"/>
        <v/>
      </c>
      <c r="R326" s="51" t="str">
        <f>IF(M326="","",IF(AND(M326&lt;&gt;'Tabelas auxiliares'!$B$236,M326&lt;&gt;'Tabelas auxiliares'!$B$237,M326&lt;&gt;'Tabelas auxiliares'!$C$236,M326&lt;&gt;'Tabelas auxiliares'!$C$237,M326&lt;&gt;'Tabelas auxiliares'!$D$236),"FOLHA DE PESSOAL",IF(Q326='Tabelas auxiliares'!$A$237,"CUSTEIO",IF(Q326='Tabelas auxiliares'!$A$236,"INVESTIMENTO","ERRO - VERIFICAR"))))</f>
        <v/>
      </c>
      <c r="S326" s="64" t="str">
        <f t="shared" si="11"/>
        <v/>
      </c>
    </row>
    <row r="327" spans="17:19" x14ac:dyDescent="0.25">
      <c r="Q327" s="51" t="str">
        <f t="shared" si="10"/>
        <v/>
      </c>
      <c r="R327" s="51" t="str">
        <f>IF(M327="","",IF(AND(M327&lt;&gt;'Tabelas auxiliares'!$B$236,M327&lt;&gt;'Tabelas auxiliares'!$B$237,M327&lt;&gt;'Tabelas auxiliares'!$C$236,M327&lt;&gt;'Tabelas auxiliares'!$C$237,M327&lt;&gt;'Tabelas auxiliares'!$D$236),"FOLHA DE PESSOAL",IF(Q327='Tabelas auxiliares'!$A$237,"CUSTEIO",IF(Q327='Tabelas auxiliares'!$A$236,"INVESTIMENTO","ERRO - VERIFICAR"))))</f>
        <v/>
      </c>
      <c r="S327" s="64" t="str">
        <f t="shared" si="11"/>
        <v/>
      </c>
    </row>
    <row r="328" spans="17:19" x14ac:dyDescent="0.25">
      <c r="Q328" s="51" t="str">
        <f t="shared" si="10"/>
        <v/>
      </c>
      <c r="R328" s="51" t="str">
        <f>IF(M328="","",IF(AND(M328&lt;&gt;'Tabelas auxiliares'!$B$236,M328&lt;&gt;'Tabelas auxiliares'!$B$237,M328&lt;&gt;'Tabelas auxiliares'!$C$236,M328&lt;&gt;'Tabelas auxiliares'!$C$237,M328&lt;&gt;'Tabelas auxiliares'!$D$236),"FOLHA DE PESSOAL",IF(Q328='Tabelas auxiliares'!$A$237,"CUSTEIO",IF(Q328='Tabelas auxiliares'!$A$236,"INVESTIMENTO","ERRO - VERIFICAR"))))</f>
        <v/>
      </c>
      <c r="S328" s="64" t="str">
        <f t="shared" si="11"/>
        <v/>
      </c>
    </row>
    <row r="329" spans="17:19" x14ac:dyDescent="0.25">
      <c r="Q329" s="51" t="str">
        <f t="shared" si="10"/>
        <v/>
      </c>
      <c r="R329" s="51" t="str">
        <f>IF(M329="","",IF(AND(M329&lt;&gt;'Tabelas auxiliares'!$B$236,M329&lt;&gt;'Tabelas auxiliares'!$B$237,M329&lt;&gt;'Tabelas auxiliares'!$C$236,M329&lt;&gt;'Tabelas auxiliares'!$C$237,M329&lt;&gt;'Tabelas auxiliares'!$D$236),"FOLHA DE PESSOAL",IF(Q329='Tabelas auxiliares'!$A$237,"CUSTEIO",IF(Q329='Tabelas auxiliares'!$A$236,"INVESTIMENTO","ERRO - VERIFICAR"))))</f>
        <v/>
      </c>
      <c r="S329" s="64" t="str">
        <f t="shared" si="11"/>
        <v/>
      </c>
    </row>
    <row r="330" spans="17:19" x14ac:dyDescent="0.25">
      <c r="Q330" s="51" t="str">
        <f t="shared" si="10"/>
        <v/>
      </c>
      <c r="R330" s="51" t="str">
        <f>IF(M330="","",IF(AND(M330&lt;&gt;'Tabelas auxiliares'!$B$236,M330&lt;&gt;'Tabelas auxiliares'!$B$237,M330&lt;&gt;'Tabelas auxiliares'!$C$236,M330&lt;&gt;'Tabelas auxiliares'!$C$237,M330&lt;&gt;'Tabelas auxiliares'!$D$236),"FOLHA DE PESSOAL",IF(Q330='Tabelas auxiliares'!$A$237,"CUSTEIO",IF(Q330='Tabelas auxiliares'!$A$236,"INVESTIMENTO","ERRO - VERIFICAR"))))</f>
        <v/>
      </c>
      <c r="S330" s="64" t="str">
        <f t="shared" si="11"/>
        <v/>
      </c>
    </row>
    <row r="331" spans="17:19" x14ac:dyDescent="0.25">
      <c r="Q331" s="51" t="str">
        <f t="shared" si="10"/>
        <v/>
      </c>
      <c r="R331" s="51" t="str">
        <f>IF(M331="","",IF(AND(M331&lt;&gt;'Tabelas auxiliares'!$B$236,M331&lt;&gt;'Tabelas auxiliares'!$B$237,M331&lt;&gt;'Tabelas auxiliares'!$C$236,M331&lt;&gt;'Tabelas auxiliares'!$C$237,M331&lt;&gt;'Tabelas auxiliares'!$D$236),"FOLHA DE PESSOAL",IF(Q331='Tabelas auxiliares'!$A$237,"CUSTEIO",IF(Q331='Tabelas auxiliares'!$A$236,"INVESTIMENTO","ERRO - VERIFICAR"))))</f>
        <v/>
      </c>
      <c r="S331" s="64" t="str">
        <f t="shared" si="11"/>
        <v/>
      </c>
    </row>
    <row r="332" spans="17:19" x14ac:dyDescent="0.25">
      <c r="Q332" s="51" t="str">
        <f t="shared" si="10"/>
        <v/>
      </c>
      <c r="R332" s="51" t="str">
        <f>IF(M332="","",IF(AND(M332&lt;&gt;'Tabelas auxiliares'!$B$236,M332&lt;&gt;'Tabelas auxiliares'!$B$237,M332&lt;&gt;'Tabelas auxiliares'!$C$236,M332&lt;&gt;'Tabelas auxiliares'!$C$237,M332&lt;&gt;'Tabelas auxiliares'!$D$236),"FOLHA DE PESSOAL",IF(Q332='Tabelas auxiliares'!$A$237,"CUSTEIO",IF(Q332='Tabelas auxiliares'!$A$236,"INVESTIMENTO","ERRO - VERIFICAR"))))</f>
        <v/>
      </c>
      <c r="S332" s="64" t="str">
        <f t="shared" si="11"/>
        <v/>
      </c>
    </row>
    <row r="333" spans="17:19" x14ac:dyDescent="0.25">
      <c r="Q333" s="51" t="str">
        <f t="shared" si="10"/>
        <v/>
      </c>
      <c r="R333" s="51" t="str">
        <f>IF(M333="","",IF(AND(M333&lt;&gt;'Tabelas auxiliares'!$B$236,M333&lt;&gt;'Tabelas auxiliares'!$B$237,M333&lt;&gt;'Tabelas auxiliares'!$C$236,M333&lt;&gt;'Tabelas auxiliares'!$C$237,M333&lt;&gt;'Tabelas auxiliares'!$D$236),"FOLHA DE PESSOAL",IF(Q333='Tabelas auxiliares'!$A$237,"CUSTEIO",IF(Q333='Tabelas auxiliares'!$A$236,"INVESTIMENTO","ERRO - VERIFICAR"))))</f>
        <v/>
      </c>
      <c r="S333" s="64" t="str">
        <f t="shared" si="11"/>
        <v/>
      </c>
    </row>
    <row r="334" spans="17:19" x14ac:dyDescent="0.25">
      <c r="Q334" s="51" t="str">
        <f t="shared" si="10"/>
        <v/>
      </c>
      <c r="R334" s="51" t="str">
        <f>IF(M334="","",IF(AND(M334&lt;&gt;'Tabelas auxiliares'!$B$236,M334&lt;&gt;'Tabelas auxiliares'!$B$237,M334&lt;&gt;'Tabelas auxiliares'!$C$236,M334&lt;&gt;'Tabelas auxiliares'!$C$237,M334&lt;&gt;'Tabelas auxiliares'!$D$236),"FOLHA DE PESSOAL",IF(Q334='Tabelas auxiliares'!$A$237,"CUSTEIO",IF(Q334='Tabelas auxiliares'!$A$236,"INVESTIMENTO","ERRO - VERIFICAR"))))</f>
        <v/>
      </c>
      <c r="S334" s="64" t="str">
        <f t="shared" si="11"/>
        <v/>
      </c>
    </row>
    <row r="335" spans="17:19" x14ac:dyDescent="0.25">
      <c r="Q335" s="51" t="str">
        <f t="shared" si="10"/>
        <v/>
      </c>
      <c r="R335" s="51" t="str">
        <f>IF(M335="","",IF(AND(M335&lt;&gt;'Tabelas auxiliares'!$B$236,M335&lt;&gt;'Tabelas auxiliares'!$B$237,M335&lt;&gt;'Tabelas auxiliares'!$C$236,M335&lt;&gt;'Tabelas auxiliares'!$C$237,M335&lt;&gt;'Tabelas auxiliares'!$D$236),"FOLHA DE PESSOAL",IF(Q335='Tabelas auxiliares'!$A$237,"CUSTEIO",IF(Q335='Tabelas auxiliares'!$A$236,"INVESTIMENTO","ERRO - VERIFICAR"))))</f>
        <v/>
      </c>
      <c r="S335" s="64" t="str">
        <f t="shared" si="11"/>
        <v/>
      </c>
    </row>
    <row r="336" spans="17:19" x14ac:dyDescent="0.25">
      <c r="Q336" s="51" t="str">
        <f t="shared" si="10"/>
        <v/>
      </c>
      <c r="R336" s="51" t="str">
        <f>IF(M336="","",IF(AND(M336&lt;&gt;'Tabelas auxiliares'!$B$236,M336&lt;&gt;'Tabelas auxiliares'!$B$237,M336&lt;&gt;'Tabelas auxiliares'!$C$236,M336&lt;&gt;'Tabelas auxiliares'!$C$237,M336&lt;&gt;'Tabelas auxiliares'!$D$236),"FOLHA DE PESSOAL",IF(Q336='Tabelas auxiliares'!$A$237,"CUSTEIO",IF(Q336='Tabelas auxiliares'!$A$236,"INVESTIMENTO","ERRO - VERIFICAR"))))</f>
        <v/>
      </c>
      <c r="S336" s="64" t="str">
        <f t="shared" si="11"/>
        <v/>
      </c>
    </row>
    <row r="337" spans="17:19" x14ac:dyDescent="0.25">
      <c r="Q337" s="51" t="str">
        <f t="shared" si="10"/>
        <v/>
      </c>
      <c r="R337" s="51" t="str">
        <f>IF(M337="","",IF(AND(M337&lt;&gt;'Tabelas auxiliares'!$B$236,M337&lt;&gt;'Tabelas auxiliares'!$B$237,M337&lt;&gt;'Tabelas auxiliares'!$C$236,M337&lt;&gt;'Tabelas auxiliares'!$C$237,M337&lt;&gt;'Tabelas auxiliares'!$D$236),"FOLHA DE PESSOAL",IF(Q337='Tabelas auxiliares'!$A$237,"CUSTEIO",IF(Q337='Tabelas auxiliares'!$A$236,"INVESTIMENTO","ERRO - VERIFICAR"))))</f>
        <v/>
      </c>
      <c r="S337" s="64" t="str">
        <f t="shared" si="11"/>
        <v/>
      </c>
    </row>
    <row r="338" spans="17:19" x14ac:dyDescent="0.25">
      <c r="Q338" s="51" t="str">
        <f t="shared" si="10"/>
        <v/>
      </c>
      <c r="R338" s="51" t="str">
        <f>IF(M338="","",IF(AND(M338&lt;&gt;'Tabelas auxiliares'!$B$236,M338&lt;&gt;'Tabelas auxiliares'!$B$237,M338&lt;&gt;'Tabelas auxiliares'!$C$236,M338&lt;&gt;'Tabelas auxiliares'!$C$237,M338&lt;&gt;'Tabelas auxiliares'!$D$236),"FOLHA DE PESSOAL",IF(Q338='Tabelas auxiliares'!$A$237,"CUSTEIO",IF(Q338='Tabelas auxiliares'!$A$236,"INVESTIMENTO","ERRO - VERIFICAR"))))</f>
        <v/>
      </c>
      <c r="S338" s="64" t="str">
        <f t="shared" si="11"/>
        <v/>
      </c>
    </row>
    <row r="339" spans="17:19" x14ac:dyDescent="0.25">
      <c r="Q339" s="51" t="str">
        <f t="shared" si="10"/>
        <v/>
      </c>
      <c r="R339" s="51" t="str">
        <f>IF(M339="","",IF(AND(M339&lt;&gt;'Tabelas auxiliares'!$B$236,M339&lt;&gt;'Tabelas auxiliares'!$B$237,M339&lt;&gt;'Tabelas auxiliares'!$C$236,M339&lt;&gt;'Tabelas auxiliares'!$C$237,M339&lt;&gt;'Tabelas auxiliares'!$D$236),"FOLHA DE PESSOAL",IF(Q339='Tabelas auxiliares'!$A$237,"CUSTEIO",IF(Q339='Tabelas auxiliares'!$A$236,"INVESTIMENTO","ERRO - VERIFICAR"))))</f>
        <v/>
      </c>
      <c r="S339" s="64" t="str">
        <f t="shared" si="11"/>
        <v/>
      </c>
    </row>
    <row r="340" spans="17:19" x14ac:dyDescent="0.25">
      <c r="Q340" s="51" t="str">
        <f t="shared" si="10"/>
        <v/>
      </c>
      <c r="R340" s="51" t="str">
        <f>IF(M340="","",IF(AND(M340&lt;&gt;'Tabelas auxiliares'!$B$236,M340&lt;&gt;'Tabelas auxiliares'!$B$237,M340&lt;&gt;'Tabelas auxiliares'!$C$236,M340&lt;&gt;'Tabelas auxiliares'!$C$237,M340&lt;&gt;'Tabelas auxiliares'!$D$236),"FOLHA DE PESSOAL",IF(Q340='Tabelas auxiliares'!$A$237,"CUSTEIO",IF(Q340='Tabelas auxiliares'!$A$236,"INVESTIMENTO","ERRO - VERIFICAR"))))</f>
        <v/>
      </c>
      <c r="S340" s="64" t="str">
        <f t="shared" si="11"/>
        <v/>
      </c>
    </row>
    <row r="341" spans="17:19" x14ac:dyDescent="0.25">
      <c r="Q341" s="51" t="str">
        <f t="shared" si="10"/>
        <v/>
      </c>
      <c r="R341" s="51" t="str">
        <f>IF(M341="","",IF(AND(M341&lt;&gt;'Tabelas auxiliares'!$B$236,M341&lt;&gt;'Tabelas auxiliares'!$B$237,M341&lt;&gt;'Tabelas auxiliares'!$C$236,M341&lt;&gt;'Tabelas auxiliares'!$C$237,M341&lt;&gt;'Tabelas auxiliares'!$D$236),"FOLHA DE PESSOAL",IF(Q341='Tabelas auxiliares'!$A$237,"CUSTEIO",IF(Q341='Tabelas auxiliares'!$A$236,"INVESTIMENTO","ERRO - VERIFICAR"))))</f>
        <v/>
      </c>
      <c r="S341" s="64" t="str">
        <f t="shared" si="11"/>
        <v/>
      </c>
    </row>
    <row r="342" spans="17:19" x14ac:dyDescent="0.25">
      <c r="Q342" s="51" t="str">
        <f t="shared" si="10"/>
        <v/>
      </c>
      <c r="R342" s="51" t="str">
        <f>IF(M342="","",IF(AND(M342&lt;&gt;'Tabelas auxiliares'!$B$236,M342&lt;&gt;'Tabelas auxiliares'!$B$237,M342&lt;&gt;'Tabelas auxiliares'!$C$236,M342&lt;&gt;'Tabelas auxiliares'!$C$237,M342&lt;&gt;'Tabelas auxiliares'!$D$236),"FOLHA DE PESSOAL",IF(Q342='Tabelas auxiliares'!$A$237,"CUSTEIO",IF(Q342='Tabelas auxiliares'!$A$236,"INVESTIMENTO","ERRO - VERIFICAR"))))</f>
        <v/>
      </c>
      <c r="S342" s="64" t="str">
        <f t="shared" si="11"/>
        <v/>
      </c>
    </row>
    <row r="343" spans="17:19" x14ac:dyDescent="0.25">
      <c r="Q343" s="51" t="str">
        <f t="shared" si="10"/>
        <v/>
      </c>
      <c r="R343" s="51" t="str">
        <f>IF(M343="","",IF(AND(M343&lt;&gt;'Tabelas auxiliares'!$B$236,M343&lt;&gt;'Tabelas auxiliares'!$B$237,M343&lt;&gt;'Tabelas auxiliares'!$C$236,M343&lt;&gt;'Tabelas auxiliares'!$C$237,M343&lt;&gt;'Tabelas auxiliares'!$D$236),"FOLHA DE PESSOAL",IF(Q343='Tabelas auxiliares'!$A$237,"CUSTEIO",IF(Q343='Tabelas auxiliares'!$A$236,"INVESTIMENTO","ERRO - VERIFICAR"))))</f>
        <v/>
      </c>
      <c r="S343" s="64" t="str">
        <f t="shared" si="11"/>
        <v/>
      </c>
    </row>
    <row r="344" spans="17:19" x14ac:dyDescent="0.25">
      <c r="Q344" s="51" t="str">
        <f t="shared" si="10"/>
        <v/>
      </c>
      <c r="R344" s="51" t="str">
        <f>IF(M344="","",IF(AND(M344&lt;&gt;'Tabelas auxiliares'!$B$236,M344&lt;&gt;'Tabelas auxiliares'!$B$237,M344&lt;&gt;'Tabelas auxiliares'!$C$236,M344&lt;&gt;'Tabelas auxiliares'!$C$237,M344&lt;&gt;'Tabelas auxiliares'!$D$236),"FOLHA DE PESSOAL",IF(Q344='Tabelas auxiliares'!$A$237,"CUSTEIO",IF(Q344='Tabelas auxiliares'!$A$236,"INVESTIMENTO","ERRO - VERIFICAR"))))</f>
        <v/>
      </c>
      <c r="S344" s="64" t="str">
        <f t="shared" si="11"/>
        <v/>
      </c>
    </row>
    <row r="345" spans="17:19" x14ac:dyDescent="0.25">
      <c r="Q345" s="51" t="str">
        <f t="shared" si="10"/>
        <v/>
      </c>
      <c r="R345" s="51" t="str">
        <f>IF(M345="","",IF(AND(M345&lt;&gt;'Tabelas auxiliares'!$B$236,M345&lt;&gt;'Tabelas auxiliares'!$B$237,M345&lt;&gt;'Tabelas auxiliares'!$C$236,M345&lt;&gt;'Tabelas auxiliares'!$C$237,M345&lt;&gt;'Tabelas auxiliares'!$D$236),"FOLHA DE PESSOAL",IF(Q345='Tabelas auxiliares'!$A$237,"CUSTEIO",IF(Q345='Tabelas auxiliares'!$A$236,"INVESTIMENTO","ERRO - VERIFICAR"))))</f>
        <v/>
      </c>
      <c r="S345" s="64" t="str">
        <f t="shared" si="11"/>
        <v/>
      </c>
    </row>
    <row r="346" spans="17:19" x14ac:dyDescent="0.25">
      <c r="Q346" s="51" t="str">
        <f t="shared" si="10"/>
        <v/>
      </c>
      <c r="R346" s="51" t="str">
        <f>IF(M346="","",IF(AND(M346&lt;&gt;'Tabelas auxiliares'!$B$236,M346&lt;&gt;'Tabelas auxiliares'!$B$237,M346&lt;&gt;'Tabelas auxiliares'!$C$236,M346&lt;&gt;'Tabelas auxiliares'!$C$237,M346&lt;&gt;'Tabelas auxiliares'!$D$236),"FOLHA DE PESSOAL",IF(Q346='Tabelas auxiliares'!$A$237,"CUSTEIO",IF(Q346='Tabelas auxiliares'!$A$236,"INVESTIMENTO","ERRO - VERIFICAR"))))</f>
        <v/>
      </c>
      <c r="S346" s="64" t="str">
        <f t="shared" si="11"/>
        <v/>
      </c>
    </row>
    <row r="347" spans="17:19" x14ac:dyDescent="0.25">
      <c r="Q347" s="51" t="str">
        <f t="shared" si="10"/>
        <v/>
      </c>
      <c r="R347" s="51" t="str">
        <f>IF(M347="","",IF(AND(M347&lt;&gt;'Tabelas auxiliares'!$B$236,M347&lt;&gt;'Tabelas auxiliares'!$B$237,M347&lt;&gt;'Tabelas auxiliares'!$C$236,M347&lt;&gt;'Tabelas auxiliares'!$C$237,M347&lt;&gt;'Tabelas auxiliares'!$D$236),"FOLHA DE PESSOAL",IF(Q347='Tabelas auxiliares'!$A$237,"CUSTEIO",IF(Q347='Tabelas auxiliares'!$A$236,"INVESTIMENTO","ERRO - VERIFICAR"))))</f>
        <v/>
      </c>
      <c r="S347" s="64" t="str">
        <f t="shared" si="11"/>
        <v/>
      </c>
    </row>
    <row r="348" spans="17:19" x14ac:dyDescent="0.25">
      <c r="Q348" s="51" t="str">
        <f t="shared" si="10"/>
        <v/>
      </c>
      <c r="R348" s="51" t="str">
        <f>IF(M348="","",IF(AND(M348&lt;&gt;'Tabelas auxiliares'!$B$236,M348&lt;&gt;'Tabelas auxiliares'!$B$237,M348&lt;&gt;'Tabelas auxiliares'!$C$236,M348&lt;&gt;'Tabelas auxiliares'!$C$237,M348&lt;&gt;'Tabelas auxiliares'!$D$236),"FOLHA DE PESSOAL",IF(Q348='Tabelas auxiliares'!$A$237,"CUSTEIO",IF(Q348='Tabelas auxiliares'!$A$236,"INVESTIMENTO","ERRO - VERIFICAR"))))</f>
        <v/>
      </c>
      <c r="S348" s="64" t="str">
        <f t="shared" si="11"/>
        <v/>
      </c>
    </row>
    <row r="349" spans="17:19" x14ac:dyDescent="0.25">
      <c r="Q349" s="51" t="str">
        <f t="shared" si="10"/>
        <v/>
      </c>
      <c r="R349" s="51" t="str">
        <f>IF(M349="","",IF(AND(M349&lt;&gt;'Tabelas auxiliares'!$B$236,M349&lt;&gt;'Tabelas auxiliares'!$B$237,M349&lt;&gt;'Tabelas auxiliares'!$C$236,M349&lt;&gt;'Tabelas auxiliares'!$C$237,M349&lt;&gt;'Tabelas auxiliares'!$D$236),"FOLHA DE PESSOAL",IF(Q349='Tabelas auxiliares'!$A$237,"CUSTEIO",IF(Q349='Tabelas auxiliares'!$A$236,"INVESTIMENTO","ERRO - VERIFICAR"))))</f>
        <v/>
      </c>
      <c r="S349" s="64" t="str">
        <f t="shared" si="11"/>
        <v/>
      </c>
    </row>
    <row r="350" spans="17:19" x14ac:dyDescent="0.25">
      <c r="Q350" s="51" t="str">
        <f t="shared" si="10"/>
        <v/>
      </c>
      <c r="R350" s="51" t="str">
        <f>IF(M350="","",IF(AND(M350&lt;&gt;'Tabelas auxiliares'!$B$236,M350&lt;&gt;'Tabelas auxiliares'!$B$237,M350&lt;&gt;'Tabelas auxiliares'!$C$236,M350&lt;&gt;'Tabelas auxiliares'!$C$237,M350&lt;&gt;'Tabelas auxiliares'!$D$236),"FOLHA DE PESSOAL",IF(Q350='Tabelas auxiliares'!$A$237,"CUSTEIO",IF(Q350='Tabelas auxiliares'!$A$236,"INVESTIMENTO","ERRO - VERIFICAR"))))</f>
        <v/>
      </c>
      <c r="S350" s="64" t="str">
        <f t="shared" si="11"/>
        <v/>
      </c>
    </row>
    <row r="351" spans="17:19" x14ac:dyDescent="0.25">
      <c r="Q351" s="51" t="str">
        <f t="shared" si="10"/>
        <v/>
      </c>
      <c r="R351" s="51" t="str">
        <f>IF(M351="","",IF(AND(M351&lt;&gt;'Tabelas auxiliares'!$B$236,M351&lt;&gt;'Tabelas auxiliares'!$B$237,M351&lt;&gt;'Tabelas auxiliares'!$C$236,M351&lt;&gt;'Tabelas auxiliares'!$C$237,M351&lt;&gt;'Tabelas auxiliares'!$D$236),"FOLHA DE PESSOAL",IF(Q351='Tabelas auxiliares'!$A$237,"CUSTEIO",IF(Q351='Tabelas auxiliares'!$A$236,"INVESTIMENTO","ERRO - VERIFICAR"))))</f>
        <v/>
      </c>
      <c r="S351" s="64" t="str">
        <f t="shared" si="11"/>
        <v/>
      </c>
    </row>
    <row r="352" spans="17:19" x14ac:dyDescent="0.25">
      <c r="Q352" s="51" t="str">
        <f t="shared" si="10"/>
        <v/>
      </c>
      <c r="R352" s="51" t="str">
        <f>IF(M352="","",IF(AND(M352&lt;&gt;'Tabelas auxiliares'!$B$236,M352&lt;&gt;'Tabelas auxiliares'!$B$237,M352&lt;&gt;'Tabelas auxiliares'!$C$236,M352&lt;&gt;'Tabelas auxiliares'!$C$237,M352&lt;&gt;'Tabelas auxiliares'!$D$236),"FOLHA DE PESSOAL",IF(Q352='Tabelas auxiliares'!$A$237,"CUSTEIO",IF(Q352='Tabelas auxiliares'!$A$236,"INVESTIMENTO","ERRO - VERIFICAR"))))</f>
        <v/>
      </c>
      <c r="S352" s="64" t="str">
        <f t="shared" si="11"/>
        <v/>
      </c>
    </row>
    <row r="353" spans="17:19" x14ac:dyDescent="0.25">
      <c r="Q353" s="51" t="str">
        <f t="shared" si="10"/>
        <v/>
      </c>
      <c r="R353" s="51" t="str">
        <f>IF(M353="","",IF(AND(M353&lt;&gt;'Tabelas auxiliares'!$B$236,M353&lt;&gt;'Tabelas auxiliares'!$B$237,M353&lt;&gt;'Tabelas auxiliares'!$C$236,M353&lt;&gt;'Tabelas auxiliares'!$C$237,M353&lt;&gt;'Tabelas auxiliares'!$D$236),"FOLHA DE PESSOAL",IF(Q353='Tabelas auxiliares'!$A$237,"CUSTEIO",IF(Q353='Tabelas auxiliares'!$A$236,"INVESTIMENTO","ERRO - VERIFICAR"))))</f>
        <v/>
      </c>
      <c r="S353" s="64" t="str">
        <f t="shared" si="11"/>
        <v/>
      </c>
    </row>
    <row r="354" spans="17:19" x14ac:dyDescent="0.25">
      <c r="Q354" s="51" t="str">
        <f t="shared" si="10"/>
        <v/>
      </c>
      <c r="R354" s="51" t="str">
        <f>IF(M354="","",IF(AND(M354&lt;&gt;'Tabelas auxiliares'!$B$236,M354&lt;&gt;'Tabelas auxiliares'!$B$237,M354&lt;&gt;'Tabelas auxiliares'!$C$236,M354&lt;&gt;'Tabelas auxiliares'!$C$237,M354&lt;&gt;'Tabelas auxiliares'!$D$236),"FOLHA DE PESSOAL",IF(Q354='Tabelas auxiliares'!$A$237,"CUSTEIO",IF(Q354='Tabelas auxiliares'!$A$236,"INVESTIMENTO","ERRO - VERIFICAR"))))</f>
        <v/>
      </c>
      <c r="S354" s="64" t="str">
        <f t="shared" si="11"/>
        <v/>
      </c>
    </row>
    <row r="355" spans="17:19" x14ac:dyDescent="0.25">
      <c r="Q355" s="51" t="str">
        <f t="shared" si="10"/>
        <v/>
      </c>
      <c r="R355" s="51" t="str">
        <f>IF(M355="","",IF(AND(M355&lt;&gt;'Tabelas auxiliares'!$B$236,M355&lt;&gt;'Tabelas auxiliares'!$B$237,M355&lt;&gt;'Tabelas auxiliares'!$C$236,M355&lt;&gt;'Tabelas auxiliares'!$C$237,M355&lt;&gt;'Tabelas auxiliares'!$D$236),"FOLHA DE PESSOAL",IF(Q355='Tabelas auxiliares'!$A$237,"CUSTEIO",IF(Q355='Tabelas auxiliares'!$A$236,"INVESTIMENTO","ERRO - VERIFICAR"))))</f>
        <v/>
      </c>
      <c r="S355" s="64" t="str">
        <f t="shared" si="11"/>
        <v/>
      </c>
    </row>
    <row r="356" spans="17:19" x14ac:dyDescent="0.25">
      <c r="Q356" s="51" t="str">
        <f t="shared" si="10"/>
        <v/>
      </c>
      <c r="R356" s="51" t="str">
        <f>IF(M356="","",IF(AND(M356&lt;&gt;'Tabelas auxiliares'!$B$236,M356&lt;&gt;'Tabelas auxiliares'!$B$237,M356&lt;&gt;'Tabelas auxiliares'!$C$236,M356&lt;&gt;'Tabelas auxiliares'!$C$237,M356&lt;&gt;'Tabelas auxiliares'!$D$236),"FOLHA DE PESSOAL",IF(Q356='Tabelas auxiliares'!$A$237,"CUSTEIO",IF(Q356='Tabelas auxiliares'!$A$236,"INVESTIMENTO","ERRO - VERIFICAR"))))</f>
        <v/>
      </c>
      <c r="S356" s="64" t="str">
        <f t="shared" si="11"/>
        <v/>
      </c>
    </row>
    <row r="357" spans="17:19" x14ac:dyDescent="0.25">
      <c r="Q357" s="51" t="str">
        <f t="shared" si="10"/>
        <v/>
      </c>
      <c r="R357" s="51" t="str">
        <f>IF(M357="","",IF(AND(M357&lt;&gt;'Tabelas auxiliares'!$B$236,M357&lt;&gt;'Tabelas auxiliares'!$B$237,M357&lt;&gt;'Tabelas auxiliares'!$C$236,M357&lt;&gt;'Tabelas auxiliares'!$C$237,M357&lt;&gt;'Tabelas auxiliares'!$D$236),"FOLHA DE PESSOAL",IF(Q357='Tabelas auxiliares'!$A$237,"CUSTEIO",IF(Q357='Tabelas auxiliares'!$A$236,"INVESTIMENTO","ERRO - VERIFICAR"))))</f>
        <v/>
      </c>
      <c r="S357" s="64" t="str">
        <f t="shared" si="11"/>
        <v/>
      </c>
    </row>
    <row r="358" spans="17:19" x14ac:dyDescent="0.25">
      <c r="Q358" s="51" t="str">
        <f t="shared" si="10"/>
        <v/>
      </c>
      <c r="R358" s="51" t="str">
        <f>IF(M358="","",IF(AND(M358&lt;&gt;'Tabelas auxiliares'!$B$236,M358&lt;&gt;'Tabelas auxiliares'!$B$237,M358&lt;&gt;'Tabelas auxiliares'!$C$236,M358&lt;&gt;'Tabelas auxiliares'!$C$237,M358&lt;&gt;'Tabelas auxiliares'!$D$236),"FOLHA DE PESSOAL",IF(Q358='Tabelas auxiliares'!$A$237,"CUSTEIO",IF(Q358='Tabelas auxiliares'!$A$236,"INVESTIMENTO","ERRO - VERIFICAR"))))</f>
        <v/>
      </c>
      <c r="S358" s="64" t="str">
        <f t="shared" si="11"/>
        <v/>
      </c>
    </row>
    <row r="359" spans="17:19" x14ac:dyDescent="0.25">
      <c r="Q359" s="51" t="str">
        <f t="shared" si="10"/>
        <v/>
      </c>
      <c r="R359" s="51" t="str">
        <f>IF(M359="","",IF(AND(M359&lt;&gt;'Tabelas auxiliares'!$B$236,M359&lt;&gt;'Tabelas auxiliares'!$B$237,M359&lt;&gt;'Tabelas auxiliares'!$C$236,M359&lt;&gt;'Tabelas auxiliares'!$C$237,M359&lt;&gt;'Tabelas auxiliares'!$D$236),"FOLHA DE PESSOAL",IF(Q359='Tabelas auxiliares'!$A$237,"CUSTEIO",IF(Q359='Tabelas auxiliares'!$A$236,"INVESTIMENTO","ERRO - VERIFICAR"))))</f>
        <v/>
      </c>
      <c r="S359" s="64" t="str">
        <f t="shared" si="11"/>
        <v/>
      </c>
    </row>
    <row r="360" spans="17:19" x14ac:dyDescent="0.25">
      <c r="Q360" s="51" t="str">
        <f t="shared" si="10"/>
        <v/>
      </c>
      <c r="R360" s="51" t="str">
        <f>IF(M360="","",IF(AND(M360&lt;&gt;'Tabelas auxiliares'!$B$236,M360&lt;&gt;'Tabelas auxiliares'!$B$237,M360&lt;&gt;'Tabelas auxiliares'!$C$236,M360&lt;&gt;'Tabelas auxiliares'!$C$237,M360&lt;&gt;'Tabelas auxiliares'!$D$236),"FOLHA DE PESSOAL",IF(Q360='Tabelas auxiliares'!$A$237,"CUSTEIO",IF(Q360='Tabelas auxiliares'!$A$236,"INVESTIMENTO","ERRO - VERIFICAR"))))</f>
        <v/>
      </c>
      <c r="S360" s="64" t="str">
        <f t="shared" si="11"/>
        <v/>
      </c>
    </row>
    <row r="361" spans="17:19" x14ac:dyDescent="0.25">
      <c r="Q361" s="51" t="str">
        <f t="shared" si="10"/>
        <v/>
      </c>
      <c r="R361" s="51" t="str">
        <f>IF(M361="","",IF(AND(M361&lt;&gt;'Tabelas auxiliares'!$B$236,M361&lt;&gt;'Tabelas auxiliares'!$B$237,M361&lt;&gt;'Tabelas auxiliares'!$C$236,M361&lt;&gt;'Tabelas auxiliares'!$C$237,M361&lt;&gt;'Tabelas auxiliares'!$D$236),"FOLHA DE PESSOAL",IF(Q361='Tabelas auxiliares'!$A$237,"CUSTEIO",IF(Q361='Tabelas auxiliares'!$A$236,"INVESTIMENTO","ERRO - VERIFICAR"))))</f>
        <v/>
      </c>
      <c r="S361" s="64" t="str">
        <f t="shared" si="11"/>
        <v/>
      </c>
    </row>
    <row r="362" spans="17:19" x14ac:dyDescent="0.25">
      <c r="Q362" s="51" t="str">
        <f t="shared" si="10"/>
        <v/>
      </c>
      <c r="R362" s="51" t="str">
        <f>IF(M362="","",IF(AND(M362&lt;&gt;'Tabelas auxiliares'!$B$236,M362&lt;&gt;'Tabelas auxiliares'!$B$237,M362&lt;&gt;'Tabelas auxiliares'!$C$236,M362&lt;&gt;'Tabelas auxiliares'!$C$237,M362&lt;&gt;'Tabelas auxiliares'!$D$236),"FOLHA DE PESSOAL",IF(Q362='Tabelas auxiliares'!$A$237,"CUSTEIO",IF(Q362='Tabelas auxiliares'!$A$236,"INVESTIMENTO","ERRO - VERIFICAR"))))</f>
        <v/>
      </c>
      <c r="S362" s="64" t="str">
        <f t="shared" si="11"/>
        <v/>
      </c>
    </row>
    <row r="363" spans="17:19" x14ac:dyDescent="0.25">
      <c r="Q363" s="51" t="str">
        <f t="shared" si="10"/>
        <v/>
      </c>
      <c r="R363" s="51" t="str">
        <f>IF(M363="","",IF(AND(M363&lt;&gt;'Tabelas auxiliares'!$B$236,M363&lt;&gt;'Tabelas auxiliares'!$B$237,M363&lt;&gt;'Tabelas auxiliares'!$C$236,M363&lt;&gt;'Tabelas auxiliares'!$C$237,M363&lt;&gt;'Tabelas auxiliares'!$D$236),"FOLHA DE PESSOAL",IF(Q363='Tabelas auxiliares'!$A$237,"CUSTEIO",IF(Q363='Tabelas auxiliares'!$A$236,"INVESTIMENTO","ERRO - VERIFICAR"))))</f>
        <v/>
      </c>
      <c r="S363" s="64" t="str">
        <f t="shared" si="11"/>
        <v/>
      </c>
    </row>
    <row r="364" spans="17:19" x14ac:dyDescent="0.25">
      <c r="Q364" s="51" t="str">
        <f t="shared" si="10"/>
        <v/>
      </c>
      <c r="R364" s="51" t="str">
        <f>IF(M364="","",IF(AND(M364&lt;&gt;'Tabelas auxiliares'!$B$236,M364&lt;&gt;'Tabelas auxiliares'!$B$237,M364&lt;&gt;'Tabelas auxiliares'!$C$236,M364&lt;&gt;'Tabelas auxiliares'!$C$237,M364&lt;&gt;'Tabelas auxiliares'!$D$236),"FOLHA DE PESSOAL",IF(Q364='Tabelas auxiliares'!$A$237,"CUSTEIO",IF(Q364='Tabelas auxiliares'!$A$236,"INVESTIMENTO","ERRO - VERIFICAR"))))</f>
        <v/>
      </c>
      <c r="S364" s="64" t="str">
        <f t="shared" si="11"/>
        <v/>
      </c>
    </row>
    <row r="365" spans="17:19" x14ac:dyDescent="0.25">
      <c r="Q365" s="51" t="str">
        <f t="shared" si="10"/>
        <v/>
      </c>
      <c r="R365" s="51" t="str">
        <f>IF(M365="","",IF(AND(M365&lt;&gt;'Tabelas auxiliares'!$B$236,M365&lt;&gt;'Tabelas auxiliares'!$B$237,M365&lt;&gt;'Tabelas auxiliares'!$C$236,M365&lt;&gt;'Tabelas auxiliares'!$C$237,M365&lt;&gt;'Tabelas auxiliares'!$D$236),"FOLHA DE PESSOAL",IF(Q365='Tabelas auxiliares'!$A$237,"CUSTEIO",IF(Q365='Tabelas auxiliares'!$A$236,"INVESTIMENTO","ERRO - VERIFICAR"))))</f>
        <v/>
      </c>
      <c r="S365" s="64" t="str">
        <f t="shared" si="11"/>
        <v/>
      </c>
    </row>
    <row r="366" spans="17:19" x14ac:dyDescent="0.25">
      <c r="Q366" s="51" t="str">
        <f t="shared" si="10"/>
        <v/>
      </c>
      <c r="R366" s="51" t="str">
        <f>IF(M366="","",IF(AND(M366&lt;&gt;'Tabelas auxiliares'!$B$236,M366&lt;&gt;'Tabelas auxiliares'!$B$237,M366&lt;&gt;'Tabelas auxiliares'!$C$236,M366&lt;&gt;'Tabelas auxiliares'!$C$237,M366&lt;&gt;'Tabelas auxiliares'!$D$236),"FOLHA DE PESSOAL",IF(Q366='Tabelas auxiliares'!$A$237,"CUSTEIO",IF(Q366='Tabelas auxiliares'!$A$236,"INVESTIMENTO","ERRO - VERIFICAR"))))</f>
        <v/>
      </c>
      <c r="S366" s="64" t="str">
        <f t="shared" si="11"/>
        <v/>
      </c>
    </row>
    <row r="367" spans="17:19" x14ac:dyDescent="0.25">
      <c r="Q367" s="51" t="str">
        <f t="shared" si="10"/>
        <v/>
      </c>
      <c r="R367" s="51" t="str">
        <f>IF(M367="","",IF(AND(M367&lt;&gt;'Tabelas auxiliares'!$B$236,M367&lt;&gt;'Tabelas auxiliares'!$B$237,M367&lt;&gt;'Tabelas auxiliares'!$C$236,M367&lt;&gt;'Tabelas auxiliares'!$C$237,M367&lt;&gt;'Tabelas auxiliares'!$D$236),"FOLHA DE PESSOAL",IF(Q367='Tabelas auxiliares'!$A$237,"CUSTEIO",IF(Q367='Tabelas auxiliares'!$A$236,"INVESTIMENTO","ERRO - VERIFICAR"))))</f>
        <v/>
      </c>
      <c r="S367" s="64" t="str">
        <f t="shared" si="11"/>
        <v/>
      </c>
    </row>
    <row r="368" spans="17:19" x14ac:dyDescent="0.25">
      <c r="Q368" s="51" t="str">
        <f t="shared" si="10"/>
        <v/>
      </c>
      <c r="R368" s="51" t="str">
        <f>IF(M368="","",IF(AND(M368&lt;&gt;'Tabelas auxiliares'!$B$236,M368&lt;&gt;'Tabelas auxiliares'!$B$237,M368&lt;&gt;'Tabelas auxiliares'!$C$236,M368&lt;&gt;'Tabelas auxiliares'!$C$237,M368&lt;&gt;'Tabelas auxiliares'!$D$236),"FOLHA DE PESSOAL",IF(Q368='Tabelas auxiliares'!$A$237,"CUSTEIO",IF(Q368='Tabelas auxiliares'!$A$236,"INVESTIMENTO","ERRO - VERIFICAR"))))</f>
        <v/>
      </c>
      <c r="S368" s="64" t="str">
        <f t="shared" si="11"/>
        <v/>
      </c>
    </row>
    <row r="369" spans="17:19" x14ac:dyDescent="0.25">
      <c r="Q369" s="51" t="str">
        <f t="shared" si="10"/>
        <v/>
      </c>
      <c r="R369" s="51" t="str">
        <f>IF(M369="","",IF(AND(M369&lt;&gt;'Tabelas auxiliares'!$B$236,M369&lt;&gt;'Tabelas auxiliares'!$B$237,M369&lt;&gt;'Tabelas auxiliares'!$C$236,M369&lt;&gt;'Tabelas auxiliares'!$C$237,M369&lt;&gt;'Tabelas auxiliares'!$D$236),"FOLHA DE PESSOAL",IF(Q369='Tabelas auxiliares'!$A$237,"CUSTEIO",IF(Q369='Tabelas auxiliares'!$A$236,"INVESTIMENTO","ERRO - VERIFICAR"))))</f>
        <v/>
      </c>
      <c r="S369" s="64" t="str">
        <f t="shared" si="11"/>
        <v/>
      </c>
    </row>
    <row r="370" spans="17:19" x14ac:dyDescent="0.25">
      <c r="Q370" s="51" t="str">
        <f t="shared" si="10"/>
        <v/>
      </c>
      <c r="R370" s="51" t="str">
        <f>IF(M370="","",IF(AND(M370&lt;&gt;'Tabelas auxiliares'!$B$236,M370&lt;&gt;'Tabelas auxiliares'!$B$237,M370&lt;&gt;'Tabelas auxiliares'!$C$236,M370&lt;&gt;'Tabelas auxiliares'!$C$237,M370&lt;&gt;'Tabelas auxiliares'!$D$236),"FOLHA DE PESSOAL",IF(Q370='Tabelas auxiliares'!$A$237,"CUSTEIO",IF(Q370='Tabelas auxiliares'!$A$236,"INVESTIMENTO","ERRO - VERIFICAR"))))</f>
        <v/>
      </c>
      <c r="S370" s="64" t="str">
        <f t="shared" si="11"/>
        <v/>
      </c>
    </row>
    <row r="371" spans="17:19" x14ac:dyDescent="0.25">
      <c r="Q371" s="51" t="str">
        <f t="shared" si="10"/>
        <v/>
      </c>
      <c r="R371" s="51" t="str">
        <f>IF(M371="","",IF(AND(M371&lt;&gt;'Tabelas auxiliares'!$B$236,M371&lt;&gt;'Tabelas auxiliares'!$B$237,M371&lt;&gt;'Tabelas auxiliares'!$C$236,M371&lt;&gt;'Tabelas auxiliares'!$C$237,M371&lt;&gt;'Tabelas auxiliares'!$D$236),"FOLHA DE PESSOAL",IF(Q371='Tabelas auxiliares'!$A$237,"CUSTEIO",IF(Q371='Tabelas auxiliares'!$A$236,"INVESTIMENTO","ERRO - VERIFICAR"))))</f>
        <v/>
      </c>
      <c r="S371" s="64" t="str">
        <f t="shared" si="11"/>
        <v/>
      </c>
    </row>
    <row r="372" spans="17:19" x14ac:dyDescent="0.25">
      <c r="Q372" s="51" t="str">
        <f t="shared" si="10"/>
        <v/>
      </c>
      <c r="R372" s="51" t="str">
        <f>IF(M372="","",IF(AND(M372&lt;&gt;'Tabelas auxiliares'!$B$236,M372&lt;&gt;'Tabelas auxiliares'!$B$237,M372&lt;&gt;'Tabelas auxiliares'!$C$236,M372&lt;&gt;'Tabelas auxiliares'!$C$237,M372&lt;&gt;'Tabelas auxiliares'!$D$236),"FOLHA DE PESSOAL",IF(Q372='Tabelas auxiliares'!$A$237,"CUSTEIO",IF(Q372='Tabelas auxiliares'!$A$236,"INVESTIMENTO","ERRO - VERIFICAR"))))</f>
        <v/>
      </c>
      <c r="S372" s="64" t="str">
        <f t="shared" si="11"/>
        <v/>
      </c>
    </row>
    <row r="373" spans="17:19" x14ac:dyDescent="0.25">
      <c r="Q373" s="51" t="str">
        <f t="shared" si="10"/>
        <v/>
      </c>
      <c r="R373" s="51" t="str">
        <f>IF(M373="","",IF(AND(M373&lt;&gt;'Tabelas auxiliares'!$B$236,M373&lt;&gt;'Tabelas auxiliares'!$B$237,M373&lt;&gt;'Tabelas auxiliares'!$C$236,M373&lt;&gt;'Tabelas auxiliares'!$C$237,M373&lt;&gt;'Tabelas auxiliares'!$D$236),"FOLHA DE PESSOAL",IF(Q373='Tabelas auxiliares'!$A$237,"CUSTEIO",IF(Q373='Tabelas auxiliares'!$A$236,"INVESTIMENTO","ERRO - VERIFICAR"))))</f>
        <v/>
      </c>
      <c r="S373" s="64" t="str">
        <f t="shared" si="11"/>
        <v/>
      </c>
    </row>
    <row r="374" spans="17:19" x14ac:dyDescent="0.25">
      <c r="Q374" s="51" t="str">
        <f t="shared" si="10"/>
        <v/>
      </c>
      <c r="R374" s="51" t="str">
        <f>IF(M374="","",IF(AND(M374&lt;&gt;'Tabelas auxiliares'!$B$236,M374&lt;&gt;'Tabelas auxiliares'!$B$237,M374&lt;&gt;'Tabelas auxiliares'!$C$236,M374&lt;&gt;'Tabelas auxiliares'!$C$237,M374&lt;&gt;'Tabelas auxiliares'!$D$236),"FOLHA DE PESSOAL",IF(Q374='Tabelas auxiliares'!$A$237,"CUSTEIO",IF(Q374='Tabelas auxiliares'!$A$236,"INVESTIMENTO","ERRO - VERIFICAR"))))</f>
        <v/>
      </c>
      <c r="S374" s="64" t="str">
        <f t="shared" si="11"/>
        <v/>
      </c>
    </row>
    <row r="375" spans="17:19" x14ac:dyDescent="0.25">
      <c r="Q375" s="51" t="str">
        <f t="shared" si="10"/>
        <v/>
      </c>
      <c r="R375" s="51" t="str">
        <f>IF(M375="","",IF(AND(M375&lt;&gt;'Tabelas auxiliares'!$B$236,M375&lt;&gt;'Tabelas auxiliares'!$B$237,M375&lt;&gt;'Tabelas auxiliares'!$C$236,M375&lt;&gt;'Tabelas auxiliares'!$C$237,M375&lt;&gt;'Tabelas auxiliares'!$D$236),"FOLHA DE PESSOAL",IF(Q375='Tabelas auxiliares'!$A$237,"CUSTEIO",IF(Q375='Tabelas auxiliares'!$A$236,"INVESTIMENTO","ERRO - VERIFICAR"))))</f>
        <v/>
      </c>
      <c r="S375" s="64" t="str">
        <f t="shared" si="11"/>
        <v/>
      </c>
    </row>
    <row r="376" spans="17:19" x14ac:dyDescent="0.25">
      <c r="Q376" s="51" t="str">
        <f t="shared" si="10"/>
        <v/>
      </c>
      <c r="R376" s="51" t="str">
        <f>IF(M376="","",IF(AND(M376&lt;&gt;'Tabelas auxiliares'!$B$236,M376&lt;&gt;'Tabelas auxiliares'!$B$237,M376&lt;&gt;'Tabelas auxiliares'!$C$236,M376&lt;&gt;'Tabelas auxiliares'!$C$237,M376&lt;&gt;'Tabelas auxiliares'!$D$236),"FOLHA DE PESSOAL",IF(Q376='Tabelas auxiliares'!$A$237,"CUSTEIO",IF(Q376='Tabelas auxiliares'!$A$236,"INVESTIMENTO","ERRO - VERIFICAR"))))</f>
        <v/>
      </c>
      <c r="S376" s="64" t="str">
        <f t="shared" si="11"/>
        <v/>
      </c>
    </row>
    <row r="377" spans="17:19" x14ac:dyDescent="0.25">
      <c r="Q377" s="51" t="str">
        <f t="shared" si="10"/>
        <v/>
      </c>
      <c r="R377" s="51" t="str">
        <f>IF(M377="","",IF(AND(M377&lt;&gt;'Tabelas auxiliares'!$B$236,M377&lt;&gt;'Tabelas auxiliares'!$B$237,M377&lt;&gt;'Tabelas auxiliares'!$C$236,M377&lt;&gt;'Tabelas auxiliares'!$C$237,M377&lt;&gt;'Tabelas auxiliares'!$D$236),"FOLHA DE PESSOAL",IF(Q377='Tabelas auxiliares'!$A$237,"CUSTEIO",IF(Q377='Tabelas auxiliares'!$A$236,"INVESTIMENTO","ERRO - VERIFICAR"))))</f>
        <v/>
      </c>
      <c r="S377" s="64" t="str">
        <f t="shared" si="11"/>
        <v/>
      </c>
    </row>
    <row r="378" spans="17:19" x14ac:dyDescent="0.25">
      <c r="Q378" s="51" t="str">
        <f t="shared" si="10"/>
        <v/>
      </c>
      <c r="R378" s="51" t="str">
        <f>IF(M378="","",IF(AND(M378&lt;&gt;'Tabelas auxiliares'!$B$236,M378&lt;&gt;'Tabelas auxiliares'!$B$237,M378&lt;&gt;'Tabelas auxiliares'!$C$236,M378&lt;&gt;'Tabelas auxiliares'!$C$237,M378&lt;&gt;'Tabelas auxiliares'!$D$236),"FOLHA DE PESSOAL",IF(Q378='Tabelas auxiliares'!$A$237,"CUSTEIO",IF(Q378='Tabelas auxiliares'!$A$236,"INVESTIMENTO","ERRO - VERIFICAR"))))</f>
        <v/>
      </c>
      <c r="S378" s="64" t="str">
        <f t="shared" si="11"/>
        <v/>
      </c>
    </row>
    <row r="379" spans="17:19" x14ac:dyDescent="0.25">
      <c r="Q379" s="51" t="str">
        <f t="shared" si="10"/>
        <v/>
      </c>
      <c r="R379" s="51" t="str">
        <f>IF(M379="","",IF(AND(M379&lt;&gt;'Tabelas auxiliares'!$B$236,M379&lt;&gt;'Tabelas auxiliares'!$B$237,M379&lt;&gt;'Tabelas auxiliares'!$C$236,M379&lt;&gt;'Tabelas auxiliares'!$C$237,M379&lt;&gt;'Tabelas auxiliares'!$D$236),"FOLHA DE PESSOAL",IF(Q379='Tabelas auxiliares'!$A$237,"CUSTEIO",IF(Q379='Tabelas auxiliares'!$A$236,"INVESTIMENTO","ERRO - VERIFICAR"))))</f>
        <v/>
      </c>
      <c r="S379" s="64" t="str">
        <f t="shared" si="11"/>
        <v/>
      </c>
    </row>
    <row r="380" spans="17:19" x14ac:dyDescent="0.25">
      <c r="Q380" s="51" t="str">
        <f t="shared" si="10"/>
        <v/>
      </c>
      <c r="R380" s="51" t="str">
        <f>IF(M380="","",IF(AND(M380&lt;&gt;'Tabelas auxiliares'!$B$236,M380&lt;&gt;'Tabelas auxiliares'!$B$237,M380&lt;&gt;'Tabelas auxiliares'!$C$236,M380&lt;&gt;'Tabelas auxiliares'!$C$237,M380&lt;&gt;'Tabelas auxiliares'!$D$236),"FOLHA DE PESSOAL",IF(Q380='Tabelas auxiliares'!$A$237,"CUSTEIO",IF(Q380='Tabelas auxiliares'!$A$236,"INVESTIMENTO","ERRO - VERIFICAR"))))</f>
        <v/>
      </c>
      <c r="S380" s="64" t="str">
        <f t="shared" si="11"/>
        <v/>
      </c>
    </row>
    <row r="381" spans="17:19" x14ac:dyDescent="0.25">
      <c r="Q381" s="51" t="str">
        <f t="shared" si="10"/>
        <v/>
      </c>
      <c r="R381" s="51" t="str">
        <f>IF(M381="","",IF(AND(M381&lt;&gt;'Tabelas auxiliares'!$B$236,M381&lt;&gt;'Tabelas auxiliares'!$B$237,M381&lt;&gt;'Tabelas auxiliares'!$C$236,M381&lt;&gt;'Tabelas auxiliares'!$C$237,M381&lt;&gt;'Tabelas auxiliares'!$D$236),"FOLHA DE PESSOAL",IF(Q381='Tabelas auxiliares'!$A$237,"CUSTEIO",IF(Q381='Tabelas auxiliares'!$A$236,"INVESTIMENTO","ERRO - VERIFICAR"))))</f>
        <v/>
      </c>
      <c r="S381" s="64" t="str">
        <f t="shared" si="11"/>
        <v/>
      </c>
    </row>
    <row r="382" spans="17:19" x14ac:dyDescent="0.25">
      <c r="Q382" s="51" t="str">
        <f t="shared" si="10"/>
        <v/>
      </c>
      <c r="R382" s="51" t="str">
        <f>IF(M382="","",IF(AND(M382&lt;&gt;'Tabelas auxiliares'!$B$236,M382&lt;&gt;'Tabelas auxiliares'!$B$237,M382&lt;&gt;'Tabelas auxiliares'!$C$236,M382&lt;&gt;'Tabelas auxiliares'!$C$237,M382&lt;&gt;'Tabelas auxiliares'!$D$236),"FOLHA DE PESSOAL",IF(Q382='Tabelas auxiliares'!$A$237,"CUSTEIO",IF(Q382='Tabelas auxiliares'!$A$236,"INVESTIMENTO","ERRO - VERIFICAR"))))</f>
        <v/>
      </c>
      <c r="S382" s="64" t="str">
        <f t="shared" si="11"/>
        <v/>
      </c>
    </row>
    <row r="383" spans="17:19" x14ac:dyDescent="0.25">
      <c r="Q383" s="51" t="str">
        <f t="shared" si="10"/>
        <v/>
      </c>
      <c r="R383" s="51" t="str">
        <f>IF(M383="","",IF(AND(M383&lt;&gt;'Tabelas auxiliares'!$B$236,M383&lt;&gt;'Tabelas auxiliares'!$B$237,M383&lt;&gt;'Tabelas auxiliares'!$C$236,M383&lt;&gt;'Tabelas auxiliares'!$C$237,M383&lt;&gt;'Tabelas auxiliares'!$D$236),"FOLHA DE PESSOAL",IF(Q383='Tabelas auxiliares'!$A$237,"CUSTEIO",IF(Q383='Tabelas auxiliares'!$A$236,"INVESTIMENTO","ERRO - VERIFICAR"))))</f>
        <v/>
      </c>
      <c r="S383" s="64" t="str">
        <f t="shared" si="11"/>
        <v/>
      </c>
    </row>
    <row r="384" spans="17:19" x14ac:dyDescent="0.25">
      <c r="Q384" s="51" t="str">
        <f t="shared" si="10"/>
        <v/>
      </c>
      <c r="R384" s="51" t="str">
        <f>IF(M384="","",IF(AND(M384&lt;&gt;'Tabelas auxiliares'!$B$236,M384&lt;&gt;'Tabelas auxiliares'!$B$237,M384&lt;&gt;'Tabelas auxiliares'!$C$236,M384&lt;&gt;'Tabelas auxiliares'!$C$237,M384&lt;&gt;'Tabelas auxiliares'!$D$236),"FOLHA DE PESSOAL",IF(Q384='Tabelas auxiliares'!$A$237,"CUSTEIO",IF(Q384='Tabelas auxiliares'!$A$236,"INVESTIMENTO","ERRO - VERIFICAR"))))</f>
        <v/>
      </c>
      <c r="S384" s="64" t="str">
        <f t="shared" si="11"/>
        <v/>
      </c>
    </row>
    <row r="385" spans="17:19" x14ac:dyDescent="0.25">
      <c r="Q385" s="51" t="str">
        <f t="shared" si="10"/>
        <v/>
      </c>
      <c r="R385" s="51" t="str">
        <f>IF(M385="","",IF(AND(M385&lt;&gt;'Tabelas auxiliares'!$B$236,M385&lt;&gt;'Tabelas auxiliares'!$B$237,M385&lt;&gt;'Tabelas auxiliares'!$C$236,M385&lt;&gt;'Tabelas auxiliares'!$C$237,M385&lt;&gt;'Tabelas auxiliares'!$D$236),"FOLHA DE PESSOAL",IF(Q385='Tabelas auxiliares'!$A$237,"CUSTEIO",IF(Q385='Tabelas auxiliares'!$A$236,"INVESTIMENTO","ERRO - VERIFICAR"))))</f>
        <v/>
      </c>
      <c r="S385" s="64" t="str">
        <f t="shared" si="11"/>
        <v/>
      </c>
    </row>
    <row r="386" spans="17:19" x14ac:dyDescent="0.25">
      <c r="Q386" s="51" t="str">
        <f t="shared" si="10"/>
        <v/>
      </c>
      <c r="R386" s="51" t="str">
        <f>IF(M386="","",IF(AND(M386&lt;&gt;'Tabelas auxiliares'!$B$236,M386&lt;&gt;'Tabelas auxiliares'!$B$237,M386&lt;&gt;'Tabelas auxiliares'!$C$236,M386&lt;&gt;'Tabelas auxiliares'!$C$237,M386&lt;&gt;'Tabelas auxiliares'!$D$236),"FOLHA DE PESSOAL",IF(Q386='Tabelas auxiliares'!$A$237,"CUSTEIO",IF(Q386='Tabelas auxiliares'!$A$236,"INVESTIMENTO","ERRO - VERIFICAR"))))</f>
        <v/>
      </c>
      <c r="S386" s="64" t="str">
        <f t="shared" si="11"/>
        <v/>
      </c>
    </row>
    <row r="387" spans="17:19" x14ac:dyDescent="0.25">
      <c r="Q387" s="51" t="str">
        <f t="shared" si="10"/>
        <v/>
      </c>
      <c r="R387" s="51" t="str">
        <f>IF(M387="","",IF(AND(M387&lt;&gt;'Tabelas auxiliares'!$B$236,M387&lt;&gt;'Tabelas auxiliares'!$B$237,M387&lt;&gt;'Tabelas auxiliares'!$C$236,M387&lt;&gt;'Tabelas auxiliares'!$C$237,M387&lt;&gt;'Tabelas auxiliares'!$D$236),"FOLHA DE PESSOAL",IF(Q387='Tabelas auxiliares'!$A$237,"CUSTEIO",IF(Q387='Tabelas auxiliares'!$A$236,"INVESTIMENTO","ERRO - VERIFICAR"))))</f>
        <v/>
      </c>
      <c r="S387" s="64" t="str">
        <f t="shared" si="11"/>
        <v/>
      </c>
    </row>
    <row r="388" spans="17:19" x14ac:dyDescent="0.25">
      <c r="Q388" s="51" t="str">
        <f t="shared" ref="Q388:Q451" si="12">LEFT(O388,1)</f>
        <v/>
      </c>
      <c r="R388" s="51" t="str">
        <f>IF(M388="","",IF(AND(M388&lt;&gt;'Tabelas auxiliares'!$B$236,M388&lt;&gt;'Tabelas auxiliares'!$B$237,M388&lt;&gt;'Tabelas auxiliares'!$C$236,M388&lt;&gt;'Tabelas auxiliares'!$C$237,M388&lt;&gt;'Tabelas auxiliares'!$D$236),"FOLHA DE PESSOAL",IF(Q388='Tabelas auxiliares'!$A$237,"CUSTEIO",IF(Q388='Tabelas auxiliares'!$A$236,"INVESTIMENTO","ERRO - VERIFICAR"))))</f>
        <v/>
      </c>
      <c r="S388" s="64" t="str">
        <f t="shared" si="11"/>
        <v/>
      </c>
    </row>
    <row r="389" spans="17:19" x14ac:dyDescent="0.25">
      <c r="Q389" s="51" t="str">
        <f t="shared" si="12"/>
        <v/>
      </c>
      <c r="R389" s="51" t="str">
        <f>IF(M389="","",IF(AND(M389&lt;&gt;'Tabelas auxiliares'!$B$236,M389&lt;&gt;'Tabelas auxiliares'!$B$237,M389&lt;&gt;'Tabelas auxiliares'!$C$236,M389&lt;&gt;'Tabelas auxiliares'!$C$237,M389&lt;&gt;'Tabelas auxiliares'!$D$236),"FOLHA DE PESSOAL",IF(Q389='Tabelas auxiliares'!$A$237,"CUSTEIO",IF(Q389='Tabelas auxiliares'!$A$236,"INVESTIMENTO","ERRO - VERIFICAR"))))</f>
        <v/>
      </c>
      <c r="S389" s="64" t="str">
        <f t="shared" ref="S389:S452" si="13">IF(SUM(T389:X389)=0,"",SUM(T389:X389))</f>
        <v/>
      </c>
    </row>
    <row r="390" spans="17:19" x14ac:dyDescent="0.25">
      <c r="Q390" s="51" t="str">
        <f t="shared" si="12"/>
        <v/>
      </c>
      <c r="R390" s="51" t="str">
        <f>IF(M390="","",IF(AND(M390&lt;&gt;'Tabelas auxiliares'!$B$236,M390&lt;&gt;'Tabelas auxiliares'!$B$237,M390&lt;&gt;'Tabelas auxiliares'!$C$236,M390&lt;&gt;'Tabelas auxiliares'!$C$237,M390&lt;&gt;'Tabelas auxiliares'!$D$236),"FOLHA DE PESSOAL",IF(Q390='Tabelas auxiliares'!$A$237,"CUSTEIO",IF(Q390='Tabelas auxiliares'!$A$236,"INVESTIMENTO","ERRO - VERIFICAR"))))</f>
        <v/>
      </c>
      <c r="S390" s="64" t="str">
        <f t="shared" si="13"/>
        <v/>
      </c>
    </row>
    <row r="391" spans="17:19" x14ac:dyDescent="0.25">
      <c r="Q391" s="51" t="str">
        <f t="shared" si="12"/>
        <v/>
      </c>
      <c r="R391" s="51" t="str">
        <f>IF(M391="","",IF(AND(M391&lt;&gt;'Tabelas auxiliares'!$B$236,M391&lt;&gt;'Tabelas auxiliares'!$B$237,M391&lt;&gt;'Tabelas auxiliares'!$C$236,M391&lt;&gt;'Tabelas auxiliares'!$C$237,M391&lt;&gt;'Tabelas auxiliares'!$D$236),"FOLHA DE PESSOAL",IF(Q391='Tabelas auxiliares'!$A$237,"CUSTEIO",IF(Q391='Tabelas auxiliares'!$A$236,"INVESTIMENTO","ERRO - VERIFICAR"))))</f>
        <v/>
      </c>
      <c r="S391" s="64" t="str">
        <f t="shared" si="13"/>
        <v/>
      </c>
    </row>
    <row r="392" spans="17:19" x14ac:dyDescent="0.25">
      <c r="Q392" s="51" t="str">
        <f t="shared" si="12"/>
        <v/>
      </c>
      <c r="R392" s="51" t="str">
        <f>IF(M392="","",IF(AND(M392&lt;&gt;'Tabelas auxiliares'!$B$236,M392&lt;&gt;'Tabelas auxiliares'!$B$237,M392&lt;&gt;'Tabelas auxiliares'!$C$236,M392&lt;&gt;'Tabelas auxiliares'!$C$237,M392&lt;&gt;'Tabelas auxiliares'!$D$236),"FOLHA DE PESSOAL",IF(Q392='Tabelas auxiliares'!$A$237,"CUSTEIO",IF(Q392='Tabelas auxiliares'!$A$236,"INVESTIMENTO","ERRO - VERIFICAR"))))</f>
        <v/>
      </c>
      <c r="S392" s="64" t="str">
        <f t="shared" si="13"/>
        <v/>
      </c>
    </row>
    <row r="393" spans="17:19" x14ac:dyDescent="0.25">
      <c r="Q393" s="51" t="str">
        <f t="shared" si="12"/>
        <v/>
      </c>
      <c r="R393" s="51" t="str">
        <f>IF(M393="","",IF(AND(M393&lt;&gt;'Tabelas auxiliares'!$B$236,M393&lt;&gt;'Tabelas auxiliares'!$B$237,M393&lt;&gt;'Tabelas auxiliares'!$C$236,M393&lt;&gt;'Tabelas auxiliares'!$C$237,M393&lt;&gt;'Tabelas auxiliares'!$D$236),"FOLHA DE PESSOAL",IF(Q393='Tabelas auxiliares'!$A$237,"CUSTEIO",IF(Q393='Tabelas auxiliares'!$A$236,"INVESTIMENTO","ERRO - VERIFICAR"))))</f>
        <v/>
      </c>
      <c r="S393" s="64" t="str">
        <f t="shared" si="13"/>
        <v/>
      </c>
    </row>
    <row r="394" spans="17:19" x14ac:dyDescent="0.25">
      <c r="Q394" s="51" t="str">
        <f t="shared" si="12"/>
        <v/>
      </c>
      <c r="R394" s="51" t="str">
        <f>IF(M394="","",IF(AND(M394&lt;&gt;'Tabelas auxiliares'!$B$236,M394&lt;&gt;'Tabelas auxiliares'!$B$237,M394&lt;&gt;'Tabelas auxiliares'!$C$236,M394&lt;&gt;'Tabelas auxiliares'!$C$237,M394&lt;&gt;'Tabelas auxiliares'!$D$236),"FOLHA DE PESSOAL",IF(Q394='Tabelas auxiliares'!$A$237,"CUSTEIO",IF(Q394='Tabelas auxiliares'!$A$236,"INVESTIMENTO","ERRO - VERIFICAR"))))</f>
        <v/>
      </c>
      <c r="S394" s="64" t="str">
        <f t="shared" si="13"/>
        <v/>
      </c>
    </row>
    <row r="395" spans="17:19" x14ac:dyDescent="0.25">
      <c r="Q395" s="51" t="str">
        <f t="shared" si="12"/>
        <v/>
      </c>
      <c r="R395" s="51" t="str">
        <f>IF(M395="","",IF(AND(M395&lt;&gt;'Tabelas auxiliares'!$B$236,M395&lt;&gt;'Tabelas auxiliares'!$B$237,M395&lt;&gt;'Tabelas auxiliares'!$C$236,M395&lt;&gt;'Tabelas auxiliares'!$C$237,M395&lt;&gt;'Tabelas auxiliares'!$D$236),"FOLHA DE PESSOAL",IF(Q395='Tabelas auxiliares'!$A$237,"CUSTEIO",IF(Q395='Tabelas auxiliares'!$A$236,"INVESTIMENTO","ERRO - VERIFICAR"))))</f>
        <v/>
      </c>
      <c r="S395" s="64" t="str">
        <f t="shared" si="13"/>
        <v/>
      </c>
    </row>
    <row r="396" spans="17:19" x14ac:dyDescent="0.25">
      <c r="Q396" s="51" t="str">
        <f t="shared" si="12"/>
        <v/>
      </c>
      <c r="R396" s="51" t="str">
        <f>IF(M396="","",IF(AND(M396&lt;&gt;'Tabelas auxiliares'!$B$236,M396&lt;&gt;'Tabelas auxiliares'!$B$237,M396&lt;&gt;'Tabelas auxiliares'!$C$236,M396&lt;&gt;'Tabelas auxiliares'!$C$237,M396&lt;&gt;'Tabelas auxiliares'!$D$236),"FOLHA DE PESSOAL",IF(Q396='Tabelas auxiliares'!$A$237,"CUSTEIO",IF(Q396='Tabelas auxiliares'!$A$236,"INVESTIMENTO","ERRO - VERIFICAR"))))</f>
        <v/>
      </c>
      <c r="S396" s="64" t="str">
        <f t="shared" si="13"/>
        <v/>
      </c>
    </row>
    <row r="397" spans="17:19" x14ac:dyDescent="0.25">
      <c r="Q397" s="51" t="str">
        <f t="shared" si="12"/>
        <v/>
      </c>
      <c r="R397" s="51" t="str">
        <f>IF(M397="","",IF(AND(M397&lt;&gt;'Tabelas auxiliares'!$B$236,M397&lt;&gt;'Tabelas auxiliares'!$B$237,M397&lt;&gt;'Tabelas auxiliares'!$C$236,M397&lt;&gt;'Tabelas auxiliares'!$C$237,M397&lt;&gt;'Tabelas auxiliares'!$D$236),"FOLHA DE PESSOAL",IF(Q397='Tabelas auxiliares'!$A$237,"CUSTEIO",IF(Q397='Tabelas auxiliares'!$A$236,"INVESTIMENTO","ERRO - VERIFICAR"))))</f>
        <v/>
      </c>
      <c r="S397" s="64" t="str">
        <f t="shared" si="13"/>
        <v/>
      </c>
    </row>
    <row r="398" spans="17:19" x14ac:dyDescent="0.25">
      <c r="Q398" s="51" t="str">
        <f t="shared" si="12"/>
        <v/>
      </c>
      <c r="R398" s="51" t="str">
        <f>IF(M398="","",IF(AND(M398&lt;&gt;'Tabelas auxiliares'!$B$236,M398&lt;&gt;'Tabelas auxiliares'!$B$237,M398&lt;&gt;'Tabelas auxiliares'!$C$236,M398&lt;&gt;'Tabelas auxiliares'!$C$237,M398&lt;&gt;'Tabelas auxiliares'!$D$236),"FOLHA DE PESSOAL",IF(Q398='Tabelas auxiliares'!$A$237,"CUSTEIO",IF(Q398='Tabelas auxiliares'!$A$236,"INVESTIMENTO","ERRO - VERIFICAR"))))</f>
        <v/>
      </c>
      <c r="S398" s="64" t="str">
        <f t="shared" si="13"/>
        <v/>
      </c>
    </row>
    <row r="399" spans="17:19" x14ac:dyDescent="0.25">
      <c r="Q399" s="51" t="str">
        <f t="shared" si="12"/>
        <v/>
      </c>
      <c r="R399" s="51" t="str">
        <f>IF(M399="","",IF(AND(M399&lt;&gt;'Tabelas auxiliares'!$B$236,M399&lt;&gt;'Tabelas auxiliares'!$B$237,M399&lt;&gt;'Tabelas auxiliares'!$C$236,M399&lt;&gt;'Tabelas auxiliares'!$C$237,M399&lt;&gt;'Tabelas auxiliares'!$D$236),"FOLHA DE PESSOAL",IF(Q399='Tabelas auxiliares'!$A$237,"CUSTEIO",IF(Q399='Tabelas auxiliares'!$A$236,"INVESTIMENTO","ERRO - VERIFICAR"))))</f>
        <v/>
      </c>
      <c r="S399" s="64" t="str">
        <f t="shared" si="13"/>
        <v/>
      </c>
    </row>
    <row r="400" spans="17:19" x14ac:dyDescent="0.25">
      <c r="Q400" s="51" t="str">
        <f t="shared" si="12"/>
        <v/>
      </c>
      <c r="R400" s="51" t="str">
        <f>IF(M400="","",IF(AND(M400&lt;&gt;'Tabelas auxiliares'!$B$236,M400&lt;&gt;'Tabelas auxiliares'!$B$237,M400&lt;&gt;'Tabelas auxiliares'!$C$236,M400&lt;&gt;'Tabelas auxiliares'!$C$237,M400&lt;&gt;'Tabelas auxiliares'!$D$236),"FOLHA DE PESSOAL",IF(Q400='Tabelas auxiliares'!$A$237,"CUSTEIO",IF(Q400='Tabelas auxiliares'!$A$236,"INVESTIMENTO","ERRO - VERIFICAR"))))</f>
        <v/>
      </c>
      <c r="S400" s="64" t="str">
        <f t="shared" si="13"/>
        <v/>
      </c>
    </row>
    <row r="401" spans="17:19" x14ac:dyDescent="0.25">
      <c r="Q401" s="51" t="str">
        <f t="shared" si="12"/>
        <v/>
      </c>
      <c r="R401" s="51" t="str">
        <f>IF(M401="","",IF(AND(M401&lt;&gt;'Tabelas auxiliares'!$B$236,M401&lt;&gt;'Tabelas auxiliares'!$B$237,M401&lt;&gt;'Tabelas auxiliares'!$C$236,M401&lt;&gt;'Tabelas auxiliares'!$C$237,M401&lt;&gt;'Tabelas auxiliares'!$D$236),"FOLHA DE PESSOAL",IF(Q401='Tabelas auxiliares'!$A$237,"CUSTEIO",IF(Q401='Tabelas auxiliares'!$A$236,"INVESTIMENTO","ERRO - VERIFICAR"))))</f>
        <v/>
      </c>
      <c r="S401" s="64" t="str">
        <f t="shared" si="13"/>
        <v/>
      </c>
    </row>
    <row r="402" spans="17:19" x14ac:dyDescent="0.25">
      <c r="Q402" s="51" t="str">
        <f t="shared" si="12"/>
        <v/>
      </c>
      <c r="R402" s="51" t="str">
        <f>IF(M402="","",IF(AND(M402&lt;&gt;'Tabelas auxiliares'!$B$236,M402&lt;&gt;'Tabelas auxiliares'!$B$237,M402&lt;&gt;'Tabelas auxiliares'!$C$236,M402&lt;&gt;'Tabelas auxiliares'!$C$237,M402&lt;&gt;'Tabelas auxiliares'!$D$236),"FOLHA DE PESSOAL",IF(Q402='Tabelas auxiliares'!$A$237,"CUSTEIO",IF(Q402='Tabelas auxiliares'!$A$236,"INVESTIMENTO","ERRO - VERIFICAR"))))</f>
        <v/>
      </c>
      <c r="S402" s="64" t="str">
        <f t="shared" si="13"/>
        <v/>
      </c>
    </row>
    <row r="403" spans="17:19" x14ac:dyDescent="0.25">
      <c r="Q403" s="51" t="str">
        <f t="shared" si="12"/>
        <v/>
      </c>
      <c r="R403" s="51" t="str">
        <f>IF(M403="","",IF(AND(M403&lt;&gt;'Tabelas auxiliares'!$B$236,M403&lt;&gt;'Tabelas auxiliares'!$B$237,M403&lt;&gt;'Tabelas auxiliares'!$C$236,M403&lt;&gt;'Tabelas auxiliares'!$C$237,M403&lt;&gt;'Tabelas auxiliares'!$D$236),"FOLHA DE PESSOAL",IF(Q403='Tabelas auxiliares'!$A$237,"CUSTEIO",IF(Q403='Tabelas auxiliares'!$A$236,"INVESTIMENTO","ERRO - VERIFICAR"))))</f>
        <v/>
      </c>
      <c r="S403" s="64" t="str">
        <f t="shared" si="13"/>
        <v/>
      </c>
    </row>
    <row r="404" spans="17:19" x14ac:dyDescent="0.25">
      <c r="Q404" s="51" t="str">
        <f t="shared" si="12"/>
        <v/>
      </c>
      <c r="R404" s="51" t="str">
        <f>IF(M404="","",IF(AND(M404&lt;&gt;'Tabelas auxiliares'!$B$236,M404&lt;&gt;'Tabelas auxiliares'!$B$237,M404&lt;&gt;'Tabelas auxiliares'!$C$236,M404&lt;&gt;'Tabelas auxiliares'!$C$237,M404&lt;&gt;'Tabelas auxiliares'!$D$236),"FOLHA DE PESSOAL",IF(Q404='Tabelas auxiliares'!$A$237,"CUSTEIO",IF(Q404='Tabelas auxiliares'!$A$236,"INVESTIMENTO","ERRO - VERIFICAR"))))</f>
        <v/>
      </c>
      <c r="S404" s="64" t="str">
        <f t="shared" si="13"/>
        <v/>
      </c>
    </row>
    <row r="405" spans="17:19" x14ac:dyDescent="0.25">
      <c r="Q405" s="51" t="str">
        <f t="shared" si="12"/>
        <v/>
      </c>
      <c r="R405" s="51" t="str">
        <f>IF(M405="","",IF(AND(M405&lt;&gt;'Tabelas auxiliares'!$B$236,M405&lt;&gt;'Tabelas auxiliares'!$B$237,M405&lt;&gt;'Tabelas auxiliares'!$C$236,M405&lt;&gt;'Tabelas auxiliares'!$C$237,M405&lt;&gt;'Tabelas auxiliares'!$D$236),"FOLHA DE PESSOAL",IF(Q405='Tabelas auxiliares'!$A$237,"CUSTEIO",IF(Q405='Tabelas auxiliares'!$A$236,"INVESTIMENTO","ERRO - VERIFICAR"))))</f>
        <v/>
      </c>
      <c r="S405" s="64" t="str">
        <f t="shared" si="13"/>
        <v/>
      </c>
    </row>
    <row r="406" spans="17:19" x14ac:dyDescent="0.25">
      <c r="Q406" s="51" t="str">
        <f t="shared" si="12"/>
        <v/>
      </c>
      <c r="R406" s="51" t="str">
        <f>IF(M406="","",IF(AND(M406&lt;&gt;'Tabelas auxiliares'!$B$236,M406&lt;&gt;'Tabelas auxiliares'!$B$237,M406&lt;&gt;'Tabelas auxiliares'!$C$236,M406&lt;&gt;'Tabelas auxiliares'!$C$237,M406&lt;&gt;'Tabelas auxiliares'!$D$236),"FOLHA DE PESSOAL",IF(Q406='Tabelas auxiliares'!$A$237,"CUSTEIO",IF(Q406='Tabelas auxiliares'!$A$236,"INVESTIMENTO","ERRO - VERIFICAR"))))</f>
        <v/>
      </c>
      <c r="S406" s="64" t="str">
        <f t="shared" si="13"/>
        <v/>
      </c>
    </row>
    <row r="407" spans="17:19" x14ac:dyDescent="0.25">
      <c r="Q407" s="51" t="str">
        <f t="shared" si="12"/>
        <v/>
      </c>
      <c r="R407" s="51" t="str">
        <f>IF(M407="","",IF(AND(M407&lt;&gt;'Tabelas auxiliares'!$B$236,M407&lt;&gt;'Tabelas auxiliares'!$B$237,M407&lt;&gt;'Tabelas auxiliares'!$C$236,M407&lt;&gt;'Tabelas auxiliares'!$C$237,M407&lt;&gt;'Tabelas auxiliares'!$D$236),"FOLHA DE PESSOAL",IF(Q407='Tabelas auxiliares'!$A$237,"CUSTEIO",IF(Q407='Tabelas auxiliares'!$A$236,"INVESTIMENTO","ERRO - VERIFICAR"))))</f>
        <v/>
      </c>
      <c r="S407" s="64" t="str">
        <f t="shared" si="13"/>
        <v/>
      </c>
    </row>
    <row r="408" spans="17:19" x14ac:dyDescent="0.25">
      <c r="Q408" s="51" t="str">
        <f t="shared" si="12"/>
        <v/>
      </c>
      <c r="R408" s="51" t="str">
        <f>IF(M408="","",IF(AND(M408&lt;&gt;'Tabelas auxiliares'!$B$236,M408&lt;&gt;'Tabelas auxiliares'!$B$237,M408&lt;&gt;'Tabelas auxiliares'!$C$236,M408&lt;&gt;'Tabelas auxiliares'!$C$237,M408&lt;&gt;'Tabelas auxiliares'!$D$236),"FOLHA DE PESSOAL",IF(Q408='Tabelas auxiliares'!$A$237,"CUSTEIO",IF(Q408='Tabelas auxiliares'!$A$236,"INVESTIMENTO","ERRO - VERIFICAR"))))</f>
        <v/>
      </c>
      <c r="S408" s="64" t="str">
        <f t="shared" si="13"/>
        <v/>
      </c>
    </row>
    <row r="409" spans="17:19" x14ac:dyDescent="0.25">
      <c r="Q409" s="51" t="str">
        <f t="shared" si="12"/>
        <v/>
      </c>
      <c r="R409" s="51" t="str">
        <f>IF(M409="","",IF(AND(M409&lt;&gt;'Tabelas auxiliares'!$B$236,M409&lt;&gt;'Tabelas auxiliares'!$B$237,M409&lt;&gt;'Tabelas auxiliares'!$C$236,M409&lt;&gt;'Tabelas auxiliares'!$C$237,M409&lt;&gt;'Tabelas auxiliares'!$D$236),"FOLHA DE PESSOAL",IF(Q409='Tabelas auxiliares'!$A$237,"CUSTEIO",IF(Q409='Tabelas auxiliares'!$A$236,"INVESTIMENTO","ERRO - VERIFICAR"))))</f>
        <v/>
      </c>
      <c r="S409" s="64" t="str">
        <f t="shared" si="13"/>
        <v/>
      </c>
    </row>
    <row r="410" spans="17:19" x14ac:dyDescent="0.25">
      <c r="Q410" s="51" t="str">
        <f t="shared" si="12"/>
        <v/>
      </c>
      <c r="R410" s="51" t="str">
        <f>IF(M410="","",IF(AND(M410&lt;&gt;'Tabelas auxiliares'!$B$236,M410&lt;&gt;'Tabelas auxiliares'!$B$237,M410&lt;&gt;'Tabelas auxiliares'!$C$236,M410&lt;&gt;'Tabelas auxiliares'!$C$237,M410&lt;&gt;'Tabelas auxiliares'!$D$236),"FOLHA DE PESSOAL",IF(Q410='Tabelas auxiliares'!$A$237,"CUSTEIO",IF(Q410='Tabelas auxiliares'!$A$236,"INVESTIMENTO","ERRO - VERIFICAR"))))</f>
        <v/>
      </c>
      <c r="S410" s="64" t="str">
        <f t="shared" si="13"/>
        <v/>
      </c>
    </row>
    <row r="411" spans="17:19" x14ac:dyDescent="0.25">
      <c r="Q411" s="51" t="str">
        <f t="shared" si="12"/>
        <v/>
      </c>
      <c r="R411" s="51" t="str">
        <f>IF(M411="","",IF(AND(M411&lt;&gt;'Tabelas auxiliares'!$B$236,M411&lt;&gt;'Tabelas auxiliares'!$B$237,M411&lt;&gt;'Tabelas auxiliares'!$C$236,M411&lt;&gt;'Tabelas auxiliares'!$C$237,M411&lt;&gt;'Tabelas auxiliares'!$D$236),"FOLHA DE PESSOAL",IF(Q411='Tabelas auxiliares'!$A$237,"CUSTEIO",IF(Q411='Tabelas auxiliares'!$A$236,"INVESTIMENTO","ERRO - VERIFICAR"))))</f>
        <v/>
      </c>
      <c r="S411" s="64" t="str">
        <f t="shared" si="13"/>
        <v/>
      </c>
    </row>
    <row r="412" spans="17:19" x14ac:dyDescent="0.25">
      <c r="Q412" s="51" t="str">
        <f t="shared" si="12"/>
        <v/>
      </c>
      <c r="R412" s="51" t="str">
        <f>IF(M412="","",IF(AND(M412&lt;&gt;'Tabelas auxiliares'!$B$236,M412&lt;&gt;'Tabelas auxiliares'!$B$237,M412&lt;&gt;'Tabelas auxiliares'!$C$236,M412&lt;&gt;'Tabelas auxiliares'!$C$237,M412&lt;&gt;'Tabelas auxiliares'!$D$236),"FOLHA DE PESSOAL",IF(Q412='Tabelas auxiliares'!$A$237,"CUSTEIO",IF(Q412='Tabelas auxiliares'!$A$236,"INVESTIMENTO","ERRO - VERIFICAR"))))</f>
        <v/>
      </c>
      <c r="S412" s="64" t="str">
        <f t="shared" si="13"/>
        <v/>
      </c>
    </row>
    <row r="413" spans="17:19" x14ac:dyDescent="0.25">
      <c r="Q413" s="51" t="str">
        <f t="shared" si="12"/>
        <v/>
      </c>
      <c r="R413" s="51" t="str">
        <f>IF(M413="","",IF(AND(M413&lt;&gt;'Tabelas auxiliares'!$B$236,M413&lt;&gt;'Tabelas auxiliares'!$B$237,M413&lt;&gt;'Tabelas auxiliares'!$C$236,M413&lt;&gt;'Tabelas auxiliares'!$C$237,M413&lt;&gt;'Tabelas auxiliares'!$D$236),"FOLHA DE PESSOAL",IF(Q413='Tabelas auxiliares'!$A$237,"CUSTEIO",IF(Q413='Tabelas auxiliares'!$A$236,"INVESTIMENTO","ERRO - VERIFICAR"))))</f>
        <v/>
      </c>
      <c r="S413" s="64" t="str">
        <f t="shared" si="13"/>
        <v/>
      </c>
    </row>
    <row r="414" spans="17:19" x14ac:dyDescent="0.25">
      <c r="Q414" s="51" t="str">
        <f t="shared" si="12"/>
        <v/>
      </c>
      <c r="R414" s="51" t="str">
        <f>IF(M414="","",IF(AND(M414&lt;&gt;'Tabelas auxiliares'!$B$236,M414&lt;&gt;'Tabelas auxiliares'!$B$237,M414&lt;&gt;'Tabelas auxiliares'!$C$236,M414&lt;&gt;'Tabelas auxiliares'!$C$237,M414&lt;&gt;'Tabelas auxiliares'!$D$236),"FOLHA DE PESSOAL",IF(Q414='Tabelas auxiliares'!$A$237,"CUSTEIO",IF(Q414='Tabelas auxiliares'!$A$236,"INVESTIMENTO","ERRO - VERIFICAR"))))</f>
        <v/>
      </c>
      <c r="S414" s="64" t="str">
        <f t="shared" si="13"/>
        <v/>
      </c>
    </row>
    <row r="415" spans="17:19" x14ac:dyDescent="0.25">
      <c r="Q415" s="51" t="str">
        <f t="shared" si="12"/>
        <v/>
      </c>
      <c r="R415" s="51" t="str">
        <f>IF(M415="","",IF(AND(M415&lt;&gt;'Tabelas auxiliares'!$B$236,M415&lt;&gt;'Tabelas auxiliares'!$B$237,M415&lt;&gt;'Tabelas auxiliares'!$C$236,M415&lt;&gt;'Tabelas auxiliares'!$C$237,M415&lt;&gt;'Tabelas auxiliares'!$D$236),"FOLHA DE PESSOAL",IF(Q415='Tabelas auxiliares'!$A$237,"CUSTEIO",IF(Q415='Tabelas auxiliares'!$A$236,"INVESTIMENTO","ERRO - VERIFICAR"))))</f>
        <v/>
      </c>
      <c r="S415" s="64" t="str">
        <f t="shared" si="13"/>
        <v/>
      </c>
    </row>
    <row r="416" spans="17:19" x14ac:dyDescent="0.25">
      <c r="Q416" s="51" t="str">
        <f t="shared" si="12"/>
        <v/>
      </c>
      <c r="R416" s="51" t="str">
        <f>IF(M416="","",IF(AND(M416&lt;&gt;'Tabelas auxiliares'!$B$236,M416&lt;&gt;'Tabelas auxiliares'!$B$237,M416&lt;&gt;'Tabelas auxiliares'!$C$236,M416&lt;&gt;'Tabelas auxiliares'!$C$237,M416&lt;&gt;'Tabelas auxiliares'!$D$236),"FOLHA DE PESSOAL",IF(Q416='Tabelas auxiliares'!$A$237,"CUSTEIO",IF(Q416='Tabelas auxiliares'!$A$236,"INVESTIMENTO","ERRO - VERIFICAR"))))</f>
        <v/>
      </c>
      <c r="S416" s="64" t="str">
        <f t="shared" si="13"/>
        <v/>
      </c>
    </row>
    <row r="417" spans="17:19" x14ac:dyDescent="0.25">
      <c r="Q417" s="51" t="str">
        <f t="shared" si="12"/>
        <v/>
      </c>
      <c r="R417" s="51" t="str">
        <f>IF(M417="","",IF(AND(M417&lt;&gt;'Tabelas auxiliares'!$B$236,M417&lt;&gt;'Tabelas auxiliares'!$B$237,M417&lt;&gt;'Tabelas auxiliares'!$C$236,M417&lt;&gt;'Tabelas auxiliares'!$C$237,M417&lt;&gt;'Tabelas auxiliares'!$D$236),"FOLHA DE PESSOAL",IF(Q417='Tabelas auxiliares'!$A$237,"CUSTEIO",IF(Q417='Tabelas auxiliares'!$A$236,"INVESTIMENTO","ERRO - VERIFICAR"))))</f>
        <v/>
      </c>
      <c r="S417" s="64" t="str">
        <f t="shared" si="13"/>
        <v/>
      </c>
    </row>
    <row r="418" spans="17:19" x14ac:dyDescent="0.25">
      <c r="Q418" s="51" t="str">
        <f t="shared" si="12"/>
        <v/>
      </c>
      <c r="R418" s="51" t="str">
        <f>IF(M418="","",IF(AND(M418&lt;&gt;'Tabelas auxiliares'!$B$236,M418&lt;&gt;'Tabelas auxiliares'!$B$237,M418&lt;&gt;'Tabelas auxiliares'!$C$236,M418&lt;&gt;'Tabelas auxiliares'!$C$237,M418&lt;&gt;'Tabelas auxiliares'!$D$236),"FOLHA DE PESSOAL",IF(Q418='Tabelas auxiliares'!$A$237,"CUSTEIO",IF(Q418='Tabelas auxiliares'!$A$236,"INVESTIMENTO","ERRO - VERIFICAR"))))</f>
        <v/>
      </c>
      <c r="S418" s="64" t="str">
        <f t="shared" si="13"/>
        <v/>
      </c>
    </row>
    <row r="419" spans="17:19" x14ac:dyDescent="0.25">
      <c r="Q419" s="51" t="str">
        <f t="shared" si="12"/>
        <v/>
      </c>
      <c r="R419" s="51" t="str">
        <f>IF(M419="","",IF(AND(M419&lt;&gt;'Tabelas auxiliares'!$B$236,M419&lt;&gt;'Tabelas auxiliares'!$B$237,M419&lt;&gt;'Tabelas auxiliares'!$C$236,M419&lt;&gt;'Tabelas auxiliares'!$C$237,M419&lt;&gt;'Tabelas auxiliares'!$D$236),"FOLHA DE PESSOAL",IF(Q419='Tabelas auxiliares'!$A$237,"CUSTEIO",IF(Q419='Tabelas auxiliares'!$A$236,"INVESTIMENTO","ERRO - VERIFICAR"))))</f>
        <v/>
      </c>
      <c r="S419" s="64" t="str">
        <f t="shared" si="13"/>
        <v/>
      </c>
    </row>
    <row r="420" spans="17:19" x14ac:dyDescent="0.25">
      <c r="Q420" s="51" t="str">
        <f t="shared" si="12"/>
        <v/>
      </c>
      <c r="R420" s="51" t="str">
        <f>IF(M420="","",IF(AND(M420&lt;&gt;'Tabelas auxiliares'!$B$236,M420&lt;&gt;'Tabelas auxiliares'!$B$237,M420&lt;&gt;'Tabelas auxiliares'!$C$236,M420&lt;&gt;'Tabelas auxiliares'!$C$237,M420&lt;&gt;'Tabelas auxiliares'!$D$236),"FOLHA DE PESSOAL",IF(Q420='Tabelas auxiliares'!$A$237,"CUSTEIO",IF(Q420='Tabelas auxiliares'!$A$236,"INVESTIMENTO","ERRO - VERIFICAR"))))</f>
        <v/>
      </c>
      <c r="S420" s="64" t="str">
        <f t="shared" si="13"/>
        <v/>
      </c>
    </row>
    <row r="421" spans="17:19" x14ac:dyDescent="0.25">
      <c r="Q421" s="51" t="str">
        <f t="shared" si="12"/>
        <v/>
      </c>
      <c r="R421" s="51" t="str">
        <f>IF(M421="","",IF(AND(M421&lt;&gt;'Tabelas auxiliares'!$B$236,M421&lt;&gt;'Tabelas auxiliares'!$B$237,M421&lt;&gt;'Tabelas auxiliares'!$C$236,M421&lt;&gt;'Tabelas auxiliares'!$C$237,M421&lt;&gt;'Tabelas auxiliares'!$D$236),"FOLHA DE PESSOAL",IF(Q421='Tabelas auxiliares'!$A$237,"CUSTEIO",IF(Q421='Tabelas auxiliares'!$A$236,"INVESTIMENTO","ERRO - VERIFICAR"))))</f>
        <v/>
      </c>
      <c r="S421" s="64" t="str">
        <f t="shared" si="13"/>
        <v/>
      </c>
    </row>
    <row r="422" spans="17:19" x14ac:dyDescent="0.25">
      <c r="Q422" s="51" t="str">
        <f t="shared" si="12"/>
        <v/>
      </c>
      <c r="R422" s="51" t="str">
        <f>IF(M422="","",IF(AND(M422&lt;&gt;'Tabelas auxiliares'!$B$236,M422&lt;&gt;'Tabelas auxiliares'!$B$237,M422&lt;&gt;'Tabelas auxiliares'!$C$236,M422&lt;&gt;'Tabelas auxiliares'!$C$237,M422&lt;&gt;'Tabelas auxiliares'!$D$236),"FOLHA DE PESSOAL",IF(Q422='Tabelas auxiliares'!$A$237,"CUSTEIO",IF(Q422='Tabelas auxiliares'!$A$236,"INVESTIMENTO","ERRO - VERIFICAR"))))</f>
        <v/>
      </c>
      <c r="S422" s="64" t="str">
        <f t="shared" si="13"/>
        <v/>
      </c>
    </row>
    <row r="423" spans="17:19" x14ac:dyDescent="0.25">
      <c r="Q423" s="51" t="str">
        <f t="shared" si="12"/>
        <v/>
      </c>
      <c r="R423" s="51" t="str">
        <f>IF(M423="","",IF(AND(M423&lt;&gt;'Tabelas auxiliares'!$B$236,M423&lt;&gt;'Tabelas auxiliares'!$B$237,M423&lt;&gt;'Tabelas auxiliares'!$C$236,M423&lt;&gt;'Tabelas auxiliares'!$C$237,M423&lt;&gt;'Tabelas auxiliares'!$D$236),"FOLHA DE PESSOAL",IF(Q423='Tabelas auxiliares'!$A$237,"CUSTEIO",IF(Q423='Tabelas auxiliares'!$A$236,"INVESTIMENTO","ERRO - VERIFICAR"))))</f>
        <v/>
      </c>
      <c r="S423" s="64" t="str">
        <f t="shared" si="13"/>
        <v/>
      </c>
    </row>
    <row r="424" spans="17:19" x14ac:dyDescent="0.25">
      <c r="Q424" s="51" t="str">
        <f t="shared" si="12"/>
        <v/>
      </c>
      <c r="R424" s="51" t="str">
        <f>IF(M424="","",IF(AND(M424&lt;&gt;'Tabelas auxiliares'!$B$236,M424&lt;&gt;'Tabelas auxiliares'!$B$237,M424&lt;&gt;'Tabelas auxiliares'!$C$236,M424&lt;&gt;'Tabelas auxiliares'!$C$237,M424&lt;&gt;'Tabelas auxiliares'!$D$236),"FOLHA DE PESSOAL",IF(Q424='Tabelas auxiliares'!$A$237,"CUSTEIO",IF(Q424='Tabelas auxiliares'!$A$236,"INVESTIMENTO","ERRO - VERIFICAR"))))</f>
        <v/>
      </c>
      <c r="S424" s="64" t="str">
        <f t="shared" si="13"/>
        <v/>
      </c>
    </row>
    <row r="425" spans="17:19" x14ac:dyDescent="0.25">
      <c r="Q425" s="51" t="str">
        <f t="shared" si="12"/>
        <v/>
      </c>
      <c r="R425" s="51" t="str">
        <f>IF(M425="","",IF(AND(M425&lt;&gt;'Tabelas auxiliares'!$B$236,M425&lt;&gt;'Tabelas auxiliares'!$B$237,M425&lt;&gt;'Tabelas auxiliares'!$C$236,M425&lt;&gt;'Tabelas auxiliares'!$C$237,M425&lt;&gt;'Tabelas auxiliares'!$D$236),"FOLHA DE PESSOAL",IF(Q425='Tabelas auxiliares'!$A$237,"CUSTEIO",IF(Q425='Tabelas auxiliares'!$A$236,"INVESTIMENTO","ERRO - VERIFICAR"))))</f>
        <v/>
      </c>
      <c r="S425" s="64" t="str">
        <f t="shared" si="13"/>
        <v/>
      </c>
    </row>
    <row r="426" spans="17:19" x14ac:dyDescent="0.25">
      <c r="Q426" s="51" t="str">
        <f t="shared" si="12"/>
        <v/>
      </c>
      <c r="R426" s="51" t="str">
        <f>IF(M426="","",IF(AND(M426&lt;&gt;'Tabelas auxiliares'!$B$236,M426&lt;&gt;'Tabelas auxiliares'!$B$237,M426&lt;&gt;'Tabelas auxiliares'!$C$236,M426&lt;&gt;'Tabelas auxiliares'!$C$237,M426&lt;&gt;'Tabelas auxiliares'!$D$236),"FOLHA DE PESSOAL",IF(Q426='Tabelas auxiliares'!$A$237,"CUSTEIO",IF(Q426='Tabelas auxiliares'!$A$236,"INVESTIMENTO","ERRO - VERIFICAR"))))</f>
        <v/>
      </c>
      <c r="S426" s="64" t="str">
        <f t="shared" si="13"/>
        <v/>
      </c>
    </row>
    <row r="427" spans="17:19" x14ac:dyDescent="0.25">
      <c r="Q427" s="51" t="str">
        <f t="shared" si="12"/>
        <v/>
      </c>
      <c r="R427" s="51" t="str">
        <f>IF(M427="","",IF(AND(M427&lt;&gt;'Tabelas auxiliares'!$B$236,M427&lt;&gt;'Tabelas auxiliares'!$B$237,M427&lt;&gt;'Tabelas auxiliares'!$C$236,M427&lt;&gt;'Tabelas auxiliares'!$C$237,M427&lt;&gt;'Tabelas auxiliares'!$D$236),"FOLHA DE PESSOAL",IF(Q427='Tabelas auxiliares'!$A$237,"CUSTEIO",IF(Q427='Tabelas auxiliares'!$A$236,"INVESTIMENTO","ERRO - VERIFICAR"))))</f>
        <v/>
      </c>
      <c r="S427" s="64" t="str">
        <f t="shared" si="13"/>
        <v/>
      </c>
    </row>
    <row r="428" spans="17:19" x14ac:dyDescent="0.25">
      <c r="Q428" s="51" t="str">
        <f t="shared" si="12"/>
        <v/>
      </c>
      <c r="R428" s="51" t="str">
        <f>IF(M428="","",IF(AND(M428&lt;&gt;'Tabelas auxiliares'!$B$236,M428&lt;&gt;'Tabelas auxiliares'!$B$237,M428&lt;&gt;'Tabelas auxiliares'!$C$236,M428&lt;&gt;'Tabelas auxiliares'!$C$237,M428&lt;&gt;'Tabelas auxiliares'!$D$236),"FOLHA DE PESSOAL",IF(Q428='Tabelas auxiliares'!$A$237,"CUSTEIO",IF(Q428='Tabelas auxiliares'!$A$236,"INVESTIMENTO","ERRO - VERIFICAR"))))</f>
        <v/>
      </c>
      <c r="S428" s="64" t="str">
        <f t="shared" si="13"/>
        <v/>
      </c>
    </row>
    <row r="429" spans="17:19" x14ac:dyDescent="0.25">
      <c r="Q429" s="51" t="str">
        <f t="shared" si="12"/>
        <v/>
      </c>
      <c r="R429" s="51" t="str">
        <f>IF(M429="","",IF(AND(M429&lt;&gt;'Tabelas auxiliares'!$B$236,M429&lt;&gt;'Tabelas auxiliares'!$B$237,M429&lt;&gt;'Tabelas auxiliares'!$C$236,M429&lt;&gt;'Tabelas auxiliares'!$C$237,M429&lt;&gt;'Tabelas auxiliares'!$D$236),"FOLHA DE PESSOAL",IF(Q429='Tabelas auxiliares'!$A$237,"CUSTEIO",IF(Q429='Tabelas auxiliares'!$A$236,"INVESTIMENTO","ERRO - VERIFICAR"))))</f>
        <v/>
      </c>
      <c r="S429" s="64" t="str">
        <f t="shared" si="13"/>
        <v/>
      </c>
    </row>
    <row r="430" spans="17:19" x14ac:dyDescent="0.25">
      <c r="Q430" s="51" t="str">
        <f t="shared" si="12"/>
        <v/>
      </c>
      <c r="R430" s="51" t="str">
        <f>IF(M430="","",IF(AND(M430&lt;&gt;'Tabelas auxiliares'!$B$236,M430&lt;&gt;'Tabelas auxiliares'!$B$237,M430&lt;&gt;'Tabelas auxiliares'!$C$236,M430&lt;&gt;'Tabelas auxiliares'!$C$237,M430&lt;&gt;'Tabelas auxiliares'!$D$236),"FOLHA DE PESSOAL",IF(Q430='Tabelas auxiliares'!$A$237,"CUSTEIO",IF(Q430='Tabelas auxiliares'!$A$236,"INVESTIMENTO","ERRO - VERIFICAR"))))</f>
        <v/>
      </c>
      <c r="S430" s="64" t="str">
        <f t="shared" si="13"/>
        <v/>
      </c>
    </row>
    <row r="431" spans="17:19" x14ac:dyDescent="0.25">
      <c r="Q431" s="51" t="str">
        <f t="shared" si="12"/>
        <v/>
      </c>
      <c r="R431" s="51" t="str">
        <f>IF(M431="","",IF(AND(M431&lt;&gt;'Tabelas auxiliares'!$B$236,M431&lt;&gt;'Tabelas auxiliares'!$B$237,M431&lt;&gt;'Tabelas auxiliares'!$C$236,M431&lt;&gt;'Tabelas auxiliares'!$C$237,M431&lt;&gt;'Tabelas auxiliares'!$D$236),"FOLHA DE PESSOAL",IF(Q431='Tabelas auxiliares'!$A$237,"CUSTEIO",IF(Q431='Tabelas auxiliares'!$A$236,"INVESTIMENTO","ERRO - VERIFICAR"))))</f>
        <v/>
      </c>
      <c r="S431" s="64" t="str">
        <f t="shared" si="13"/>
        <v/>
      </c>
    </row>
    <row r="432" spans="17:19" x14ac:dyDescent="0.25">
      <c r="Q432" s="51" t="str">
        <f t="shared" si="12"/>
        <v/>
      </c>
      <c r="R432" s="51" t="str">
        <f>IF(M432="","",IF(AND(M432&lt;&gt;'Tabelas auxiliares'!$B$236,M432&lt;&gt;'Tabelas auxiliares'!$B$237,M432&lt;&gt;'Tabelas auxiliares'!$C$236,M432&lt;&gt;'Tabelas auxiliares'!$C$237,M432&lt;&gt;'Tabelas auxiliares'!$D$236),"FOLHA DE PESSOAL",IF(Q432='Tabelas auxiliares'!$A$237,"CUSTEIO",IF(Q432='Tabelas auxiliares'!$A$236,"INVESTIMENTO","ERRO - VERIFICAR"))))</f>
        <v/>
      </c>
      <c r="S432" s="64" t="str">
        <f t="shared" si="13"/>
        <v/>
      </c>
    </row>
    <row r="433" spans="17:19" x14ac:dyDescent="0.25">
      <c r="Q433" s="51" t="str">
        <f t="shared" si="12"/>
        <v/>
      </c>
      <c r="R433" s="51" t="str">
        <f>IF(M433="","",IF(AND(M433&lt;&gt;'Tabelas auxiliares'!$B$236,M433&lt;&gt;'Tabelas auxiliares'!$B$237,M433&lt;&gt;'Tabelas auxiliares'!$C$236,M433&lt;&gt;'Tabelas auxiliares'!$C$237,M433&lt;&gt;'Tabelas auxiliares'!$D$236),"FOLHA DE PESSOAL",IF(Q433='Tabelas auxiliares'!$A$237,"CUSTEIO",IF(Q433='Tabelas auxiliares'!$A$236,"INVESTIMENTO","ERRO - VERIFICAR"))))</f>
        <v/>
      </c>
      <c r="S433" s="64" t="str">
        <f t="shared" si="13"/>
        <v/>
      </c>
    </row>
    <row r="434" spans="17:19" x14ac:dyDescent="0.25">
      <c r="Q434" s="51" t="str">
        <f t="shared" si="12"/>
        <v/>
      </c>
      <c r="R434" s="51" t="str">
        <f>IF(M434="","",IF(AND(M434&lt;&gt;'Tabelas auxiliares'!$B$236,M434&lt;&gt;'Tabelas auxiliares'!$B$237,M434&lt;&gt;'Tabelas auxiliares'!$C$236,M434&lt;&gt;'Tabelas auxiliares'!$C$237,M434&lt;&gt;'Tabelas auxiliares'!$D$236),"FOLHA DE PESSOAL",IF(Q434='Tabelas auxiliares'!$A$237,"CUSTEIO",IF(Q434='Tabelas auxiliares'!$A$236,"INVESTIMENTO","ERRO - VERIFICAR"))))</f>
        <v/>
      </c>
      <c r="S434" s="64" t="str">
        <f t="shared" si="13"/>
        <v/>
      </c>
    </row>
    <row r="435" spans="17:19" x14ac:dyDescent="0.25">
      <c r="Q435" s="51" t="str">
        <f t="shared" si="12"/>
        <v/>
      </c>
      <c r="R435" s="51" t="str">
        <f>IF(M435="","",IF(AND(M435&lt;&gt;'Tabelas auxiliares'!$B$236,M435&lt;&gt;'Tabelas auxiliares'!$B$237,M435&lt;&gt;'Tabelas auxiliares'!$C$236,M435&lt;&gt;'Tabelas auxiliares'!$C$237,M435&lt;&gt;'Tabelas auxiliares'!$D$236),"FOLHA DE PESSOAL",IF(Q435='Tabelas auxiliares'!$A$237,"CUSTEIO",IF(Q435='Tabelas auxiliares'!$A$236,"INVESTIMENTO","ERRO - VERIFICAR"))))</f>
        <v/>
      </c>
      <c r="S435" s="64" t="str">
        <f t="shared" si="13"/>
        <v/>
      </c>
    </row>
    <row r="436" spans="17:19" x14ac:dyDescent="0.25">
      <c r="Q436" s="51" t="str">
        <f t="shared" si="12"/>
        <v/>
      </c>
      <c r="R436" s="51" t="str">
        <f>IF(M436="","",IF(AND(M436&lt;&gt;'Tabelas auxiliares'!$B$236,M436&lt;&gt;'Tabelas auxiliares'!$B$237,M436&lt;&gt;'Tabelas auxiliares'!$C$236,M436&lt;&gt;'Tabelas auxiliares'!$C$237,M436&lt;&gt;'Tabelas auxiliares'!$D$236),"FOLHA DE PESSOAL",IF(Q436='Tabelas auxiliares'!$A$237,"CUSTEIO",IF(Q436='Tabelas auxiliares'!$A$236,"INVESTIMENTO","ERRO - VERIFICAR"))))</f>
        <v/>
      </c>
      <c r="S436" s="64" t="str">
        <f t="shared" si="13"/>
        <v/>
      </c>
    </row>
    <row r="437" spans="17:19" x14ac:dyDescent="0.25">
      <c r="Q437" s="51" t="str">
        <f t="shared" si="12"/>
        <v/>
      </c>
      <c r="R437" s="51" t="str">
        <f>IF(M437="","",IF(AND(M437&lt;&gt;'Tabelas auxiliares'!$B$236,M437&lt;&gt;'Tabelas auxiliares'!$B$237,M437&lt;&gt;'Tabelas auxiliares'!$C$236,M437&lt;&gt;'Tabelas auxiliares'!$C$237,M437&lt;&gt;'Tabelas auxiliares'!$D$236),"FOLHA DE PESSOAL",IF(Q437='Tabelas auxiliares'!$A$237,"CUSTEIO",IF(Q437='Tabelas auxiliares'!$A$236,"INVESTIMENTO","ERRO - VERIFICAR"))))</f>
        <v/>
      </c>
      <c r="S437" s="64" t="str">
        <f t="shared" si="13"/>
        <v/>
      </c>
    </row>
    <row r="438" spans="17:19" x14ac:dyDescent="0.25">
      <c r="Q438" s="51" t="str">
        <f t="shared" si="12"/>
        <v/>
      </c>
      <c r="R438" s="51" t="str">
        <f>IF(M438="","",IF(AND(M438&lt;&gt;'Tabelas auxiliares'!$B$236,M438&lt;&gt;'Tabelas auxiliares'!$B$237,M438&lt;&gt;'Tabelas auxiliares'!$C$236,M438&lt;&gt;'Tabelas auxiliares'!$C$237,M438&lt;&gt;'Tabelas auxiliares'!$D$236),"FOLHA DE PESSOAL",IF(Q438='Tabelas auxiliares'!$A$237,"CUSTEIO",IF(Q438='Tabelas auxiliares'!$A$236,"INVESTIMENTO","ERRO - VERIFICAR"))))</f>
        <v/>
      </c>
      <c r="S438" s="64" t="str">
        <f t="shared" si="13"/>
        <v/>
      </c>
    </row>
    <row r="439" spans="17:19" x14ac:dyDescent="0.25">
      <c r="Q439" s="51" t="str">
        <f t="shared" si="12"/>
        <v/>
      </c>
      <c r="R439" s="51" t="str">
        <f>IF(M439="","",IF(AND(M439&lt;&gt;'Tabelas auxiliares'!$B$236,M439&lt;&gt;'Tabelas auxiliares'!$B$237,M439&lt;&gt;'Tabelas auxiliares'!$C$236,M439&lt;&gt;'Tabelas auxiliares'!$C$237,M439&lt;&gt;'Tabelas auxiliares'!$D$236),"FOLHA DE PESSOAL",IF(Q439='Tabelas auxiliares'!$A$237,"CUSTEIO",IF(Q439='Tabelas auxiliares'!$A$236,"INVESTIMENTO","ERRO - VERIFICAR"))))</f>
        <v/>
      </c>
      <c r="S439" s="64" t="str">
        <f t="shared" si="13"/>
        <v/>
      </c>
    </row>
    <row r="440" spans="17:19" x14ac:dyDescent="0.25">
      <c r="Q440" s="51" t="str">
        <f t="shared" si="12"/>
        <v/>
      </c>
      <c r="R440" s="51" t="str">
        <f>IF(M440="","",IF(AND(M440&lt;&gt;'Tabelas auxiliares'!$B$236,M440&lt;&gt;'Tabelas auxiliares'!$B$237,M440&lt;&gt;'Tabelas auxiliares'!$C$236,M440&lt;&gt;'Tabelas auxiliares'!$C$237,M440&lt;&gt;'Tabelas auxiliares'!$D$236),"FOLHA DE PESSOAL",IF(Q440='Tabelas auxiliares'!$A$237,"CUSTEIO",IF(Q440='Tabelas auxiliares'!$A$236,"INVESTIMENTO","ERRO - VERIFICAR"))))</f>
        <v/>
      </c>
      <c r="S440" s="64" t="str">
        <f t="shared" si="13"/>
        <v/>
      </c>
    </row>
    <row r="441" spans="17:19" x14ac:dyDescent="0.25">
      <c r="Q441" s="51" t="str">
        <f t="shared" si="12"/>
        <v/>
      </c>
      <c r="R441" s="51" t="str">
        <f>IF(M441="","",IF(AND(M441&lt;&gt;'Tabelas auxiliares'!$B$236,M441&lt;&gt;'Tabelas auxiliares'!$B$237,M441&lt;&gt;'Tabelas auxiliares'!$C$236,M441&lt;&gt;'Tabelas auxiliares'!$C$237,M441&lt;&gt;'Tabelas auxiliares'!$D$236),"FOLHA DE PESSOAL",IF(Q441='Tabelas auxiliares'!$A$237,"CUSTEIO",IF(Q441='Tabelas auxiliares'!$A$236,"INVESTIMENTO","ERRO - VERIFICAR"))))</f>
        <v/>
      </c>
      <c r="S441" s="64" t="str">
        <f t="shared" si="13"/>
        <v/>
      </c>
    </row>
    <row r="442" spans="17:19" x14ac:dyDescent="0.25">
      <c r="Q442" s="51" t="str">
        <f t="shared" si="12"/>
        <v/>
      </c>
      <c r="R442" s="51" t="str">
        <f>IF(M442="","",IF(AND(M442&lt;&gt;'Tabelas auxiliares'!$B$236,M442&lt;&gt;'Tabelas auxiliares'!$B$237,M442&lt;&gt;'Tabelas auxiliares'!$C$236,M442&lt;&gt;'Tabelas auxiliares'!$C$237,M442&lt;&gt;'Tabelas auxiliares'!$D$236),"FOLHA DE PESSOAL",IF(Q442='Tabelas auxiliares'!$A$237,"CUSTEIO",IF(Q442='Tabelas auxiliares'!$A$236,"INVESTIMENTO","ERRO - VERIFICAR"))))</f>
        <v/>
      </c>
      <c r="S442" s="64" t="str">
        <f t="shared" si="13"/>
        <v/>
      </c>
    </row>
    <row r="443" spans="17:19" x14ac:dyDescent="0.25">
      <c r="Q443" s="51" t="str">
        <f t="shared" si="12"/>
        <v/>
      </c>
      <c r="R443" s="51" t="str">
        <f>IF(M443="","",IF(AND(M443&lt;&gt;'Tabelas auxiliares'!$B$236,M443&lt;&gt;'Tabelas auxiliares'!$B$237,M443&lt;&gt;'Tabelas auxiliares'!$C$236,M443&lt;&gt;'Tabelas auxiliares'!$C$237,M443&lt;&gt;'Tabelas auxiliares'!$D$236),"FOLHA DE PESSOAL",IF(Q443='Tabelas auxiliares'!$A$237,"CUSTEIO",IF(Q443='Tabelas auxiliares'!$A$236,"INVESTIMENTO","ERRO - VERIFICAR"))))</f>
        <v/>
      </c>
      <c r="S443" s="64" t="str">
        <f t="shared" si="13"/>
        <v/>
      </c>
    </row>
    <row r="444" spans="17:19" x14ac:dyDescent="0.25">
      <c r="Q444" s="51" t="str">
        <f t="shared" si="12"/>
        <v/>
      </c>
      <c r="R444" s="51" t="str">
        <f>IF(M444="","",IF(AND(M444&lt;&gt;'Tabelas auxiliares'!$B$236,M444&lt;&gt;'Tabelas auxiliares'!$B$237,M444&lt;&gt;'Tabelas auxiliares'!$C$236,M444&lt;&gt;'Tabelas auxiliares'!$C$237,M444&lt;&gt;'Tabelas auxiliares'!$D$236),"FOLHA DE PESSOAL",IF(Q444='Tabelas auxiliares'!$A$237,"CUSTEIO",IF(Q444='Tabelas auxiliares'!$A$236,"INVESTIMENTO","ERRO - VERIFICAR"))))</f>
        <v/>
      </c>
      <c r="S444" s="64" t="str">
        <f t="shared" si="13"/>
        <v/>
      </c>
    </row>
    <row r="445" spans="17:19" x14ac:dyDescent="0.25">
      <c r="Q445" s="51" t="str">
        <f t="shared" si="12"/>
        <v/>
      </c>
      <c r="R445" s="51" t="str">
        <f>IF(M445="","",IF(AND(M445&lt;&gt;'Tabelas auxiliares'!$B$236,M445&lt;&gt;'Tabelas auxiliares'!$B$237,M445&lt;&gt;'Tabelas auxiliares'!$C$236,M445&lt;&gt;'Tabelas auxiliares'!$C$237,M445&lt;&gt;'Tabelas auxiliares'!$D$236),"FOLHA DE PESSOAL",IF(Q445='Tabelas auxiliares'!$A$237,"CUSTEIO",IF(Q445='Tabelas auxiliares'!$A$236,"INVESTIMENTO","ERRO - VERIFICAR"))))</f>
        <v/>
      </c>
      <c r="S445" s="64" t="str">
        <f t="shared" si="13"/>
        <v/>
      </c>
    </row>
    <row r="446" spans="17:19" x14ac:dyDescent="0.25">
      <c r="Q446" s="51" t="str">
        <f t="shared" si="12"/>
        <v/>
      </c>
      <c r="R446" s="51" t="str">
        <f>IF(M446="","",IF(AND(M446&lt;&gt;'Tabelas auxiliares'!$B$236,M446&lt;&gt;'Tabelas auxiliares'!$B$237,M446&lt;&gt;'Tabelas auxiliares'!$C$236,M446&lt;&gt;'Tabelas auxiliares'!$C$237,M446&lt;&gt;'Tabelas auxiliares'!$D$236),"FOLHA DE PESSOAL",IF(Q446='Tabelas auxiliares'!$A$237,"CUSTEIO",IF(Q446='Tabelas auxiliares'!$A$236,"INVESTIMENTO","ERRO - VERIFICAR"))))</f>
        <v/>
      </c>
      <c r="S446" s="64" t="str">
        <f t="shared" si="13"/>
        <v/>
      </c>
    </row>
    <row r="447" spans="17:19" x14ac:dyDescent="0.25">
      <c r="Q447" s="51" t="str">
        <f t="shared" si="12"/>
        <v/>
      </c>
      <c r="R447" s="51" t="str">
        <f>IF(M447="","",IF(AND(M447&lt;&gt;'Tabelas auxiliares'!$B$236,M447&lt;&gt;'Tabelas auxiliares'!$B$237,M447&lt;&gt;'Tabelas auxiliares'!$C$236,M447&lt;&gt;'Tabelas auxiliares'!$C$237,M447&lt;&gt;'Tabelas auxiliares'!$D$236),"FOLHA DE PESSOAL",IF(Q447='Tabelas auxiliares'!$A$237,"CUSTEIO",IF(Q447='Tabelas auxiliares'!$A$236,"INVESTIMENTO","ERRO - VERIFICAR"))))</f>
        <v/>
      </c>
      <c r="S447" s="64" t="str">
        <f t="shared" si="13"/>
        <v/>
      </c>
    </row>
    <row r="448" spans="17:19" x14ac:dyDescent="0.25">
      <c r="Q448" s="51" t="str">
        <f t="shared" si="12"/>
        <v/>
      </c>
      <c r="R448" s="51" t="str">
        <f>IF(M448="","",IF(AND(M448&lt;&gt;'Tabelas auxiliares'!$B$236,M448&lt;&gt;'Tabelas auxiliares'!$B$237,M448&lt;&gt;'Tabelas auxiliares'!$C$236,M448&lt;&gt;'Tabelas auxiliares'!$C$237,M448&lt;&gt;'Tabelas auxiliares'!$D$236),"FOLHA DE PESSOAL",IF(Q448='Tabelas auxiliares'!$A$237,"CUSTEIO",IF(Q448='Tabelas auxiliares'!$A$236,"INVESTIMENTO","ERRO - VERIFICAR"))))</f>
        <v/>
      </c>
      <c r="S448" s="64" t="str">
        <f t="shared" si="13"/>
        <v/>
      </c>
    </row>
    <row r="449" spans="17:19" x14ac:dyDescent="0.25">
      <c r="Q449" s="51" t="str">
        <f t="shared" si="12"/>
        <v/>
      </c>
      <c r="R449" s="51" t="str">
        <f>IF(M449="","",IF(AND(M449&lt;&gt;'Tabelas auxiliares'!$B$236,M449&lt;&gt;'Tabelas auxiliares'!$B$237,M449&lt;&gt;'Tabelas auxiliares'!$C$236,M449&lt;&gt;'Tabelas auxiliares'!$C$237,M449&lt;&gt;'Tabelas auxiliares'!$D$236),"FOLHA DE PESSOAL",IF(Q449='Tabelas auxiliares'!$A$237,"CUSTEIO",IF(Q449='Tabelas auxiliares'!$A$236,"INVESTIMENTO","ERRO - VERIFICAR"))))</f>
        <v/>
      </c>
      <c r="S449" s="64" t="str">
        <f t="shared" si="13"/>
        <v/>
      </c>
    </row>
    <row r="450" spans="17:19" x14ac:dyDescent="0.25">
      <c r="Q450" s="51" t="str">
        <f t="shared" si="12"/>
        <v/>
      </c>
      <c r="R450" s="51" t="str">
        <f>IF(M450="","",IF(AND(M450&lt;&gt;'Tabelas auxiliares'!$B$236,M450&lt;&gt;'Tabelas auxiliares'!$B$237,M450&lt;&gt;'Tabelas auxiliares'!$C$236,M450&lt;&gt;'Tabelas auxiliares'!$C$237,M450&lt;&gt;'Tabelas auxiliares'!$D$236),"FOLHA DE PESSOAL",IF(Q450='Tabelas auxiliares'!$A$237,"CUSTEIO",IF(Q450='Tabelas auxiliares'!$A$236,"INVESTIMENTO","ERRO - VERIFICAR"))))</f>
        <v/>
      </c>
      <c r="S450" s="64" t="str">
        <f t="shared" si="13"/>
        <v/>
      </c>
    </row>
    <row r="451" spans="17:19" x14ac:dyDescent="0.25">
      <c r="Q451" s="51" t="str">
        <f t="shared" si="12"/>
        <v/>
      </c>
      <c r="R451" s="51" t="str">
        <f>IF(M451="","",IF(AND(M451&lt;&gt;'Tabelas auxiliares'!$B$236,M451&lt;&gt;'Tabelas auxiliares'!$B$237,M451&lt;&gt;'Tabelas auxiliares'!$C$236,M451&lt;&gt;'Tabelas auxiliares'!$C$237,M451&lt;&gt;'Tabelas auxiliares'!$D$236),"FOLHA DE PESSOAL",IF(Q451='Tabelas auxiliares'!$A$237,"CUSTEIO",IF(Q451='Tabelas auxiliares'!$A$236,"INVESTIMENTO","ERRO - VERIFICAR"))))</f>
        <v/>
      </c>
      <c r="S451" s="64" t="str">
        <f t="shared" si="13"/>
        <v/>
      </c>
    </row>
    <row r="452" spans="17:19" x14ac:dyDescent="0.25">
      <c r="Q452" s="51" t="str">
        <f t="shared" ref="Q452:Q515" si="14">LEFT(O452,1)</f>
        <v/>
      </c>
      <c r="R452" s="51" t="str">
        <f>IF(M452="","",IF(AND(M452&lt;&gt;'Tabelas auxiliares'!$B$236,M452&lt;&gt;'Tabelas auxiliares'!$B$237,M452&lt;&gt;'Tabelas auxiliares'!$C$236,M452&lt;&gt;'Tabelas auxiliares'!$C$237,M452&lt;&gt;'Tabelas auxiliares'!$D$236),"FOLHA DE PESSOAL",IF(Q452='Tabelas auxiliares'!$A$237,"CUSTEIO",IF(Q452='Tabelas auxiliares'!$A$236,"INVESTIMENTO","ERRO - VERIFICAR"))))</f>
        <v/>
      </c>
      <c r="S452" s="64" t="str">
        <f t="shared" si="13"/>
        <v/>
      </c>
    </row>
    <row r="453" spans="17:19" x14ac:dyDescent="0.25">
      <c r="Q453" s="51" t="str">
        <f t="shared" si="14"/>
        <v/>
      </c>
      <c r="R453" s="51" t="str">
        <f>IF(M453="","",IF(AND(M453&lt;&gt;'Tabelas auxiliares'!$B$236,M453&lt;&gt;'Tabelas auxiliares'!$B$237,M453&lt;&gt;'Tabelas auxiliares'!$C$236,M453&lt;&gt;'Tabelas auxiliares'!$C$237,M453&lt;&gt;'Tabelas auxiliares'!$D$236),"FOLHA DE PESSOAL",IF(Q453='Tabelas auxiliares'!$A$237,"CUSTEIO",IF(Q453='Tabelas auxiliares'!$A$236,"INVESTIMENTO","ERRO - VERIFICAR"))))</f>
        <v/>
      </c>
      <c r="S453" s="64" t="str">
        <f t="shared" ref="S453:S516" si="15">IF(SUM(T453:X453)=0,"",SUM(T453:X453))</f>
        <v/>
      </c>
    </row>
    <row r="454" spans="17:19" x14ac:dyDescent="0.25">
      <c r="Q454" s="51" t="str">
        <f t="shared" si="14"/>
        <v/>
      </c>
      <c r="R454" s="51" t="str">
        <f>IF(M454="","",IF(AND(M454&lt;&gt;'Tabelas auxiliares'!$B$236,M454&lt;&gt;'Tabelas auxiliares'!$B$237,M454&lt;&gt;'Tabelas auxiliares'!$C$236,M454&lt;&gt;'Tabelas auxiliares'!$C$237,M454&lt;&gt;'Tabelas auxiliares'!$D$236),"FOLHA DE PESSOAL",IF(Q454='Tabelas auxiliares'!$A$237,"CUSTEIO",IF(Q454='Tabelas auxiliares'!$A$236,"INVESTIMENTO","ERRO - VERIFICAR"))))</f>
        <v/>
      </c>
      <c r="S454" s="64" t="str">
        <f t="shared" si="15"/>
        <v/>
      </c>
    </row>
    <row r="455" spans="17:19" x14ac:dyDescent="0.25">
      <c r="Q455" s="51" t="str">
        <f t="shared" si="14"/>
        <v/>
      </c>
      <c r="R455" s="51" t="str">
        <f>IF(M455="","",IF(AND(M455&lt;&gt;'Tabelas auxiliares'!$B$236,M455&lt;&gt;'Tabelas auxiliares'!$B$237,M455&lt;&gt;'Tabelas auxiliares'!$C$236,M455&lt;&gt;'Tabelas auxiliares'!$C$237,M455&lt;&gt;'Tabelas auxiliares'!$D$236),"FOLHA DE PESSOAL",IF(Q455='Tabelas auxiliares'!$A$237,"CUSTEIO",IF(Q455='Tabelas auxiliares'!$A$236,"INVESTIMENTO","ERRO - VERIFICAR"))))</f>
        <v/>
      </c>
      <c r="S455" s="64" t="str">
        <f t="shared" si="15"/>
        <v/>
      </c>
    </row>
    <row r="456" spans="17:19" x14ac:dyDescent="0.25">
      <c r="Q456" s="51" t="str">
        <f t="shared" si="14"/>
        <v/>
      </c>
      <c r="R456" s="51" t="str">
        <f>IF(M456="","",IF(AND(M456&lt;&gt;'Tabelas auxiliares'!$B$236,M456&lt;&gt;'Tabelas auxiliares'!$B$237,M456&lt;&gt;'Tabelas auxiliares'!$C$236,M456&lt;&gt;'Tabelas auxiliares'!$C$237,M456&lt;&gt;'Tabelas auxiliares'!$D$236),"FOLHA DE PESSOAL",IF(Q456='Tabelas auxiliares'!$A$237,"CUSTEIO",IF(Q456='Tabelas auxiliares'!$A$236,"INVESTIMENTO","ERRO - VERIFICAR"))))</f>
        <v/>
      </c>
      <c r="S456" s="64" t="str">
        <f t="shared" si="15"/>
        <v/>
      </c>
    </row>
    <row r="457" spans="17:19" x14ac:dyDescent="0.25">
      <c r="Q457" s="51" t="str">
        <f t="shared" si="14"/>
        <v/>
      </c>
      <c r="R457" s="51" t="str">
        <f>IF(M457="","",IF(AND(M457&lt;&gt;'Tabelas auxiliares'!$B$236,M457&lt;&gt;'Tabelas auxiliares'!$B$237,M457&lt;&gt;'Tabelas auxiliares'!$C$236,M457&lt;&gt;'Tabelas auxiliares'!$C$237,M457&lt;&gt;'Tabelas auxiliares'!$D$236),"FOLHA DE PESSOAL",IF(Q457='Tabelas auxiliares'!$A$237,"CUSTEIO",IF(Q457='Tabelas auxiliares'!$A$236,"INVESTIMENTO","ERRO - VERIFICAR"))))</f>
        <v/>
      </c>
      <c r="S457" s="64" t="str">
        <f t="shared" si="15"/>
        <v/>
      </c>
    </row>
    <row r="458" spans="17:19" x14ac:dyDescent="0.25">
      <c r="Q458" s="51" t="str">
        <f t="shared" si="14"/>
        <v/>
      </c>
      <c r="R458" s="51" t="str">
        <f>IF(M458="","",IF(AND(M458&lt;&gt;'Tabelas auxiliares'!$B$236,M458&lt;&gt;'Tabelas auxiliares'!$B$237,M458&lt;&gt;'Tabelas auxiliares'!$C$236,M458&lt;&gt;'Tabelas auxiliares'!$C$237,M458&lt;&gt;'Tabelas auxiliares'!$D$236),"FOLHA DE PESSOAL",IF(Q458='Tabelas auxiliares'!$A$237,"CUSTEIO",IF(Q458='Tabelas auxiliares'!$A$236,"INVESTIMENTO","ERRO - VERIFICAR"))))</f>
        <v/>
      </c>
      <c r="S458" s="64" t="str">
        <f t="shared" si="15"/>
        <v/>
      </c>
    </row>
    <row r="459" spans="17:19" x14ac:dyDescent="0.25">
      <c r="Q459" s="51" t="str">
        <f t="shared" si="14"/>
        <v/>
      </c>
      <c r="R459" s="51" t="str">
        <f>IF(M459="","",IF(AND(M459&lt;&gt;'Tabelas auxiliares'!$B$236,M459&lt;&gt;'Tabelas auxiliares'!$B$237,M459&lt;&gt;'Tabelas auxiliares'!$C$236,M459&lt;&gt;'Tabelas auxiliares'!$C$237,M459&lt;&gt;'Tabelas auxiliares'!$D$236),"FOLHA DE PESSOAL",IF(Q459='Tabelas auxiliares'!$A$237,"CUSTEIO",IF(Q459='Tabelas auxiliares'!$A$236,"INVESTIMENTO","ERRO - VERIFICAR"))))</f>
        <v/>
      </c>
      <c r="S459" s="64" t="str">
        <f t="shared" si="15"/>
        <v/>
      </c>
    </row>
    <row r="460" spans="17:19" x14ac:dyDescent="0.25">
      <c r="Q460" s="51" t="str">
        <f t="shared" si="14"/>
        <v/>
      </c>
      <c r="R460" s="51" t="str">
        <f>IF(M460="","",IF(AND(M460&lt;&gt;'Tabelas auxiliares'!$B$236,M460&lt;&gt;'Tabelas auxiliares'!$B$237,M460&lt;&gt;'Tabelas auxiliares'!$C$236,M460&lt;&gt;'Tabelas auxiliares'!$C$237,M460&lt;&gt;'Tabelas auxiliares'!$D$236),"FOLHA DE PESSOAL",IF(Q460='Tabelas auxiliares'!$A$237,"CUSTEIO",IF(Q460='Tabelas auxiliares'!$A$236,"INVESTIMENTO","ERRO - VERIFICAR"))))</f>
        <v/>
      </c>
      <c r="S460" s="64" t="str">
        <f t="shared" si="15"/>
        <v/>
      </c>
    </row>
    <row r="461" spans="17:19" x14ac:dyDescent="0.25">
      <c r="Q461" s="51" t="str">
        <f t="shared" si="14"/>
        <v/>
      </c>
      <c r="R461" s="51" t="str">
        <f>IF(M461="","",IF(AND(M461&lt;&gt;'Tabelas auxiliares'!$B$236,M461&lt;&gt;'Tabelas auxiliares'!$B$237,M461&lt;&gt;'Tabelas auxiliares'!$C$236,M461&lt;&gt;'Tabelas auxiliares'!$C$237,M461&lt;&gt;'Tabelas auxiliares'!$D$236),"FOLHA DE PESSOAL",IF(Q461='Tabelas auxiliares'!$A$237,"CUSTEIO",IF(Q461='Tabelas auxiliares'!$A$236,"INVESTIMENTO","ERRO - VERIFICAR"))))</f>
        <v/>
      </c>
      <c r="S461" s="64" t="str">
        <f t="shared" si="15"/>
        <v/>
      </c>
    </row>
    <row r="462" spans="17:19" x14ac:dyDescent="0.25">
      <c r="Q462" s="51" t="str">
        <f t="shared" si="14"/>
        <v/>
      </c>
      <c r="R462" s="51" t="str">
        <f>IF(M462="","",IF(AND(M462&lt;&gt;'Tabelas auxiliares'!$B$236,M462&lt;&gt;'Tabelas auxiliares'!$B$237,M462&lt;&gt;'Tabelas auxiliares'!$C$236,M462&lt;&gt;'Tabelas auxiliares'!$C$237,M462&lt;&gt;'Tabelas auxiliares'!$D$236),"FOLHA DE PESSOAL",IF(Q462='Tabelas auxiliares'!$A$237,"CUSTEIO",IF(Q462='Tabelas auxiliares'!$A$236,"INVESTIMENTO","ERRO - VERIFICAR"))))</f>
        <v/>
      </c>
      <c r="S462" s="64" t="str">
        <f t="shared" si="15"/>
        <v/>
      </c>
    </row>
    <row r="463" spans="17:19" x14ac:dyDescent="0.25">
      <c r="Q463" s="51" t="str">
        <f t="shared" si="14"/>
        <v/>
      </c>
      <c r="R463" s="51" t="str">
        <f>IF(M463="","",IF(AND(M463&lt;&gt;'Tabelas auxiliares'!$B$236,M463&lt;&gt;'Tabelas auxiliares'!$B$237,M463&lt;&gt;'Tabelas auxiliares'!$C$236,M463&lt;&gt;'Tabelas auxiliares'!$C$237,M463&lt;&gt;'Tabelas auxiliares'!$D$236),"FOLHA DE PESSOAL",IF(Q463='Tabelas auxiliares'!$A$237,"CUSTEIO",IF(Q463='Tabelas auxiliares'!$A$236,"INVESTIMENTO","ERRO - VERIFICAR"))))</f>
        <v/>
      </c>
      <c r="S463" s="64" t="str">
        <f t="shared" si="15"/>
        <v/>
      </c>
    </row>
    <row r="464" spans="17:19" x14ac:dyDescent="0.25">
      <c r="Q464" s="51" t="str">
        <f t="shared" si="14"/>
        <v/>
      </c>
      <c r="R464" s="51" t="str">
        <f>IF(M464="","",IF(AND(M464&lt;&gt;'Tabelas auxiliares'!$B$236,M464&lt;&gt;'Tabelas auxiliares'!$B$237,M464&lt;&gt;'Tabelas auxiliares'!$C$236,M464&lt;&gt;'Tabelas auxiliares'!$C$237,M464&lt;&gt;'Tabelas auxiliares'!$D$236),"FOLHA DE PESSOAL",IF(Q464='Tabelas auxiliares'!$A$237,"CUSTEIO",IF(Q464='Tabelas auxiliares'!$A$236,"INVESTIMENTO","ERRO - VERIFICAR"))))</f>
        <v/>
      </c>
      <c r="S464" s="64" t="str">
        <f t="shared" si="15"/>
        <v/>
      </c>
    </row>
    <row r="465" spans="17:19" x14ac:dyDescent="0.25">
      <c r="Q465" s="51" t="str">
        <f t="shared" si="14"/>
        <v/>
      </c>
      <c r="R465" s="51" t="str">
        <f>IF(M465="","",IF(AND(M465&lt;&gt;'Tabelas auxiliares'!$B$236,M465&lt;&gt;'Tabelas auxiliares'!$B$237,M465&lt;&gt;'Tabelas auxiliares'!$C$236,M465&lt;&gt;'Tabelas auxiliares'!$C$237,M465&lt;&gt;'Tabelas auxiliares'!$D$236),"FOLHA DE PESSOAL",IF(Q465='Tabelas auxiliares'!$A$237,"CUSTEIO",IF(Q465='Tabelas auxiliares'!$A$236,"INVESTIMENTO","ERRO - VERIFICAR"))))</f>
        <v/>
      </c>
      <c r="S465" s="64" t="str">
        <f t="shared" si="15"/>
        <v/>
      </c>
    </row>
    <row r="466" spans="17:19" x14ac:dyDescent="0.25">
      <c r="Q466" s="51" t="str">
        <f t="shared" si="14"/>
        <v/>
      </c>
      <c r="R466" s="51" t="str">
        <f>IF(M466="","",IF(AND(M466&lt;&gt;'Tabelas auxiliares'!$B$236,M466&lt;&gt;'Tabelas auxiliares'!$B$237,M466&lt;&gt;'Tabelas auxiliares'!$C$236,M466&lt;&gt;'Tabelas auxiliares'!$C$237,M466&lt;&gt;'Tabelas auxiliares'!$D$236),"FOLHA DE PESSOAL",IF(Q466='Tabelas auxiliares'!$A$237,"CUSTEIO",IF(Q466='Tabelas auxiliares'!$A$236,"INVESTIMENTO","ERRO - VERIFICAR"))))</f>
        <v/>
      </c>
      <c r="S466" s="64" t="str">
        <f t="shared" si="15"/>
        <v/>
      </c>
    </row>
    <row r="467" spans="17:19" x14ac:dyDescent="0.25">
      <c r="Q467" s="51" t="str">
        <f t="shared" si="14"/>
        <v/>
      </c>
      <c r="R467" s="51" t="str">
        <f>IF(M467="","",IF(AND(M467&lt;&gt;'Tabelas auxiliares'!$B$236,M467&lt;&gt;'Tabelas auxiliares'!$B$237,M467&lt;&gt;'Tabelas auxiliares'!$C$236,M467&lt;&gt;'Tabelas auxiliares'!$C$237,M467&lt;&gt;'Tabelas auxiliares'!$D$236),"FOLHA DE PESSOAL",IF(Q467='Tabelas auxiliares'!$A$237,"CUSTEIO",IF(Q467='Tabelas auxiliares'!$A$236,"INVESTIMENTO","ERRO - VERIFICAR"))))</f>
        <v/>
      </c>
      <c r="S467" s="64" t="str">
        <f t="shared" si="15"/>
        <v/>
      </c>
    </row>
    <row r="468" spans="17:19" x14ac:dyDescent="0.25">
      <c r="Q468" s="51" t="str">
        <f t="shared" si="14"/>
        <v/>
      </c>
      <c r="R468" s="51" t="str">
        <f>IF(M468="","",IF(AND(M468&lt;&gt;'Tabelas auxiliares'!$B$236,M468&lt;&gt;'Tabelas auxiliares'!$B$237,M468&lt;&gt;'Tabelas auxiliares'!$C$236,M468&lt;&gt;'Tabelas auxiliares'!$C$237,M468&lt;&gt;'Tabelas auxiliares'!$D$236),"FOLHA DE PESSOAL",IF(Q468='Tabelas auxiliares'!$A$237,"CUSTEIO",IF(Q468='Tabelas auxiliares'!$A$236,"INVESTIMENTO","ERRO - VERIFICAR"))))</f>
        <v/>
      </c>
      <c r="S468" s="64" t="str">
        <f t="shared" si="15"/>
        <v/>
      </c>
    </row>
    <row r="469" spans="17:19" x14ac:dyDescent="0.25">
      <c r="Q469" s="51" t="str">
        <f t="shared" si="14"/>
        <v/>
      </c>
      <c r="R469" s="51" t="str">
        <f>IF(M469="","",IF(AND(M469&lt;&gt;'Tabelas auxiliares'!$B$236,M469&lt;&gt;'Tabelas auxiliares'!$B$237,M469&lt;&gt;'Tabelas auxiliares'!$C$236,M469&lt;&gt;'Tabelas auxiliares'!$C$237,M469&lt;&gt;'Tabelas auxiliares'!$D$236),"FOLHA DE PESSOAL",IF(Q469='Tabelas auxiliares'!$A$237,"CUSTEIO",IF(Q469='Tabelas auxiliares'!$A$236,"INVESTIMENTO","ERRO - VERIFICAR"))))</f>
        <v/>
      </c>
      <c r="S469" s="64" t="str">
        <f t="shared" si="15"/>
        <v/>
      </c>
    </row>
    <row r="470" spans="17:19" x14ac:dyDescent="0.25">
      <c r="Q470" s="51" t="str">
        <f t="shared" si="14"/>
        <v/>
      </c>
      <c r="R470" s="51" t="str">
        <f>IF(M470="","",IF(AND(M470&lt;&gt;'Tabelas auxiliares'!$B$236,M470&lt;&gt;'Tabelas auxiliares'!$B$237,M470&lt;&gt;'Tabelas auxiliares'!$C$236,M470&lt;&gt;'Tabelas auxiliares'!$C$237,M470&lt;&gt;'Tabelas auxiliares'!$D$236),"FOLHA DE PESSOAL",IF(Q470='Tabelas auxiliares'!$A$237,"CUSTEIO",IF(Q470='Tabelas auxiliares'!$A$236,"INVESTIMENTO","ERRO - VERIFICAR"))))</f>
        <v/>
      </c>
      <c r="S470" s="64" t="str">
        <f t="shared" si="15"/>
        <v/>
      </c>
    </row>
    <row r="471" spans="17:19" x14ac:dyDescent="0.25">
      <c r="Q471" s="51" t="str">
        <f t="shared" si="14"/>
        <v/>
      </c>
      <c r="R471" s="51" t="str">
        <f>IF(M471="","",IF(AND(M471&lt;&gt;'Tabelas auxiliares'!$B$236,M471&lt;&gt;'Tabelas auxiliares'!$B$237,M471&lt;&gt;'Tabelas auxiliares'!$C$236,M471&lt;&gt;'Tabelas auxiliares'!$C$237,M471&lt;&gt;'Tabelas auxiliares'!$D$236),"FOLHA DE PESSOAL",IF(Q471='Tabelas auxiliares'!$A$237,"CUSTEIO",IF(Q471='Tabelas auxiliares'!$A$236,"INVESTIMENTO","ERRO - VERIFICAR"))))</f>
        <v/>
      </c>
      <c r="S471" s="64" t="str">
        <f t="shared" si="15"/>
        <v/>
      </c>
    </row>
    <row r="472" spans="17:19" x14ac:dyDescent="0.25">
      <c r="Q472" s="51" t="str">
        <f t="shared" si="14"/>
        <v/>
      </c>
      <c r="R472" s="51" t="str">
        <f>IF(M472="","",IF(AND(M472&lt;&gt;'Tabelas auxiliares'!$B$236,M472&lt;&gt;'Tabelas auxiliares'!$B$237,M472&lt;&gt;'Tabelas auxiliares'!$C$236,M472&lt;&gt;'Tabelas auxiliares'!$C$237,M472&lt;&gt;'Tabelas auxiliares'!$D$236),"FOLHA DE PESSOAL",IF(Q472='Tabelas auxiliares'!$A$237,"CUSTEIO",IF(Q472='Tabelas auxiliares'!$A$236,"INVESTIMENTO","ERRO - VERIFICAR"))))</f>
        <v/>
      </c>
      <c r="S472" s="64" t="str">
        <f t="shared" si="15"/>
        <v/>
      </c>
    </row>
    <row r="473" spans="17:19" x14ac:dyDescent="0.25">
      <c r="Q473" s="51" t="str">
        <f t="shared" si="14"/>
        <v/>
      </c>
      <c r="R473" s="51" t="str">
        <f>IF(M473="","",IF(AND(M473&lt;&gt;'Tabelas auxiliares'!$B$236,M473&lt;&gt;'Tabelas auxiliares'!$B$237,M473&lt;&gt;'Tabelas auxiliares'!$C$236,M473&lt;&gt;'Tabelas auxiliares'!$C$237,M473&lt;&gt;'Tabelas auxiliares'!$D$236),"FOLHA DE PESSOAL",IF(Q473='Tabelas auxiliares'!$A$237,"CUSTEIO",IF(Q473='Tabelas auxiliares'!$A$236,"INVESTIMENTO","ERRO - VERIFICAR"))))</f>
        <v/>
      </c>
      <c r="S473" s="64" t="str">
        <f t="shared" si="15"/>
        <v/>
      </c>
    </row>
    <row r="474" spans="17:19" x14ac:dyDescent="0.25">
      <c r="Q474" s="51" t="str">
        <f t="shared" si="14"/>
        <v/>
      </c>
      <c r="R474" s="51" t="str">
        <f>IF(M474="","",IF(AND(M474&lt;&gt;'Tabelas auxiliares'!$B$236,M474&lt;&gt;'Tabelas auxiliares'!$B$237,M474&lt;&gt;'Tabelas auxiliares'!$C$236,M474&lt;&gt;'Tabelas auxiliares'!$C$237,M474&lt;&gt;'Tabelas auxiliares'!$D$236),"FOLHA DE PESSOAL",IF(Q474='Tabelas auxiliares'!$A$237,"CUSTEIO",IF(Q474='Tabelas auxiliares'!$A$236,"INVESTIMENTO","ERRO - VERIFICAR"))))</f>
        <v/>
      </c>
      <c r="S474" s="64" t="str">
        <f t="shared" si="15"/>
        <v/>
      </c>
    </row>
    <row r="475" spans="17:19" x14ac:dyDescent="0.25">
      <c r="Q475" s="51" t="str">
        <f t="shared" si="14"/>
        <v/>
      </c>
      <c r="R475" s="51" t="str">
        <f>IF(M475="","",IF(AND(M475&lt;&gt;'Tabelas auxiliares'!$B$236,M475&lt;&gt;'Tabelas auxiliares'!$B$237,M475&lt;&gt;'Tabelas auxiliares'!$C$236,M475&lt;&gt;'Tabelas auxiliares'!$C$237,M475&lt;&gt;'Tabelas auxiliares'!$D$236),"FOLHA DE PESSOAL",IF(Q475='Tabelas auxiliares'!$A$237,"CUSTEIO",IF(Q475='Tabelas auxiliares'!$A$236,"INVESTIMENTO","ERRO - VERIFICAR"))))</f>
        <v/>
      </c>
      <c r="S475" s="64" t="str">
        <f t="shared" si="15"/>
        <v/>
      </c>
    </row>
    <row r="476" spans="17:19" x14ac:dyDescent="0.25">
      <c r="Q476" s="51" t="str">
        <f t="shared" si="14"/>
        <v/>
      </c>
      <c r="R476" s="51" t="str">
        <f>IF(M476="","",IF(AND(M476&lt;&gt;'Tabelas auxiliares'!$B$236,M476&lt;&gt;'Tabelas auxiliares'!$B$237,M476&lt;&gt;'Tabelas auxiliares'!$C$236,M476&lt;&gt;'Tabelas auxiliares'!$C$237,M476&lt;&gt;'Tabelas auxiliares'!$D$236),"FOLHA DE PESSOAL",IF(Q476='Tabelas auxiliares'!$A$237,"CUSTEIO",IF(Q476='Tabelas auxiliares'!$A$236,"INVESTIMENTO","ERRO - VERIFICAR"))))</f>
        <v/>
      </c>
      <c r="S476" s="64" t="str">
        <f t="shared" si="15"/>
        <v/>
      </c>
    </row>
    <row r="477" spans="17:19" x14ac:dyDescent="0.25">
      <c r="Q477" s="51" t="str">
        <f t="shared" si="14"/>
        <v/>
      </c>
      <c r="R477" s="51" t="str">
        <f>IF(M477="","",IF(AND(M477&lt;&gt;'Tabelas auxiliares'!$B$236,M477&lt;&gt;'Tabelas auxiliares'!$B$237,M477&lt;&gt;'Tabelas auxiliares'!$C$236,M477&lt;&gt;'Tabelas auxiliares'!$C$237,M477&lt;&gt;'Tabelas auxiliares'!$D$236),"FOLHA DE PESSOAL",IF(Q477='Tabelas auxiliares'!$A$237,"CUSTEIO",IF(Q477='Tabelas auxiliares'!$A$236,"INVESTIMENTO","ERRO - VERIFICAR"))))</f>
        <v/>
      </c>
      <c r="S477" s="64" t="str">
        <f t="shared" si="15"/>
        <v/>
      </c>
    </row>
    <row r="478" spans="17:19" x14ac:dyDescent="0.25">
      <c r="Q478" s="51" t="str">
        <f t="shared" si="14"/>
        <v/>
      </c>
      <c r="R478" s="51" t="str">
        <f>IF(M478="","",IF(AND(M478&lt;&gt;'Tabelas auxiliares'!$B$236,M478&lt;&gt;'Tabelas auxiliares'!$B$237,M478&lt;&gt;'Tabelas auxiliares'!$C$236,M478&lt;&gt;'Tabelas auxiliares'!$C$237,M478&lt;&gt;'Tabelas auxiliares'!$D$236),"FOLHA DE PESSOAL",IF(Q478='Tabelas auxiliares'!$A$237,"CUSTEIO",IF(Q478='Tabelas auxiliares'!$A$236,"INVESTIMENTO","ERRO - VERIFICAR"))))</f>
        <v/>
      </c>
      <c r="S478" s="64" t="str">
        <f t="shared" si="15"/>
        <v/>
      </c>
    </row>
    <row r="479" spans="17:19" x14ac:dyDescent="0.25">
      <c r="Q479" s="51" t="str">
        <f t="shared" si="14"/>
        <v/>
      </c>
      <c r="R479" s="51" t="str">
        <f>IF(M479="","",IF(AND(M479&lt;&gt;'Tabelas auxiliares'!$B$236,M479&lt;&gt;'Tabelas auxiliares'!$B$237,M479&lt;&gt;'Tabelas auxiliares'!$C$236,M479&lt;&gt;'Tabelas auxiliares'!$C$237,M479&lt;&gt;'Tabelas auxiliares'!$D$236),"FOLHA DE PESSOAL",IF(Q479='Tabelas auxiliares'!$A$237,"CUSTEIO",IF(Q479='Tabelas auxiliares'!$A$236,"INVESTIMENTO","ERRO - VERIFICAR"))))</f>
        <v/>
      </c>
      <c r="S479" s="64" t="str">
        <f t="shared" si="15"/>
        <v/>
      </c>
    </row>
    <row r="480" spans="17:19" x14ac:dyDescent="0.25">
      <c r="Q480" s="51" t="str">
        <f t="shared" si="14"/>
        <v/>
      </c>
      <c r="R480" s="51" t="str">
        <f>IF(M480="","",IF(AND(M480&lt;&gt;'Tabelas auxiliares'!$B$236,M480&lt;&gt;'Tabelas auxiliares'!$B$237,M480&lt;&gt;'Tabelas auxiliares'!$C$236,M480&lt;&gt;'Tabelas auxiliares'!$C$237,M480&lt;&gt;'Tabelas auxiliares'!$D$236),"FOLHA DE PESSOAL",IF(Q480='Tabelas auxiliares'!$A$237,"CUSTEIO",IF(Q480='Tabelas auxiliares'!$A$236,"INVESTIMENTO","ERRO - VERIFICAR"))))</f>
        <v/>
      </c>
      <c r="S480" s="64" t="str">
        <f t="shared" si="15"/>
        <v/>
      </c>
    </row>
    <row r="481" spans="17:19" x14ac:dyDescent="0.25">
      <c r="Q481" s="51" t="str">
        <f t="shared" si="14"/>
        <v/>
      </c>
      <c r="R481" s="51" t="str">
        <f>IF(M481="","",IF(AND(M481&lt;&gt;'Tabelas auxiliares'!$B$236,M481&lt;&gt;'Tabelas auxiliares'!$B$237,M481&lt;&gt;'Tabelas auxiliares'!$C$236,M481&lt;&gt;'Tabelas auxiliares'!$C$237,M481&lt;&gt;'Tabelas auxiliares'!$D$236),"FOLHA DE PESSOAL",IF(Q481='Tabelas auxiliares'!$A$237,"CUSTEIO",IF(Q481='Tabelas auxiliares'!$A$236,"INVESTIMENTO","ERRO - VERIFICAR"))))</f>
        <v/>
      </c>
      <c r="S481" s="64" t="str">
        <f t="shared" si="15"/>
        <v/>
      </c>
    </row>
    <row r="482" spans="17:19" x14ac:dyDescent="0.25">
      <c r="Q482" s="51" t="str">
        <f t="shared" si="14"/>
        <v/>
      </c>
      <c r="R482" s="51" t="str">
        <f>IF(M482="","",IF(AND(M482&lt;&gt;'Tabelas auxiliares'!$B$236,M482&lt;&gt;'Tabelas auxiliares'!$B$237,M482&lt;&gt;'Tabelas auxiliares'!$C$236,M482&lt;&gt;'Tabelas auxiliares'!$C$237,M482&lt;&gt;'Tabelas auxiliares'!$D$236),"FOLHA DE PESSOAL",IF(Q482='Tabelas auxiliares'!$A$237,"CUSTEIO",IF(Q482='Tabelas auxiliares'!$A$236,"INVESTIMENTO","ERRO - VERIFICAR"))))</f>
        <v/>
      </c>
      <c r="S482" s="64" t="str">
        <f t="shared" si="15"/>
        <v/>
      </c>
    </row>
    <row r="483" spans="17:19" x14ac:dyDescent="0.25">
      <c r="Q483" s="51" t="str">
        <f t="shared" si="14"/>
        <v/>
      </c>
      <c r="R483" s="51" t="str">
        <f>IF(M483="","",IF(AND(M483&lt;&gt;'Tabelas auxiliares'!$B$236,M483&lt;&gt;'Tabelas auxiliares'!$B$237,M483&lt;&gt;'Tabelas auxiliares'!$C$236,M483&lt;&gt;'Tabelas auxiliares'!$C$237,M483&lt;&gt;'Tabelas auxiliares'!$D$236),"FOLHA DE PESSOAL",IF(Q483='Tabelas auxiliares'!$A$237,"CUSTEIO",IF(Q483='Tabelas auxiliares'!$A$236,"INVESTIMENTO","ERRO - VERIFICAR"))))</f>
        <v/>
      </c>
      <c r="S483" s="64" t="str">
        <f t="shared" si="15"/>
        <v/>
      </c>
    </row>
    <row r="484" spans="17:19" x14ac:dyDescent="0.25">
      <c r="Q484" s="51" t="str">
        <f t="shared" si="14"/>
        <v/>
      </c>
      <c r="R484" s="51" t="str">
        <f>IF(M484="","",IF(AND(M484&lt;&gt;'Tabelas auxiliares'!$B$236,M484&lt;&gt;'Tabelas auxiliares'!$B$237,M484&lt;&gt;'Tabelas auxiliares'!$C$236,M484&lt;&gt;'Tabelas auxiliares'!$C$237,M484&lt;&gt;'Tabelas auxiliares'!$D$236),"FOLHA DE PESSOAL",IF(Q484='Tabelas auxiliares'!$A$237,"CUSTEIO",IF(Q484='Tabelas auxiliares'!$A$236,"INVESTIMENTO","ERRO - VERIFICAR"))))</f>
        <v/>
      </c>
      <c r="S484" s="64" t="str">
        <f t="shared" si="15"/>
        <v/>
      </c>
    </row>
    <row r="485" spans="17:19" x14ac:dyDescent="0.25">
      <c r="Q485" s="51" t="str">
        <f t="shared" si="14"/>
        <v/>
      </c>
      <c r="R485" s="51" t="str">
        <f>IF(M485="","",IF(AND(M485&lt;&gt;'Tabelas auxiliares'!$B$236,M485&lt;&gt;'Tabelas auxiliares'!$B$237,M485&lt;&gt;'Tabelas auxiliares'!$C$236,M485&lt;&gt;'Tabelas auxiliares'!$C$237,M485&lt;&gt;'Tabelas auxiliares'!$D$236),"FOLHA DE PESSOAL",IF(Q485='Tabelas auxiliares'!$A$237,"CUSTEIO",IF(Q485='Tabelas auxiliares'!$A$236,"INVESTIMENTO","ERRO - VERIFICAR"))))</f>
        <v/>
      </c>
      <c r="S485" s="64" t="str">
        <f t="shared" si="15"/>
        <v/>
      </c>
    </row>
    <row r="486" spans="17:19" x14ac:dyDescent="0.25">
      <c r="Q486" s="51" t="str">
        <f t="shared" si="14"/>
        <v/>
      </c>
      <c r="R486" s="51" t="str">
        <f>IF(M486="","",IF(AND(M486&lt;&gt;'Tabelas auxiliares'!$B$236,M486&lt;&gt;'Tabelas auxiliares'!$B$237,M486&lt;&gt;'Tabelas auxiliares'!$C$236,M486&lt;&gt;'Tabelas auxiliares'!$C$237,M486&lt;&gt;'Tabelas auxiliares'!$D$236),"FOLHA DE PESSOAL",IF(Q486='Tabelas auxiliares'!$A$237,"CUSTEIO",IF(Q486='Tabelas auxiliares'!$A$236,"INVESTIMENTO","ERRO - VERIFICAR"))))</f>
        <v/>
      </c>
      <c r="S486" s="64" t="str">
        <f t="shared" si="15"/>
        <v/>
      </c>
    </row>
    <row r="487" spans="17:19" x14ac:dyDescent="0.25">
      <c r="Q487" s="51" t="str">
        <f t="shared" si="14"/>
        <v/>
      </c>
      <c r="R487" s="51" t="str">
        <f>IF(M487="","",IF(AND(M487&lt;&gt;'Tabelas auxiliares'!$B$236,M487&lt;&gt;'Tabelas auxiliares'!$B$237,M487&lt;&gt;'Tabelas auxiliares'!$C$236,M487&lt;&gt;'Tabelas auxiliares'!$C$237,M487&lt;&gt;'Tabelas auxiliares'!$D$236),"FOLHA DE PESSOAL",IF(Q487='Tabelas auxiliares'!$A$237,"CUSTEIO",IF(Q487='Tabelas auxiliares'!$A$236,"INVESTIMENTO","ERRO - VERIFICAR"))))</f>
        <v/>
      </c>
      <c r="S487" s="64" t="str">
        <f t="shared" si="15"/>
        <v/>
      </c>
    </row>
    <row r="488" spans="17:19" x14ac:dyDescent="0.25">
      <c r="Q488" s="51" t="str">
        <f t="shared" si="14"/>
        <v/>
      </c>
      <c r="R488" s="51" t="str">
        <f>IF(M488="","",IF(AND(M488&lt;&gt;'Tabelas auxiliares'!$B$236,M488&lt;&gt;'Tabelas auxiliares'!$B$237,M488&lt;&gt;'Tabelas auxiliares'!$C$236,M488&lt;&gt;'Tabelas auxiliares'!$C$237,M488&lt;&gt;'Tabelas auxiliares'!$D$236),"FOLHA DE PESSOAL",IF(Q488='Tabelas auxiliares'!$A$237,"CUSTEIO",IF(Q488='Tabelas auxiliares'!$A$236,"INVESTIMENTO","ERRO - VERIFICAR"))))</f>
        <v/>
      </c>
      <c r="S488" s="64" t="str">
        <f t="shared" si="15"/>
        <v/>
      </c>
    </row>
    <row r="489" spans="17:19" x14ac:dyDescent="0.25">
      <c r="Q489" s="51" t="str">
        <f t="shared" si="14"/>
        <v/>
      </c>
      <c r="R489" s="51" t="str">
        <f>IF(M489="","",IF(AND(M489&lt;&gt;'Tabelas auxiliares'!$B$236,M489&lt;&gt;'Tabelas auxiliares'!$B$237,M489&lt;&gt;'Tabelas auxiliares'!$C$236,M489&lt;&gt;'Tabelas auxiliares'!$C$237,M489&lt;&gt;'Tabelas auxiliares'!$D$236),"FOLHA DE PESSOAL",IF(Q489='Tabelas auxiliares'!$A$237,"CUSTEIO",IF(Q489='Tabelas auxiliares'!$A$236,"INVESTIMENTO","ERRO - VERIFICAR"))))</f>
        <v/>
      </c>
      <c r="S489" s="64" t="str">
        <f t="shared" si="15"/>
        <v/>
      </c>
    </row>
    <row r="490" spans="17:19" x14ac:dyDescent="0.25">
      <c r="Q490" s="51" t="str">
        <f t="shared" si="14"/>
        <v/>
      </c>
      <c r="R490" s="51" t="str">
        <f>IF(M490="","",IF(AND(M490&lt;&gt;'Tabelas auxiliares'!$B$236,M490&lt;&gt;'Tabelas auxiliares'!$B$237,M490&lt;&gt;'Tabelas auxiliares'!$C$236,M490&lt;&gt;'Tabelas auxiliares'!$C$237,M490&lt;&gt;'Tabelas auxiliares'!$D$236),"FOLHA DE PESSOAL",IF(Q490='Tabelas auxiliares'!$A$237,"CUSTEIO",IF(Q490='Tabelas auxiliares'!$A$236,"INVESTIMENTO","ERRO - VERIFICAR"))))</f>
        <v/>
      </c>
      <c r="S490" s="64" t="str">
        <f t="shared" si="15"/>
        <v/>
      </c>
    </row>
    <row r="491" spans="17:19" x14ac:dyDescent="0.25">
      <c r="Q491" s="51" t="str">
        <f t="shared" si="14"/>
        <v/>
      </c>
      <c r="R491" s="51" t="str">
        <f>IF(M491="","",IF(AND(M491&lt;&gt;'Tabelas auxiliares'!$B$236,M491&lt;&gt;'Tabelas auxiliares'!$B$237,M491&lt;&gt;'Tabelas auxiliares'!$C$236,M491&lt;&gt;'Tabelas auxiliares'!$C$237,M491&lt;&gt;'Tabelas auxiliares'!$D$236),"FOLHA DE PESSOAL",IF(Q491='Tabelas auxiliares'!$A$237,"CUSTEIO",IF(Q491='Tabelas auxiliares'!$A$236,"INVESTIMENTO","ERRO - VERIFICAR"))))</f>
        <v/>
      </c>
      <c r="S491" s="64" t="str">
        <f t="shared" si="15"/>
        <v/>
      </c>
    </row>
    <row r="492" spans="17:19" x14ac:dyDescent="0.25">
      <c r="Q492" s="51" t="str">
        <f t="shared" si="14"/>
        <v/>
      </c>
      <c r="R492" s="51" t="str">
        <f>IF(M492="","",IF(AND(M492&lt;&gt;'Tabelas auxiliares'!$B$236,M492&lt;&gt;'Tabelas auxiliares'!$B$237,M492&lt;&gt;'Tabelas auxiliares'!$C$236,M492&lt;&gt;'Tabelas auxiliares'!$C$237,M492&lt;&gt;'Tabelas auxiliares'!$D$236),"FOLHA DE PESSOAL",IF(Q492='Tabelas auxiliares'!$A$237,"CUSTEIO",IF(Q492='Tabelas auxiliares'!$A$236,"INVESTIMENTO","ERRO - VERIFICAR"))))</f>
        <v/>
      </c>
      <c r="S492" s="64" t="str">
        <f t="shared" si="15"/>
        <v/>
      </c>
    </row>
    <row r="493" spans="17:19" x14ac:dyDescent="0.25">
      <c r="Q493" s="51" t="str">
        <f t="shared" si="14"/>
        <v/>
      </c>
      <c r="R493" s="51" t="str">
        <f>IF(M493="","",IF(AND(M493&lt;&gt;'Tabelas auxiliares'!$B$236,M493&lt;&gt;'Tabelas auxiliares'!$B$237,M493&lt;&gt;'Tabelas auxiliares'!$C$236,M493&lt;&gt;'Tabelas auxiliares'!$C$237,M493&lt;&gt;'Tabelas auxiliares'!$D$236),"FOLHA DE PESSOAL",IF(Q493='Tabelas auxiliares'!$A$237,"CUSTEIO",IF(Q493='Tabelas auxiliares'!$A$236,"INVESTIMENTO","ERRO - VERIFICAR"))))</f>
        <v/>
      </c>
      <c r="S493" s="64" t="str">
        <f t="shared" si="15"/>
        <v/>
      </c>
    </row>
    <row r="494" spans="17:19" x14ac:dyDescent="0.25">
      <c r="Q494" s="51" t="str">
        <f t="shared" si="14"/>
        <v/>
      </c>
      <c r="R494" s="51" t="str">
        <f>IF(M494="","",IF(AND(M494&lt;&gt;'Tabelas auxiliares'!$B$236,M494&lt;&gt;'Tabelas auxiliares'!$B$237,M494&lt;&gt;'Tabelas auxiliares'!$C$236,M494&lt;&gt;'Tabelas auxiliares'!$C$237,M494&lt;&gt;'Tabelas auxiliares'!$D$236),"FOLHA DE PESSOAL",IF(Q494='Tabelas auxiliares'!$A$237,"CUSTEIO",IF(Q494='Tabelas auxiliares'!$A$236,"INVESTIMENTO","ERRO - VERIFICAR"))))</f>
        <v/>
      </c>
      <c r="S494" s="64" t="str">
        <f t="shared" si="15"/>
        <v/>
      </c>
    </row>
    <row r="495" spans="17:19" x14ac:dyDescent="0.25">
      <c r="Q495" s="51" t="str">
        <f t="shared" si="14"/>
        <v/>
      </c>
      <c r="R495" s="51" t="str">
        <f>IF(M495="","",IF(AND(M495&lt;&gt;'Tabelas auxiliares'!$B$236,M495&lt;&gt;'Tabelas auxiliares'!$B$237,M495&lt;&gt;'Tabelas auxiliares'!$C$236,M495&lt;&gt;'Tabelas auxiliares'!$C$237,M495&lt;&gt;'Tabelas auxiliares'!$D$236),"FOLHA DE PESSOAL",IF(Q495='Tabelas auxiliares'!$A$237,"CUSTEIO",IF(Q495='Tabelas auxiliares'!$A$236,"INVESTIMENTO","ERRO - VERIFICAR"))))</f>
        <v/>
      </c>
      <c r="S495" s="64" t="str">
        <f t="shared" si="15"/>
        <v/>
      </c>
    </row>
    <row r="496" spans="17:19" x14ac:dyDescent="0.25">
      <c r="Q496" s="51" t="str">
        <f t="shared" si="14"/>
        <v/>
      </c>
      <c r="R496" s="51" t="str">
        <f>IF(M496="","",IF(AND(M496&lt;&gt;'Tabelas auxiliares'!$B$236,M496&lt;&gt;'Tabelas auxiliares'!$B$237,M496&lt;&gt;'Tabelas auxiliares'!$C$236,M496&lt;&gt;'Tabelas auxiliares'!$C$237,M496&lt;&gt;'Tabelas auxiliares'!$D$236),"FOLHA DE PESSOAL",IF(Q496='Tabelas auxiliares'!$A$237,"CUSTEIO",IF(Q496='Tabelas auxiliares'!$A$236,"INVESTIMENTO","ERRO - VERIFICAR"))))</f>
        <v/>
      </c>
      <c r="S496" s="64" t="str">
        <f t="shared" si="15"/>
        <v/>
      </c>
    </row>
    <row r="497" spans="17:19" x14ac:dyDescent="0.25">
      <c r="Q497" s="51" t="str">
        <f t="shared" si="14"/>
        <v/>
      </c>
      <c r="R497" s="51" t="str">
        <f>IF(M497="","",IF(AND(M497&lt;&gt;'Tabelas auxiliares'!$B$236,M497&lt;&gt;'Tabelas auxiliares'!$B$237,M497&lt;&gt;'Tabelas auxiliares'!$C$236,M497&lt;&gt;'Tabelas auxiliares'!$C$237,M497&lt;&gt;'Tabelas auxiliares'!$D$236),"FOLHA DE PESSOAL",IF(Q497='Tabelas auxiliares'!$A$237,"CUSTEIO",IF(Q497='Tabelas auxiliares'!$A$236,"INVESTIMENTO","ERRO - VERIFICAR"))))</f>
        <v/>
      </c>
      <c r="S497" s="64" t="str">
        <f t="shared" si="15"/>
        <v/>
      </c>
    </row>
    <row r="498" spans="17:19" x14ac:dyDescent="0.25">
      <c r="Q498" s="51" t="str">
        <f t="shared" si="14"/>
        <v/>
      </c>
      <c r="R498" s="51" t="str">
        <f>IF(M498="","",IF(AND(M498&lt;&gt;'Tabelas auxiliares'!$B$236,M498&lt;&gt;'Tabelas auxiliares'!$B$237,M498&lt;&gt;'Tabelas auxiliares'!$C$236,M498&lt;&gt;'Tabelas auxiliares'!$C$237,M498&lt;&gt;'Tabelas auxiliares'!$D$236),"FOLHA DE PESSOAL",IF(Q498='Tabelas auxiliares'!$A$237,"CUSTEIO",IF(Q498='Tabelas auxiliares'!$A$236,"INVESTIMENTO","ERRO - VERIFICAR"))))</f>
        <v/>
      </c>
      <c r="S498" s="64" t="str">
        <f t="shared" si="15"/>
        <v/>
      </c>
    </row>
    <row r="499" spans="17:19" x14ac:dyDescent="0.25">
      <c r="Q499" s="51" t="str">
        <f t="shared" si="14"/>
        <v/>
      </c>
      <c r="R499" s="51" t="str">
        <f>IF(M499="","",IF(AND(M499&lt;&gt;'Tabelas auxiliares'!$B$236,M499&lt;&gt;'Tabelas auxiliares'!$B$237,M499&lt;&gt;'Tabelas auxiliares'!$C$236,M499&lt;&gt;'Tabelas auxiliares'!$C$237,M499&lt;&gt;'Tabelas auxiliares'!$D$236),"FOLHA DE PESSOAL",IF(Q499='Tabelas auxiliares'!$A$237,"CUSTEIO",IF(Q499='Tabelas auxiliares'!$A$236,"INVESTIMENTO","ERRO - VERIFICAR"))))</f>
        <v/>
      </c>
      <c r="S499" s="64" t="str">
        <f t="shared" si="15"/>
        <v/>
      </c>
    </row>
    <row r="500" spans="17:19" x14ac:dyDescent="0.25">
      <c r="Q500" s="51" t="str">
        <f t="shared" si="14"/>
        <v/>
      </c>
      <c r="R500" s="51" t="str">
        <f>IF(M500="","",IF(AND(M500&lt;&gt;'Tabelas auxiliares'!$B$236,M500&lt;&gt;'Tabelas auxiliares'!$B$237,M500&lt;&gt;'Tabelas auxiliares'!$C$236,M500&lt;&gt;'Tabelas auxiliares'!$C$237,M500&lt;&gt;'Tabelas auxiliares'!$D$236),"FOLHA DE PESSOAL",IF(Q500='Tabelas auxiliares'!$A$237,"CUSTEIO",IF(Q500='Tabelas auxiliares'!$A$236,"INVESTIMENTO","ERRO - VERIFICAR"))))</f>
        <v/>
      </c>
      <c r="S500" s="64" t="str">
        <f t="shared" si="15"/>
        <v/>
      </c>
    </row>
    <row r="501" spans="17:19" x14ac:dyDescent="0.25">
      <c r="Q501" s="51" t="str">
        <f t="shared" si="14"/>
        <v/>
      </c>
      <c r="R501" s="51" t="str">
        <f>IF(M501="","",IF(AND(M501&lt;&gt;'Tabelas auxiliares'!$B$236,M501&lt;&gt;'Tabelas auxiliares'!$B$237,M501&lt;&gt;'Tabelas auxiliares'!$C$236,M501&lt;&gt;'Tabelas auxiliares'!$C$237,M501&lt;&gt;'Tabelas auxiliares'!$D$236),"FOLHA DE PESSOAL",IF(Q501='Tabelas auxiliares'!$A$237,"CUSTEIO",IF(Q501='Tabelas auxiliares'!$A$236,"INVESTIMENTO","ERRO - VERIFICAR"))))</f>
        <v/>
      </c>
      <c r="S501" s="64" t="str">
        <f t="shared" si="15"/>
        <v/>
      </c>
    </row>
    <row r="502" spans="17:19" x14ac:dyDescent="0.25">
      <c r="Q502" s="51" t="str">
        <f t="shared" si="14"/>
        <v/>
      </c>
      <c r="R502" s="51" t="str">
        <f>IF(M502="","",IF(AND(M502&lt;&gt;'Tabelas auxiliares'!$B$236,M502&lt;&gt;'Tabelas auxiliares'!$B$237,M502&lt;&gt;'Tabelas auxiliares'!$C$236,M502&lt;&gt;'Tabelas auxiliares'!$C$237,M502&lt;&gt;'Tabelas auxiliares'!$D$236),"FOLHA DE PESSOAL",IF(Q502='Tabelas auxiliares'!$A$237,"CUSTEIO",IF(Q502='Tabelas auxiliares'!$A$236,"INVESTIMENTO","ERRO - VERIFICAR"))))</f>
        <v/>
      </c>
      <c r="S502" s="64" t="str">
        <f t="shared" si="15"/>
        <v/>
      </c>
    </row>
    <row r="503" spans="17:19" x14ac:dyDescent="0.25">
      <c r="Q503" s="51" t="str">
        <f t="shared" si="14"/>
        <v/>
      </c>
      <c r="R503" s="51" t="str">
        <f>IF(M503="","",IF(AND(M503&lt;&gt;'Tabelas auxiliares'!$B$236,M503&lt;&gt;'Tabelas auxiliares'!$B$237,M503&lt;&gt;'Tabelas auxiliares'!$C$236,M503&lt;&gt;'Tabelas auxiliares'!$C$237,M503&lt;&gt;'Tabelas auxiliares'!$D$236),"FOLHA DE PESSOAL",IF(Q503='Tabelas auxiliares'!$A$237,"CUSTEIO",IF(Q503='Tabelas auxiliares'!$A$236,"INVESTIMENTO","ERRO - VERIFICAR"))))</f>
        <v/>
      </c>
      <c r="S503" s="64" t="str">
        <f t="shared" si="15"/>
        <v/>
      </c>
    </row>
    <row r="504" spans="17:19" x14ac:dyDescent="0.25">
      <c r="Q504" s="51" t="str">
        <f t="shared" si="14"/>
        <v/>
      </c>
      <c r="R504" s="51" t="str">
        <f>IF(M504="","",IF(AND(M504&lt;&gt;'Tabelas auxiliares'!$B$236,M504&lt;&gt;'Tabelas auxiliares'!$B$237,M504&lt;&gt;'Tabelas auxiliares'!$C$236,M504&lt;&gt;'Tabelas auxiliares'!$C$237,M504&lt;&gt;'Tabelas auxiliares'!$D$236),"FOLHA DE PESSOAL",IF(Q504='Tabelas auxiliares'!$A$237,"CUSTEIO",IF(Q504='Tabelas auxiliares'!$A$236,"INVESTIMENTO","ERRO - VERIFICAR"))))</f>
        <v/>
      </c>
      <c r="S504" s="64" t="str">
        <f t="shared" si="15"/>
        <v/>
      </c>
    </row>
    <row r="505" spans="17:19" x14ac:dyDescent="0.25">
      <c r="Q505" s="51" t="str">
        <f t="shared" si="14"/>
        <v/>
      </c>
      <c r="R505" s="51" t="str">
        <f>IF(M505="","",IF(AND(M505&lt;&gt;'Tabelas auxiliares'!$B$236,M505&lt;&gt;'Tabelas auxiliares'!$B$237,M505&lt;&gt;'Tabelas auxiliares'!$C$236,M505&lt;&gt;'Tabelas auxiliares'!$C$237,M505&lt;&gt;'Tabelas auxiliares'!$D$236),"FOLHA DE PESSOAL",IF(Q505='Tabelas auxiliares'!$A$237,"CUSTEIO",IF(Q505='Tabelas auxiliares'!$A$236,"INVESTIMENTO","ERRO - VERIFICAR"))))</f>
        <v/>
      </c>
      <c r="S505" s="64" t="str">
        <f t="shared" si="15"/>
        <v/>
      </c>
    </row>
    <row r="506" spans="17:19" x14ac:dyDescent="0.25">
      <c r="Q506" s="51" t="str">
        <f t="shared" si="14"/>
        <v/>
      </c>
      <c r="R506" s="51" t="str">
        <f>IF(M506="","",IF(AND(M506&lt;&gt;'Tabelas auxiliares'!$B$236,M506&lt;&gt;'Tabelas auxiliares'!$B$237,M506&lt;&gt;'Tabelas auxiliares'!$C$236,M506&lt;&gt;'Tabelas auxiliares'!$C$237,M506&lt;&gt;'Tabelas auxiliares'!$D$236),"FOLHA DE PESSOAL",IF(Q506='Tabelas auxiliares'!$A$237,"CUSTEIO",IF(Q506='Tabelas auxiliares'!$A$236,"INVESTIMENTO","ERRO - VERIFICAR"))))</f>
        <v/>
      </c>
      <c r="S506" s="64" t="str">
        <f t="shared" si="15"/>
        <v/>
      </c>
    </row>
    <row r="507" spans="17:19" x14ac:dyDescent="0.25">
      <c r="Q507" s="51" t="str">
        <f t="shared" si="14"/>
        <v/>
      </c>
      <c r="R507" s="51" t="str">
        <f>IF(M507="","",IF(AND(M507&lt;&gt;'Tabelas auxiliares'!$B$236,M507&lt;&gt;'Tabelas auxiliares'!$B$237,M507&lt;&gt;'Tabelas auxiliares'!$C$236,M507&lt;&gt;'Tabelas auxiliares'!$C$237,M507&lt;&gt;'Tabelas auxiliares'!$D$236),"FOLHA DE PESSOAL",IF(Q507='Tabelas auxiliares'!$A$237,"CUSTEIO",IF(Q507='Tabelas auxiliares'!$A$236,"INVESTIMENTO","ERRO - VERIFICAR"))))</f>
        <v/>
      </c>
      <c r="S507" s="64" t="str">
        <f t="shared" si="15"/>
        <v/>
      </c>
    </row>
    <row r="508" spans="17:19" x14ac:dyDescent="0.25">
      <c r="Q508" s="51" t="str">
        <f t="shared" si="14"/>
        <v/>
      </c>
      <c r="R508" s="51" t="str">
        <f>IF(M508="","",IF(AND(M508&lt;&gt;'Tabelas auxiliares'!$B$236,M508&lt;&gt;'Tabelas auxiliares'!$B$237,M508&lt;&gt;'Tabelas auxiliares'!$C$236,M508&lt;&gt;'Tabelas auxiliares'!$C$237,M508&lt;&gt;'Tabelas auxiliares'!$D$236),"FOLHA DE PESSOAL",IF(Q508='Tabelas auxiliares'!$A$237,"CUSTEIO",IF(Q508='Tabelas auxiliares'!$A$236,"INVESTIMENTO","ERRO - VERIFICAR"))))</f>
        <v/>
      </c>
      <c r="S508" s="64" t="str">
        <f t="shared" si="15"/>
        <v/>
      </c>
    </row>
    <row r="509" spans="17:19" x14ac:dyDescent="0.25">
      <c r="Q509" s="51" t="str">
        <f t="shared" si="14"/>
        <v/>
      </c>
      <c r="R509" s="51" t="str">
        <f>IF(M509="","",IF(AND(M509&lt;&gt;'Tabelas auxiliares'!$B$236,M509&lt;&gt;'Tabelas auxiliares'!$B$237,M509&lt;&gt;'Tabelas auxiliares'!$C$236,M509&lt;&gt;'Tabelas auxiliares'!$C$237,M509&lt;&gt;'Tabelas auxiliares'!$D$236),"FOLHA DE PESSOAL",IF(Q509='Tabelas auxiliares'!$A$237,"CUSTEIO",IF(Q509='Tabelas auxiliares'!$A$236,"INVESTIMENTO","ERRO - VERIFICAR"))))</f>
        <v/>
      </c>
      <c r="S509" s="64" t="str">
        <f t="shared" si="15"/>
        <v/>
      </c>
    </row>
    <row r="510" spans="17:19" x14ac:dyDescent="0.25">
      <c r="Q510" s="51" t="str">
        <f t="shared" si="14"/>
        <v/>
      </c>
      <c r="R510" s="51" t="str">
        <f>IF(M510="","",IF(AND(M510&lt;&gt;'Tabelas auxiliares'!$B$236,M510&lt;&gt;'Tabelas auxiliares'!$B$237,M510&lt;&gt;'Tabelas auxiliares'!$C$236,M510&lt;&gt;'Tabelas auxiliares'!$C$237,M510&lt;&gt;'Tabelas auxiliares'!$D$236),"FOLHA DE PESSOAL",IF(Q510='Tabelas auxiliares'!$A$237,"CUSTEIO",IF(Q510='Tabelas auxiliares'!$A$236,"INVESTIMENTO","ERRO - VERIFICAR"))))</f>
        <v/>
      </c>
      <c r="S510" s="64" t="str">
        <f t="shared" si="15"/>
        <v/>
      </c>
    </row>
    <row r="511" spans="17:19" x14ac:dyDescent="0.25">
      <c r="Q511" s="51" t="str">
        <f t="shared" si="14"/>
        <v/>
      </c>
      <c r="R511" s="51" t="str">
        <f>IF(M511="","",IF(AND(M511&lt;&gt;'Tabelas auxiliares'!$B$236,M511&lt;&gt;'Tabelas auxiliares'!$B$237,M511&lt;&gt;'Tabelas auxiliares'!$C$236,M511&lt;&gt;'Tabelas auxiliares'!$C$237,M511&lt;&gt;'Tabelas auxiliares'!$D$236),"FOLHA DE PESSOAL",IF(Q511='Tabelas auxiliares'!$A$237,"CUSTEIO",IF(Q511='Tabelas auxiliares'!$A$236,"INVESTIMENTO","ERRO - VERIFICAR"))))</f>
        <v/>
      </c>
      <c r="S511" s="64" t="str">
        <f t="shared" si="15"/>
        <v/>
      </c>
    </row>
    <row r="512" spans="17:19" x14ac:dyDescent="0.25">
      <c r="Q512" s="51" t="str">
        <f t="shared" si="14"/>
        <v/>
      </c>
      <c r="R512" s="51" t="str">
        <f>IF(M512="","",IF(AND(M512&lt;&gt;'Tabelas auxiliares'!$B$236,M512&lt;&gt;'Tabelas auxiliares'!$B$237,M512&lt;&gt;'Tabelas auxiliares'!$C$236,M512&lt;&gt;'Tabelas auxiliares'!$C$237,M512&lt;&gt;'Tabelas auxiliares'!$D$236),"FOLHA DE PESSOAL",IF(Q512='Tabelas auxiliares'!$A$237,"CUSTEIO",IF(Q512='Tabelas auxiliares'!$A$236,"INVESTIMENTO","ERRO - VERIFICAR"))))</f>
        <v/>
      </c>
      <c r="S512" s="64" t="str">
        <f t="shared" si="15"/>
        <v/>
      </c>
    </row>
    <row r="513" spans="17:19" x14ac:dyDescent="0.25">
      <c r="Q513" s="51" t="str">
        <f t="shared" si="14"/>
        <v/>
      </c>
      <c r="R513" s="51" t="str">
        <f>IF(M513="","",IF(AND(M513&lt;&gt;'Tabelas auxiliares'!$B$236,M513&lt;&gt;'Tabelas auxiliares'!$B$237,M513&lt;&gt;'Tabelas auxiliares'!$C$236,M513&lt;&gt;'Tabelas auxiliares'!$C$237,M513&lt;&gt;'Tabelas auxiliares'!$D$236),"FOLHA DE PESSOAL",IF(Q513='Tabelas auxiliares'!$A$237,"CUSTEIO",IF(Q513='Tabelas auxiliares'!$A$236,"INVESTIMENTO","ERRO - VERIFICAR"))))</f>
        <v/>
      </c>
      <c r="S513" s="64" t="str">
        <f t="shared" si="15"/>
        <v/>
      </c>
    </row>
    <row r="514" spans="17:19" x14ac:dyDescent="0.25">
      <c r="Q514" s="51" t="str">
        <f t="shared" si="14"/>
        <v/>
      </c>
      <c r="R514" s="51" t="str">
        <f>IF(M514="","",IF(AND(M514&lt;&gt;'Tabelas auxiliares'!$B$236,M514&lt;&gt;'Tabelas auxiliares'!$B$237,M514&lt;&gt;'Tabelas auxiliares'!$C$236,M514&lt;&gt;'Tabelas auxiliares'!$C$237,M514&lt;&gt;'Tabelas auxiliares'!$D$236),"FOLHA DE PESSOAL",IF(Q514='Tabelas auxiliares'!$A$237,"CUSTEIO",IF(Q514='Tabelas auxiliares'!$A$236,"INVESTIMENTO","ERRO - VERIFICAR"))))</f>
        <v/>
      </c>
      <c r="S514" s="64" t="str">
        <f t="shared" si="15"/>
        <v/>
      </c>
    </row>
    <row r="515" spans="17:19" x14ac:dyDescent="0.25">
      <c r="Q515" s="51" t="str">
        <f t="shared" si="14"/>
        <v/>
      </c>
      <c r="R515" s="51" t="str">
        <f>IF(M515="","",IF(AND(M515&lt;&gt;'Tabelas auxiliares'!$B$236,M515&lt;&gt;'Tabelas auxiliares'!$B$237,M515&lt;&gt;'Tabelas auxiliares'!$C$236,M515&lt;&gt;'Tabelas auxiliares'!$C$237,M515&lt;&gt;'Tabelas auxiliares'!$D$236),"FOLHA DE PESSOAL",IF(Q515='Tabelas auxiliares'!$A$237,"CUSTEIO",IF(Q515='Tabelas auxiliares'!$A$236,"INVESTIMENTO","ERRO - VERIFICAR"))))</f>
        <v/>
      </c>
      <c r="S515" s="64" t="str">
        <f t="shared" si="15"/>
        <v/>
      </c>
    </row>
    <row r="516" spans="17:19" x14ac:dyDescent="0.25">
      <c r="Q516" s="51" t="str">
        <f t="shared" ref="Q516:Q579" si="16">LEFT(O516,1)</f>
        <v/>
      </c>
      <c r="R516" s="51" t="str">
        <f>IF(M516="","",IF(AND(M516&lt;&gt;'Tabelas auxiliares'!$B$236,M516&lt;&gt;'Tabelas auxiliares'!$B$237,M516&lt;&gt;'Tabelas auxiliares'!$C$236,M516&lt;&gt;'Tabelas auxiliares'!$C$237,M516&lt;&gt;'Tabelas auxiliares'!$D$236),"FOLHA DE PESSOAL",IF(Q516='Tabelas auxiliares'!$A$237,"CUSTEIO",IF(Q516='Tabelas auxiliares'!$A$236,"INVESTIMENTO","ERRO - VERIFICAR"))))</f>
        <v/>
      </c>
      <c r="S516" s="64" t="str">
        <f t="shared" si="15"/>
        <v/>
      </c>
    </row>
    <row r="517" spans="17:19" x14ac:dyDescent="0.25">
      <c r="Q517" s="51" t="str">
        <f t="shared" si="16"/>
        <v/>
      </c>
      <c r="R517" s="51" t="str">
        <f>IF(M517="","",IF(AND(M517&lt;&gt;'Tabelas auxiliares'!$B$236,M517&lt;&gt;'Tabelas auxiliares'!$B$237,M517&lt;&gt;'Tabelas auxiliares'!$C$236,M517&lt;&gt;'Tabelas auxiliares'!$C$237,M517&lt;&gt;'Tabelas auxiliares'!$D$236),"FOLHA DE PESSOAL",IF(Q517='Tabelas auxiliares'!$A$237,"CUSTEIO",IF(Q517='Tabelas auxiliares'!$A$236,"INVESTIMENTO","ERRO - VERIFICAR"))))</f>
        <v/>
      </c>
      <c r="S517" s="64" t="str">
        <f t="shared" ref="S517:S580" si="17">IF(SUM(T517:X517)=0,"",SUM(T517:X517))</f>
        <v/>
      </c>
    </row>
    <row r="518" spans="17:19" x14ac:dyDescent="0.25">
      <c r="Q518" s="51" t="str">
        <f t="shared" si="16"/>
        <v/>
      </c>
      <c r="R518" s="51" t="str">
        <f>IF(M518="","",IF(AND(M518&lt;&gt;'Tabelas auxiliares'!$B$236,M518&lt;&gt;'Tabelas auxiliares'!$B$237,M518&lt;&gt;'Tabelas auxiliares'!$C$236,M518&lt;&gt;'Tabelas auxiliares'!$C$237,M518&lt;&gt;'Tabelas auxiliares'!$D$236),"FOLHA DE PESSOAL",IF(Q518='Tabelas auxiliares'!$A$237,"CUSTEIO",IF(Q518='Tabelas auxiliares'!$A$236,"INVESTIMENTO","ERRO - VERIFICAR"))))</f>
        <v/>
      </c>
      <c r="S518" s="64" t="str">
        <f t="shared" si="17"/>
        <v/>
      </c>
    </row>
    <row r="519" spans="17:19" x14ac:dyDescent="0.25">
      <c r="Q519" s="51" t="str">
        <f t="shared" si="16"/>
        <v/>
      </c>
      <c r="R519" s="51" t="str">
        <f>IF(M519="","",IF(AND(M519&lt;&gt;'Tabelas auxiliares'!$B$236,M519&lt;&gt;'Tabelas auxiliares'!$B$237,M519&lt;&gt;'Tabelas auxiliares'!$C$236,M519&lt;&gt;'Tabelas auxiliares'!$C$237,M519&lt;&gt;'Tabelas auxiliares'!$D$236),"FOLHA DE PESSOAL",IF(Q519='Tabelas auxiliares'!$A$237,"CUSTEIO",IF(Q519='Tabelas auxiliares'!$A$236,"INVESTIMENTO","ERRO - VERIFICAR"))))</f>
        <v/>
      </c>
      <c r="S519" s="64" t="str">
        <f t="shared" si="17"/>
        <v/>
      </c>
    </row>
    <row r="520" spans="17:19" x14ac:dyDescent="0.25">
      <c r="Q520" s="51" t="str">
        <f t="shared" si="16"/>
        <v/>
      </c>
      <c r="R520" s="51" t="str">
        <f>IF(M520="","",IF(AND(M520&lt;&gt;'Tabelas auxiliares'!$B$236,M520&lt;&gt;'Tabelas auxiliares'!$B$237,M520&lt;&gt;'Tabelas auxiliares'!$C$236,M520&lt;&gt;'Tabelas auxiliares'!$C$237,M520&lt;&gt;'Tabelas auxiliares'!$D$236),"FOLHA DE PESSOAL",IF(Q520='Tabelas auxiliares'!$A$237,"CUSTEIO",IF(Q520='Tabelas auxiliares'!$A$236,"INVESTIMENTO","ERRO - VERIFICAR"))))</f>
        <v/>
      </c>
      <c r="S520" s="64" t="str">
        <f t="shared" si="17"/>
        <v/>
      </c>
    </row>
    <row r="521" spans="17:19" x14ac:dyDescent="0.25">
      <c r="Q521" s="51" t="str">
        <f t="shared" si="16"/>
        <v/>
      </c>
      <c r="R521" s="51" t="str">
        <f>IF(M521="","",IF(AND(M521&lt;&gt;'Tabelas auxiliares'!$B$236,M521&lt;&gt;'Tabelas auxiliares'!$B$237,M521&lt;&gt;'Tabelas auxiliares'!$C$236,M521&lt;&gt;'Tabelas auxiliares'!$C$237,M521&lt;&gt;'Tabelas auxiliares'!$D$236),"FOLHA DE PESSOAL",IF(Q521='Tabelas auxiliares'!$A$237,"CUSTEIO",IF(Q521='Tabelas auxiliares'!$A$236,"INVESTIMENTO","ERRO - VERIFICAR"))))</f>
        <v/>
      </c>
      <c r="S521" s="64" t="str">
        <f t="shared" si="17"/>
        <v/>
      </c>
    </row>
    <row r="522" spans="17:19" x14ac:dyDescent="0.25">
      <c r="Q522" s="51" t="str">
        <f t="shared" si="16"/>
        <v/>
      </c>
      <c r="R522" s="51" t="str">
        <f>IF(M522="","",IF(AND(M522&lt;&gt;'Tabelas auxiliares'!$B$236,M522&lt;&gt;'Tabelas auxiliares'!$B$237,M522&lt;&gt;'Tabelas auxiliares'!$C$236,M522&lt;&gt;'Tabelas auxiliares'!$C$237,M522&lt;&gt;'Tabelas auxiliares'!$D$236),"FOLHA DE PESSOAL",IF(Q522='Tabelas auxiliares'!$A$237,"CUSTEIO",IF(Q522='Tabelas auxiliares'!$A$236,"INVESTIMENTO","ERRO - VERIFICAR"))))</f>
        <v/>
      </c>
      <c r="S522" s="64" t="str">
        <f t="shared" si="17"/>
        <v/>
      </c>
    </row>
    <row r="523" spans="17:19" x14ac:dyDescent="0.25">
      <c r="Q523" s="51" t="str">
        <f t="shared" si="16"/>
        <v/>
      </c>
      <c r="R523" s="51" t="str">
        <f>IF(M523="","",IF(AND(M523&lt;&gt;'Tabelas auxiliares'!$B$236,M523&lt;&gt;'Tabelas auxiliares'!$B$237,M523&lt;&gt;'Tabelas auxiliares'!$C$236,M523&lt;&gt;'Tabelas auxiliares'!$C$237,M523&lt;&gt;'Tabelas auxiliares'!$D$236),"FOLHA DE PESSOAL",IF(Q523='Tabelas auxiliares'!$A$237,"CUSTEIO",IF(Q523='Tabelas auxiliares'!$A$236,"INVESTIMENTO","ERRO - VERIFICAR"))))</f>
        <v/>
      </c>
      <c r="S523" s="64" t="str">
        <f t="shared" si="17"/>
        <v/>
      </c>
    </row>
    <row r="524" spans="17:19" x14ac:dyDescent="0.25">
      <c r="Q524" s="51" t="str">
        <f t="shared" si="16"/>
        <v/>
      </c>
      <c r="R524" s="51" t="str">
        <f>IF(M524="","",IF(AND(M524&lt;&gt;'Tabelas auxiliares'!$B$236,M524&lt;&gt;'Tabelas auxiliares'!$B$237,M524&lt;&gt;'Tabelas auxiliares'!$C$236,M524&lt;&gt;'Tabelas auxiliares'!$C$237,M524&lt;&gt;'Tabelas auxiliares'!$D$236),"FOLHA DE PESSOAL",IF(Q524='Tabelas auxiliares'!$A$237,"CUSTEIO",IF(Q524='Tabelas auxiliares'!$A$236,"INVESTIMENTO","ERRO - VERIFICAR"))))</f>
        <v/>
      </c>
      <c r="S524" s="64" t="str">
        <f t="shared" si="17"/>
        <v/>
      </c>
    </row>
    <row r="525" spans="17:19" x14ac:dyDescent="0.25">
      <c r="Q525" s="51" t="str">
        <f t="shared" si="16"/>
        <v/>
      </c>
      <c r="R525" s="51" t="str">
        <f>IF(M525="","",IF(AND(M525&lt;&gt;'Tabelas auxiliares'!$B$236,M525&lt;&gt;'Tabelas auxiliares'!$B$237,M525&lt;&gt;'Tabelas auxiliares'!$C$236,M525&lt;&gt;'Tabelas auxiliares'!$C$237,M525&lt;&gt;'Tabelas auxiliares'!$D$236),"FOLHA DE PESSOAL",IF(Q525='Tabelas auxiliares'!$A$237,"CUSTEIO",IF(Q525='Tabelas auxiliares'!$A$236,"INVESTIMENTO","ERRO - VERIFICAR"))))</f>
        <v/>
      </c>
      <c r="S525" s="64" t="str">
        <f t="shared" si="17"/>
        <v/>
      </c>
    </row>
    <row r="526" spans="17:19" x14ac:dyDescent="0.25">
      <c r="Q526" s="51" t="str">
        <f t="shared" si="16"/>
        <v/>
      </c>
      <c r="R526" s="51" t="str">
        <f>IF(M526="","",IF(AND(M526&lt;&gt;'Tabelas auxiliares'!$B$236,M526&lt;&gt;'Tabelas auxiliares'!$B$237,M526&lt;&gt;'Tabelas auxiliares'!$C$236,M526&lt;&gt;'Tabelas auxiliares'!$C$237,M526&lt;&gt;'Tabelas auxiliares'!$D$236),"FOLHA DE PESSOAL",IF(Q526='Tabelas auxiliares'!$A$237,"CUSTEIO",IF(Q526='Tabelas auxiliares'!$A$236,"INVESTIMENTO","ERRO - VERIFICAR"))))</f>
        <v/>
      </c>
      <c r="S526" s="64" t="str">
        <f t="shared" si="17"/>
        <v/>
      </c>
    </row>
    <row r="527" spans="17:19" x14ac:dyDescent="0.25">
      <c r="Q527" s="51" t="str">
        <f t="shared" si="16"/>
        <v/>
      </c>
      <c r="R527" s="51" t="str">
        <f>IF(M527="","",IF(AND(M527&lt;&gt;'Tabelas auxiliares'!$B$236,M527&lt;&gt;'Tabelas auxiliares'!$B$237,M527&lt;&gt;'Tabelas auxiliares'!$C$236,M527&lt;&gt;'Tabelas auxiliares'!$C$237,M527&lt;&gt;'Tabelas auxiliares'!$D$236),"FOLHA DE PESSOAL",IF(Q527='Tabelas auxiliares'!$A$237,"CUSTEIO",IF(Q527='Tabelas auxiliares'!$A$236,"INVESTIMENTO","ERRO - VERIFICAR"))))</f>
        <v/>
      </c>
      <c r="S527" s="64" t="str">
        <f t="shared" si="17"/>
        <v/>
      </c>
    </row>
    <row r="528" spans="17:19" x14ac:dyDescent="0.25">
      <c r="Q528" s="51" t="str">
        <f t="shared" si="16"/>
        <v/>
      </c>
      <c r="R528" s="51" t="str">
        <f>IF(M528="","",IF(AND(M528&lt;&gt;'Tabelas auxiliares'!$B$236,M528&lt;&gt;'Tabelas auxiliares'!$B$237,M528&lt;&gt;'Tabelas auxiliares'!$C$236,M528&lt;&gt;'Tabelas auxiliares'!$C$237,M528&lt;&gt;'Tabelas auxiliares'!$D$236),"FOLHA DE PESSOAL",IF(Q528='Tabelas auxiliares'!$A$237,"CUSTEIO",IF(Q528='Tabelas auxiliares'!$A$236,"INVESTIMENTO","ERRO - VERIFICAR"))))</f>
        <v/>
      </c>
      <c r="S528" s="64" t="str">
        <f t="shared" si="17"/>
        <v/>
      </c>
    </row>
    <row r="529" spans="17:19" x14ac:dyDescent="0.25">
      <c r="Q529" s="51" t="str">
        <f t="shared" si="16"/>
        <v/>
      </c>
      <c r="R529" s="51" t="str">
        <f>IF(M529="","",IF(AND(M529&lt;&gt;'Tabelas auxiliares'!$B$236,M529&lt;&gt;'Tabelas auxiliares'!$B$237,M529&lt;&gt;'Tabelas auxiliares'!$C$236,M529&lt;&gt;'Tabelas auxiliares'!$C$237,M529&lt;&gt;'Tabelas auxiliares'!$D$236),"FOLHA DE PESSOAL",IF(Q529='Tabelas auxiliares'!$A$237,"CUSTEIO",IF(Q529='Tabelas auxiliares'!$A$236,"INVESTIMENTO","ERRO - VERIFICAR"))))</f>
        <v/>
      </c>
      <c r="S529" s="64" t="str">
        <f t="shared" si="17"/>
        <v/>
      </c>
    </row>
    <row r="530" spans="17:19" x14ac:dyDescent="0.25">
      <c r="Q530" s="51" t="str">
        <f t="shared" si="16"/>
        <v/>
      </c>
      <c r="R530" s="51" t="str">
        <f>IF(M530="","",IF(AND(M530&lt;&gt;'Tabelas auxiliares'!$B$236,M530&lt;&gt;'Tabelas auxiliares'!$B$237,M530&lt;&gt;'Tabelas auxiliares'!$C$236,M530&lt;&gt;'Tabelas auxiliares'!$C$237,M530&lt;&gt;'Tabelas auxiliares'!$D$236),"FOLHA DE PESSOAL",IF(Q530='Tabelas auxiliares'!$A$237,"CUSTEIO",IF(Q530='Tabelas auxiliares'!$A$236,"INVESTIMENTO","ERRO - VERIFICAR"))))</f>
        <v/>
      </c>
      <c r="S530" s="64" t="str">
        <f t="shared" si="17"/>
        <v/>
      </c>
    </row>
    <row r="531" spans="17:19" x14ac:dyDescent="0.25">
      <c r="Q531" s="51" t="str">
        <f t="shared" si="16"/>
        <v/>
      </c>
      <c r="R531" s="51" t="str">
        <f>IF(M531="","",IF(AND(M531&lt;&gt;'Tabelas auxiliares'!$B$236,M531&lt;&gt;'Tabelas auxiliares'!$B$237,M531&lt;&gt;'Tabelas auxiliares'!$C$236,M531&lt;&gt;'Tabelas auxiliares'!$C$237,M531&lt;&gt;'Tabelas auxiliares'!$D$236),"FOLHA DE PESSOAL",IF(Q531='Tabelas auxiliares'!$A$237,"CUSTEIO",IF(Q531='Tabelas auxiliares'!$A$236,"INVESTIMENTO","ERRO - VERIFICAR"))))</f>
        <v/>
      </c>
      <c r="S531" s="64" t="str">
        <f t="shared" si="17"/>
        <v/>
      </c>
    </row>
    <row r="532" spans="17:19" x14ac:dyDescent="0.25">
      <c r="Q532" s="51" t="str">
        <f t="shared" si="16"/>
        <v/>
      </c>
      <c r="R532" s="51" t="str">
        <f>IF(M532="","",IF(AND(M532&lt;&gt;'Tabelas auxiliares'!$B$236,M532&lt;&gt;'Tabelas auxiliares'!$B$237,M532&lt;&gt;'Tabelas auxiliares'!$C$236,M532&lt;&gt;'Tabelas auxiliares'!$C$237,M532&lt;&gt;'Tabelas auxiliares'!$D$236),"FOLHA DE PESSOAL",IF(Q532='Tabelas auxiliares'!$A$237,"CUSTEIO",IF(Q532='Tabelas auxiliares'!$A$236,"INVESTIMENTO","ERRO - VERIFICAR"))))</f>
        <v/>
      </c>
      <c r="S532" s="64" t="str">
        <f t="shared" si="17"/>
        <v/>
      </c>
    </row>
    <row r="533" spans="17:19" x14ac:dyDescent="0.25">
      <c r="Q533" s="51" t="str">
        <f t="shared" si="16"/>
        <v/>
      </c>
      <c r="R533" s="51" t="str">
        <f>IF(M533="","",IF(AND(M533&lt;&gt;'Tabelas auxiliares'!$B$236,M533&lt;&gt;'Tabelas auxiliares'!$B$237,M533&lt;&gt;'Tabelas auxiliares'!$C$236,M533&lt;&gt;'Tabelas auxiliares'!$C$237,M533&lt;&gt;'Tabelas auxiliares'!$D$236),"FOLHA DE PESSOAL",IF(Q533='Tabelas auxiliares'!$A$237,"CUSTEIO",IF(Q533='Tabelas auxiliares'!$A$236,"INVESTIMENTO","ERRO - VERIFICAR"))))</f>
        <v/>
      </c>
      <c r="S533" s="64" t="str">
        <f t="shared" si="17"/>
        <v/>
      </c>
    </row>
    <row r="534" spans="17:19" x14ac:dyDescent="0.25">
      <c r="Q534" s="51" t="str">
        <f t="shared" si="16"/>
        <v/>
      </c>
      <c r="R534" s="51" t="str">
        <f>IF(M534="","",IF(AND(M534&lt;&gt;'Tabelas auxiliares'!$B$236,M534&lt;&gt;'Tabelas auxiliares'!$B$237,M534&lt;&gt;'Tabelas auxiliares'!$C$236,M534&lt;&gt;'Tabelas auxiliares'!$C$237,M534&lt;&gt;'Tabelas auxiliares'!$D$236),"FOLHA DE PESSOAL",IF(Q534='Tabelas auxiliares'!$A$237,"CUSTEIO",IF(Q534='Tabelas auxiliares'!$A$236,"INVESTIMENTO","ERRO - VERIFICAR"))))</f>
        <v/>
      </c>
      <c r="S534" s="64" t="str">
        <f t="shared" si="17"/>
        <v/>
      </c>
    </row>
    <row r="535" spans="17:19" x14ac:dyDescent="0.25">
      <c r="Q535" s="51" t="str">
        <f t="shared" si="16"/>
        <v/>
      </c>
      <c r="R535" s="51" t="str">
        <f>IF(M535="","",IF(AND(M535&lt;&gt;'Tabelas auxiliares'!$B$236,M535&lt;&gt;'Tabelas auxiliares'!$B$237,M535&lt;&gt;'Tabelas auxiliares'!$C$236,M535&lt;&gt;'Tabelas auxiliares'!$C$237,M535&lt;&gt;'Tabelas auxiliares'!$D$236),"FOLHA DE PESSOAL",IF(Q535='Tabelas auxiliares'!$A$237,"CUSTEIO",IF(Q535='Tabelas auxiliares'!$A$236,"INVESTIMENTO","ERRO - VERIFICAR"))))</f>
        <v/>
      </c>
      <c r="S535" s="64" t="str">
        <f t="shared" si="17"/>
        <v/>
      </c>
    </row>
    <row r="536" spans="17:19" x14ac:dyDescent="0.25">
      <c r="Q536" s="51" t="str">
        <f t="shared" si="16"/>
        <v/>
      </c>
      <c r="R536" s="51" t="str">
        <f>IF(M536="","",IF(AND(M536&lt;&gt;'Tabelas auxiliares'!$B$236,M536&lt;&gt;'Tabelas auxiliares'!$B$237,M536&lt;&gt;'Tabelas auxiliares'!$C$236,M536&lt;&gt;'Tabelas auxiliares'!$C$237,M536&lt;&gt;'Tabelas auxiliares'!$D$236),"FOLHA DE PESSOAL",IF(Q536='Tabelas auxiliares'!$A$237,"CUSTEIO",IF(Q536='Tabelas auxiliares'!$A$236,"INVESTIMENTO","ERRO - VERIFICAR"))))</f>
        <v/>
      </c>
      <c r="S536" s="64" t="str">
        <f t="shared" si="17"/>
        <v/>
      </c>
    </row>
    <row r="537" spans="17:19" x14ac:dyDescent="0.25">
      <c r="Q537" s="51" t="str">
        <f t="shared" si="16"/>
        <v/>
      </c>
      <c r="R537" s="51" t="str">
        <f>IF(M537="","",IF(AND(M537&lt;&gt;'Tabelas auxiliares'!$B$236,M537&lt;&gt;'Tabelas auxiliares'!$B$237,M537&lt;&gt;'Tabelas auxiliares'!$C$236,M537&lt;&gt;'Tabelas auxiliares'!$C$237,M537&lt;&gt;'Tabelas auxiliares'!$D$236),"FOLHA DE PESSOAL",IF(Q537='Tabelas auxiliares'!$A$237,"CUSTEIO",IF(Q537='Tabelas auxiliares'!$A$236,"INVESTIMENTO","ERRO - VERIFICAR"))))</f>
        <v/>
      </c>
      <c r="S537" s="64" t="str">
        <f t="shared" si="17"/>
        <v/>
      </c>
    </row>
    <row r="538" spans="17:19" x14ac:dyDescent="0.25">
      <c r="Q538" s="51" t="str">
        <f t="shared" si="16"/>
        <v/>
      </c>
      <c r="R538" s="51" t="str">
        <f>IF(M538="","",IF(AND(M538&lt;&gt;'Tabelas auxiliares'!$B$236,M538&lt;&gt;'Tabelas auxiliares'!$B$237,M538&lt;&gt;'Tabelas auxiliares'!$C$236,M538&lt;&gt;'Tabelas auxiliares'!$C$237,M538&lt;&gt;'Tabelas auxiliares'!$D$236),"FOLHA DE PESSOAL",IF(Q538='Tabelas auxiliares'!$A$237,"CUSTEIO",IF(Q538='Tabelas auxiliares'!$A$236,"INVESTIMENTO","ERRO - VERIFICAR"))))</f>
        <v/>
      </c>
      <c r="S538" s="64" t="str">
        <f t="shared" si="17"/>
        <v/>
      </c>
    </row>
    <row r="539" spans="17:19" x14ac:dyDescent="0.25">
      <c r="Q539" s="51" t="str">
        <f t="shared" si="16"/>
        <v/>
      </c>
      <c r="R539" s="51" t="str">
        <f>IF(M539="","",IF(AND(M539&lt;&gt;'Tabelas auxiliares'!$B$236,M539&lt;&gt;'Tabelas auxiliares'!$B$237,M539&lt;&gt;'Tabelas auxiliares'!$C$236,M539&lt;&gt;'Tabelas auxiliares'!$C$237,M539&lt;&gt;'Tabelas auxiliares'!$D$236),"FOLHA DE PESSOAL",IF(Q539='Tabelas auxiliares'!$A$237,"CUSTEIO",IF(Q539='Tabelas auxiliares'!$A$236,"INVESTIMENTO","ERRO - VERIFICAR"))))</f>
        <v/>
      </c>
      <c r="S539" s="64" t="str">
        <f t="shared" si="17"/>
        <v/>
      </c>
    </row>
    <row r="540" spans="17:19" x14ac:dyDescent="0.25">
      <c r="Q540" s="51" t="str">
        <f t="shared" si="16"/>
        <v/>
      </c>
      <c r="R540" s="51" t="str">
        <f>IF(M540="","",IF(AND(M540&lt;&gt;'Tabelas auxiliares'!$B$236,M540&lt;&gt;'Tabelas auxiliares'!$B$237,M540&lt;&gt;'Tabelas auxiliares'!$C$236,M540&lt;&gt;'Tabelas auxiliares'!$C$237,M540&lt;&gt;'Tabelas auxiliares'!$D$236),"FOLHA DE PESSOAL",IF(Q540='Tabelas auxiliares'!$A$237,"CUSTEIO",IF(Q540='Tabelas auxiliares'!$A$236,"INVESTIMENTO","ERRO - VERIFICAR"))))</f>
        <v/>
      </c>
      <c r="S540" s="64" t="str">
        <f t="shared" si="17"/>
        <v/>
      </c>
    </row>
    <row r="541" spans="17:19" x14ac:dyDescent="0.25">
      <c r="Q541" s="51" t="str">
        <f t="shared" si="16"/>
        <v/>
      </c>
      <c r="R541" s="51" t="str">
        <f>IF(M541="","",IF(AND(M541&lt;&gt;'Tabelas auxiliares'!$B$236,M541&lt;&gt;'Tabelas auxiliares'!$B$237,M541&lt;&gt;'Tabelas auxiliares'!$C$236,M541&lt;&gt;'Tabelas auxiliares'!$C$237,M541&lt;&gt;'Tabelas auxiliares'!$D$236),"FOLHA DE PESSOAL",IF(Q541='Tabelas auxiliares'!$A$237,"CUSTEIO",IF(Q541='Tabelas auxiliares'!$A$236,"INVESTIMENTO","ERRO - VERIFICAR"))))</f>
        <v/>
      </c>
      <c r="S541" s="64" t="str">
        <f t="shared" si="17"/>
        <v/>
      </c>
    </row>
    <row r="542" spans="17:19" x14ac:dyDescent="0.25">
      <c r="Q542" s="51" t="str">
        <f t="shared" si="16"/>
        <v/>
      </c>
      <c r="R542" s="51" t="str">
        <f>IF(M542="","",IF(AND(M542&lt;&gt;'Tabelas auxiliares'!$B$236,M542&lt;&gt;'Tabelas auxiliares'!$B$237,M542&lt;&gt;'Tabelas auxiliares'!$C$236,M542&lt;&gt;'Tabelas auxiliares'!$C$237,M542&lt;&gt;'Tabelas auxiliares'!$D$236),"FOLHA DE PESSOAL",IF(Q542='Tabelas auxiliares'!$A$237,"CUSTEIO",IF(Q542='Tabelas auxiliares'!$A$236,"INVESTIMENTO","ERRO - VERIFICAR"))))</f>
        <v/>
      </c>
      <c r="S542" s="64" t="str">
        <f t="shared" si="17"/>
        <v/>
      </c>
    </row>
    <row r="543" spans="17:19" x14ac:dyDescent="0.25">
      <c r="Q543" s="51" t="str">
        <f t="shared" si="16"/>
        <v/>
      </c>
      <c r="R543" s="51" t="str">
        <f>IF(M543="","",IF(AND(M543&lt;&gt;'Tabelas auxiliares'!$B$236,M543&lt;&gt;'Tabelas auxiliares'!$B$237,M543&lt;&gt;'Tabelas auxiliares'!$C$236,M543&lt;&gt;'Tabelas auxiliares'!$C$237,M543&lt;&gt;'Tabelas auxiliares'!$D$236),"FOLHA DE PESSOAL",IF(Q543='Tabelas auxiliares'!$A$237,"CUSTEIO",IF(Q543='Tabelas auxiliares'!$A$236,"INVESTIMENTO","ERRO - VERIFICAR"))))</f>
        <v/>
      </c>
      <c r="S543" s="64" t="str">
        <f t="shared" si="17"/>
        <v/>
      </c>
    </row>
    <row r="544" spans="17:19" x14ac:dyDescent="0.25">
      <c r="Q544" s="51" t="str">
        <f t="shared" si="16"/>
        <v/>
      </c>
      <c r="R544" s="51" t="str">
        <f>IF(M544="","",IF(AND(M544&lt;&gt;'Tabelas auxiliares'!$B$236,M544&lt;&gt;'Tabelas auxiliares'!$B$237,M544&lt;&gt;'Tabelas auxiliares'!$C$236,M544&lt;&gt;'Tabelas auxiliares'!$C$237,M544&lt;&gt;'Tabelas auxiliares'!$D$236),"FOLHA DE PESSOAL",IF(Q544='Tabelas auxiliares'!$A$237,"CUSTEIO",IF(Q544='Tabelas auxiliares'!$A$236,"INVESTIMENTO","ERRO - VERIFICAR"))))</f>
        <v/>
      </c>
      <c r="S544" s="64" t="str">
        <f t="shared" si="17"/>
        <v/>
      </c>
    </row>
    <row r="545" spans="17:19" x14ac:dyDescent="0.25">
      <c r="Q545" s="51" t="str">
        <f t="shared" si="16"/>
        <v/>
      </c>
      <c r="R545" s="51" t="str">
        <f>IF(M545="","",IF(AND(M545&lt;&gt;'Tabelas auxiliares'!$B$236,M545&lt;&gt;'Tabelas auxiliares'!$B$237,M545&lt;&gt;'Tabelas auxiliares'!$C$236,M545&lt;&gt;'Tabelas auxiliares'!$C$237,M545&lt;&gt;'Tabelas auxiliares'!$D$236),"FOLHA DE PESSOAL",IF(Q545='Tabelas auxiliares'!$A$237,"CUSTEIO",IF(Q545='Tabelas auxiliares'!$A$236,"INVESTIMENTO","ERRO - VERIFICAR"))))</f>
        <v/>
      </c>
      <c r="S545" s="64" t="str">
        <f t="shared" si="17"/>
        <v/>
      </c>
    </row>
    <row r="546" spans="17:19" x14ac:dyDescent="0.25">
      <c r="Q546" s="51" t="str">
        <f t="shared" si="16"/>
        <v/>
      </c>
      <c r="R546" s="51" t="str">
        <f>IF(M546="","",IF(AND(M546&lt;&gt;'Tabelas auxiliares'!$B$236,M546&lt;&gt;'Tabelas auxiliares'!$B$237,M546&lt;&gt;'Tabelas auxiliares'!$C$236,M546&lt;&gt;'Tabelas auxiliares'!$C$237,M546&lt;&gt;'Tabelas auxiliares'!$D$236),"FOLHA DE PESSOAL",IF(Q546='Tabelas auxiliares'!$A$237,"CUSTEIO",IF(Q546='Tabelas auxiliares'!$A$236,"INVESTIMENTO","ERRO - VERIFICAR"))))</f>
        <v/>
      </c>
      <c r="S546" s="64" t="str">
        <f t="shared" si="17"/>
        <v/>
      </c>
    </row>
    <row r="547" spans="17:19" x14ac:dyDescent="0.25">
      <c r="Q547" s="51" t="str">
        <f t="shared" si="16"/>
        <v/>
      </c>
      <c r="R547" s="51" t="str">
        <f>IF(M547="","",IF(AND(M547&lt;&gt;'Tabelas auxiliares'!$B$236,M547&lt;&gt;'Tabelas auxiliares'!$B$237,M547&lt;&gt;'Tabelas auxiliares'!$C$236,M547&lt;&gt;'Tabelas auxiliares'!$C$237,M547&lt;&gt;'Tabelas auxiliares'!$D$236),"FOLHA DE PESSOAL",IF(Q547='Tabelas auxiliares'!$A$237,"CUSTEIO",IF(Q547='Tabelas auxiliares'!$A$236,"INVESTIMENTO","ERRO - VERIFICAR"))))</f>
        <v/>
      </c>
      <c r="S547" s="64" t="str">
        <f t="shared" si="17"/>
        <v/>
      </c>
    </row>
    <row r="548" spans="17:19" x14ac:dyDescent="0.25">
      <c r="Q548" s="51" t="str">
        <f t="shared" si="16"/>
        <v/>
      </c>
      <c r="R548" s="51" t="str">
        <f>IF(M548="","",IF(AND(M548&lt;&gt;'Tabelas auxiliares'!$B$236,M548&lt;&gt;'Tabelas auxiliares'!$B$237,M548&lt;&gt;'Tabelas auxiliares'!$C$236,M548&lt;&gt;'Tabelas auxiliares'!$C$237,M548&lt;&gt;'Tabelas auxiliares'!$D$236),"FOLHA DE PESSOAL",IF(Q548='Tabelas auxiliares'!$A$237,"CUSTEIO",IF(Q548='Tabelas auxiliares'!$A$236,"INVESTIMENTO","ERRO - VERIFICAR"))))</f>
        <v/>
      </c>
      <c r="S548" s="64" t="str">
        <f t="shared" si="17"/>
        <v/>
      </c>
    </row>
    <row r="549" spans="17:19" x14ac:dyDescent="0.25">
      <c r="Q549" s="51" t="str">
        <f t="shared" si="16"/>
        <v/>
      </c>
      <c r="R549" s="51" t="str">
        <f>IF(M549="","",IF(AND(M549&lt;&gt;'Tabelas auxiliares'!$B$236,M549&lt;&gt;'Tabelas auxiliares'!$B$237,M549&lt;&gt;'Tabelas auxiliares'!$C$236,M549&lt;&gt;'Tabelas auxiliares'!$C$237,M549&lt;&gt;'Tabelas auxiliares'!$D$236),"FOLHA DE PESSOAL",IF(Q549='Tabelas auxiliares'!$A$237,"CUSTEIO",IF(Q549='Tabelas auxiliares'!$A$236,"INVESTIMENTO","ERRO - VERIFICAR"))))</f>
        <v/>
      </c>
      <c r="S549" s="64" t="str">
        <f t="shared" si="17"/>
        <v/>
      </c>
    </row>
    <row r="550" spans="17:19" x14ac:dyDescent="0.25">
      <c r="Q550" s="51" t="str">
        <f t="shared" si="16"/>
        <v/>
      </c>
      <c r="R550" s="51" t="str">
        <f>IF(M550="","",IF(AND(M550&lt;&gt;'Tabelas auxiliares'!$B$236,M550&lt;&gt;'Tabelas auxiliares'!$B$237,M550&lt;&gt;'Tabelas auxiliares'!$C$236,M550&lt;&gt;'Tabelas auxiliares'!$C$237,M550&lt;&gt;'Tabelas auxiliares'!$D$236),"FOLHA DE PESSOAL",IF(Q550='Tabelas auxiliares'!$A$237,"CUSTEIO",IF(Q550='Tabelas auxiliares'!$A$236,"INVESTIMENTO","ERRO - VERIFICAR"))))</f>
        <v/>
      </c>
      <c r="S550" s="64" t="str">
        <f t="shared" si="17"/>
        <v/>
      </c>
    </row>
    <row r="551" spans="17:19" x14ac:dyDescent="0.25">
      <c r="Q551" s="51" t="str">
        <f t="shared" si="16"/>
        <v/>
      </c>
      <c r="R551" s="51" t="str">
        <f>IF(M551="","",IF(AND(M551&lt;&gt;'Tabelas auxiliares'!$B$236,M551&lt;&gt;'Tabelas auxiliares'!$B$237,M551&lt;&gt;'Tabelas auxiliares'!$C$236,M551&lt;&gt;'Tabelas auxiliares'!$C$237,M551&lt;&gt;'Tabelas auxiliares'!$D$236),"FOLHA DE PESSOAL",IF(Q551='Tabelas auxiliares'!$A$237,"CUSTEIO",IF(Q551='Tabelas auxiliares'!$A$236,"INVESTIMENTO","ERRO - VERIFICAR"))))</f>
        <v/>
      </c>
      <c r="S551" s="64" t="str">
        <f t="shared" si="17"/>
        <v/>
      </c>
    </row>
    <row r="552" spans="17:19" x14ac:dyDescent="0.25">
      <c r="Q552" s="51" t="str">
        <f t="shared" si="16"/>
        <v/>
      </c>
      <c r="R552" s="51" t="str">
        <f>IF(M552="","",IF(AND(M552&lt;&gt;'Tabelas auxiliares'!$B$236,M552&lt;&gt;'Tabelas auxiliares'!$B$237,M552&lt;&gt;'Tabelas auxiliares'!$C$236,M552&lt;&gt;'Tabelas auxiliares'!$C$237,M552&lt;&gt;'Tabelas auxiliares'!$D$236),"FOLHA DE PESSOAL",IF(Q552='Tabelas auxiliares'!$A$237,"CUSTEIO",IF(Q552='Tabelas auxiliares'!$A$236,"INVESTIMENTO","ERRO - VERIFICAR"))))</f>
        <v/>
      </c>
      <c r="S552" s="64" t="str">
        <f t="shared" si="17"/>
        <v/>
      </c>
    </row>
    <row r="553" spans="17:19" x14ac:dyDescent="0.25">
      <c r="Q553" s="51" t="str">
        <f t="shared" si="16"/>
        <v/>
      </c>
      <c r="R553" s="51" t="str">
        <f>IF(M553="","",IF(AND(M553&lt;&gt;'Tabelas auxiliares'!$B$236,M553&lt;&gt;'Tabelas auxiliares'!$B$237,M553&lt;&gt;'Tabelas auxiliares'!$C$236,M553&lt;&gt;'Tabelas auxiliares'!$C$237,M553&lt;&gt;'Tabelas auxiliares'!$D$236),"FOLHA DE PESSOAL",IF(Q553='Tabelas auxiliares'!$A$237,"CUSTEIO",IF(Q553='Tabelas auxiliares'!$A$236,"INVESTIMENTO","ERRO - VERIFICAR"))))</f>
        <v/>
      </c>
      <c r="S553" s="64" t="str">
        <f t="shared" si="17"/>
        <v/>
      </c>
    </row>
    <row r="554" spans="17:19" x14ac:dyDescent="0.25">
      <c r="Q554" s="51" t="str">
        <f t="shared" si="16"/>
        <v/>
      </c>
      <c r="R554" s="51" t="str">
        <f>IF(M554="","",IF(AND(M554&lt;&gt;'Tabelas auxiliares'!$B$236,M554&lt;&gt;'Tabelas auxiliares'!$B$237,M554&lt;&gt;'Tabelas auxiliares'!$C$236,M554&lt;&gt;'Tabelas auxiliares'!$C$237,M554&lt;&gt;'Tabelas auxiliares'!$D$236),"FOLHA DE PESSOAL",IF(Q554='Tabelas auxiliares'!$A$237,"CUSTEIO",IF(Q554='Tabelas auxiliares'!$A$236,"INVESTIMENTO","ERRO - VERIFICAR"))))</f>
        <v/>
      </c>
      <c r="S554" s="64" t="str">
        <f t="shared" si="17"/>
        <v/>
      </c>
    </row>
    <row r="555" spans="17:19" x14ac:dyDescent="0.25">
      <c r="Q555" s="51" t="str">
        <f t="shared" si="16"/>
        <v/>
      </c>
      <c r="R555" s="51" t="str">
        <f>IF(M555="","",IF(AND(M555&lt;&gt;'Tabelas auxiliares'!$B$236,M555&lt;&gt;'Tabelas auxiliares'!$B$237,M555&lt;&gt;'Tabelas auxiliares'!$C$236,M555&lt;&gt;'Tabelas auxiliares'!$C$237,M555&lt;&gt;'Tabelas auxiliares'!$D$236),"FOLHA DE PESSOAL",IF(Q555='Tabelas auxiliares'!$A$237,"CUSTEIO",IF(Q555='Tabelas auxiliares'!$A$236,"INVESTIMENTO","ERRO - VERIFICAR"))))</f>
        <v/>
      </c>
      <c r="S555" s="64" t="str">
        <f t="shared" si="17"/>
        <v/>
      </c>
    </row>
    <row r="556" spans="17:19" x14ac:dyDescent="0.25">
      <c r="Q556" s="51" t="str">
        <f t="shared" si="16"/>
        <v/>
      </c>
      <c r="R556" s="51" t="str">
        <f>IF(M556="","",IF(AND(M556&lt;&gt;'Tabelas auxiliares'!$B$236,M556&lt;&gt;'Tabelas auxiliares'!$B$237,M556&lt;&gt;'Tabelas auxiliares'!$C$236,M556&lt;&gt;'Tabelas auxiliares'!$C$237,M556&lt;&gt;'Tabelas auxiliares'!$D$236),"FOLHA DE PESSOAL",IF(Q556='Tabelas auxiliares'!$A$237,"CUSTEIO",IF(Q556='Tabelas auxiliares'!$A$236,"INVESTIMENTO","ERRO - VERIFICAR"))))</f>
        <v/>
      </c>
      <c r="S556" s="64" t="str">
        <f t="shared" si="17"/>
        <v/>
      </c>
    </row>
    <row r="557" spans="17:19" x14ac:dyDescent="0.25">
      <c r="Q557" s="51" t="str">
        <f t="shared" si="16"/>
        <v/>
      </c>
      <c r="R557" s="51" t="str">
        <f>IF(M557="","",IF(AND(M557&lt;&gt;'Tabelas auxiliares'!$B$236,M557&lt;&gt;'Tabelas auxiliares'!$B$237,M557&lt;&gt;'Tabelas auxiliares'!$C$236,M557&lt;&gt;'Tabelas auxiliares'!$C$237,M557&lt;&gt;'Tabelas auxiliares'!$D$236),"FOLHA DE PESSOAL",IF(Q557='Tabelas auxiliares'!$A$237,"CUSTEIO",IF(Q557='Tabelas auxiliares'!$A$236,"INVESTIMENTO","ERRO - VERIFICAR"))))</f>
        <v/>
      </c>
      <c r="S557" s="64" t="str">
        <f t="shared" si="17"/>
        <v/>
      </c>
    </row>
    <row r="558" spans="17:19" x14ac:dyDescent="0.25">
      <c r="Q558" s="51" t="str">
        <f t="shared" si="16"/>
        <v/>
      </c>
      <c r="R558" s="51" t="str">
        <f>IF(M558="","",IF(AND(M558&lt;&gt;'Tabelas auxiliares'!$B$236,M558&lt;&gt;'Tabelas auxiliares'!$B$237,M558&lt;&gt;'Tabelas auxiliares'!$C$236,M558&lt;&gt;'Tabelas auxiliares'!$C$237,M558&lt;&gt;'Tabelas auxiliares'!$D$236),"FOLHA DE PESSOAL",IF(Q558='Tabelas auxiliares'!$A$237,"CUSTEIO",IF(Q558='Tabelas auxiliares'!$A$236,"INVESTIMENTO","ERRO - VERIFICAR"))))</f>
        <v/>
      </c>
      <c r="S558" s="64" t="str">
        <f t="shared" si="17"/>
        <v/>
      </c>
    </row>
    <row r="559" spans="17:19" x14ac:dyDescent="0.25">
      <c r="Q559" s="51" t="str">
        <f t="shared" si="16"/>
        <v/>
      </c>
      <c r="R559" s="51" t="str">
        <f>IF(M559="","",IF(AND(M559&lt;&gt;'Tabelas auxiliares'!$B$236,M559&lt;&gt;'Tabelas auxiliares'!$B$237,M559&lt;&gt;'Tabelas auxiliares'!$C$236,M559&lt;&gt;'Tabelas auxiliares'!$C$237,M559&lt;&gt;'Tabelas auxiliares'!$D$236),"FOLHA DE PESSOAL",IF(Q559='Tabelas auxiliares'!$A$237,"CUSTEIO",IF(Q559='Tabelas auxiliares'!$A$236,"INVESTIMENTO","ERRO - VERIFICAR"))))</f>
        <v/>
      </c>
      <c r="S559" s="64" t="str">
        <f t="shared" si="17"/>
        <v/>
      </c>
    </row>
    <row r="560" spans="17:19" x14ac:dyDescent="0.25">
      <c r="Q560" s="51" t="str">
        <f t="shared" si="16"/>
        <v/>
      </c>
      <c r="R560" s="51" t="str">
        <f>IF(M560="","",IF(AND(M560&lt;&gt;'Tabelas auxiliares'!$B$236,M560&lt;&gt;'Tabelas auxiliares'!$B$237,M560&lt;&gt;'Tabelas auxiliares'!$C$236,M560&lt;&gt;'Tabelas auxiliares'!$C$237,M560&lt;&gt;'Tabelas auxiliares'!$D$236),"FOLHA DE PESSOAL",IF(Q560='Tabelas auxiliares'!$A$237,"CUSTEIO",IF(Q560='Tabelas auxiliares'!$A$236,"INVESTIMENTO","ERRO - VERIFICAR"))))</f>
        <v/>
      </c>
      <c r="S560" s="64" t="str">
        <f t="shared" si="17"/>
        <v/>
      </c>
    </row>
    <row r="561" spans="17:19" x14ac:dyDescent="0.25">
      <c r="Q561" s="51" t="str">
        <f t="shared" si="16"/>
        <v/>
      </c>
      <c r="R561" s="51" t="str">
        <f>IF(M561="","",IF(AND(M561&lt;&gt;'Tabelas auxiliares'!$B$236,M561&lt;&gt;'Tabelas auxiliares'!$B$237,M561&lt;&gt;'Tabelas auxiliares'!$C$236,M561&lt;&gt;'Tabelas auxiliares'!$C$237,M561&lt;&gt;'Tabelas auxiliares'!$D$236),"FOLHA DE PESSOAL",IF(Q561='Tabelas auxiliares'!$A$237,"CUSTEIO",IF(Q561='Tabelas auxiliares'!$A$236,"INVESTIMENTO","ERRO - VERIFICAR"))))</f>
        <v/>
      </c>
      <c r="S561" s="64" t="str">
        <f t="shared" si="17"/>
        <v/>
      </c>
    </row>
    <row r="562" spans="17:19" x14ac:dyDescent="0.25">
      <c r="Q562" s="51" t="str">
        <f t="shared" si="16"/>
        <v/>
      </c>
      <c r="R562" s="51" t="str">
        <f>IF(M562="","",IF(AND(M562&lt;&gt;'Tabelas auxiliares'!$B$236,M562&lt;&gt;'Tabelas auxiliares'!$B$237,M562&lt;&gt;'Tabelas auxiliares'!$C$236,M562&lt;&gt;'Tabelas auxiliares'!$C$237,M562&lt;&gt;'Tabelas auxiliares'!$D$236),"FOLHA DE PESSOAL",IF(Q562='Tabelas auxiliares'!$A$237,"CUSTEIO",IF(Q562='Tabelas auxiliares'!$A$236,"INVESTIMENTO","ERRO - VERIFICAR"))))</f>
        <v/>
      </c>
      <c r="S562" s="64" t="str">
        <f t="shared" si="17"/>
        <v/>
      </c>
    </row>
    <row r="563" spans="17:19" x14ac:dyDescent="0.25">
      <c r="Q563" s="51" t="str">
        <f t="shared" si="16"/>
        <v/>
      </c>
      <c r="R563" s="51" t="str">
        <f>IF(M563="","",IF(AND(M563&lt;&gt;'Tabelas auxiliares'!$B$236,M563&lt;&gt;'Tabelas auxiliares'!$B$237,M563&lt;&gt;'Tabelas auxiliares'!$C$236,M563&lt;&gt;'Tabelas auxiliares'!$C$237,M563&lt;&gt;'Tabelas auxiliares'!$D$236),"FOLHA DE PESSOAL",IF(Q563='Tabelas auxiliares'!$A$237,"CUSTEIO",IF(Q563='Tabelas auxiliares'!$A$236,"INVESTIMENTO","ERRO - VERIFICAR"))))</f>
        <v/>
      </c>
      <c r="S563" s="64" t="str">
        <f t="shared" si="17"/>
        <v/>
      </c>
    </row>
    <row r="564" spans="17:19" x14ac:dyDescent="0.25">
      <c r="Q564" s="51" t="str">
        <f t="shared" si="16"/>
        <v/>
      </c>
      <c r="R564" s="51" t="str">
        <f>IF(M564="","",IF(AND(M564&lt;&gt;'Tabelas auxiliares'!$B$236,M564&lt;&gt;'Tabelas auxiliares'!$B$237,M564&lt;&gt;'Tabelas auxiliares'!$C$236,M564&lt;&gt;'Tabelas auxiliares'!$C$237,M564&lt;&gt;'Tabelas auxiliares'!$D$236),"FOLHA DE PESSOAL",IF(Q564='Tabelas auxiliares'!$A$237,"CUSTEIO",IF(Q564='Tabelas auxiliares'!$A$236,"INVESTIMENTO","ERRO - VERIFICAR"))))</f>
        <v/>
      </c>
      <c r="S564" s="64" t="str">
        <f t="shared" si="17"/>
        <v/>
      </c>
    </row>
    <row r="565" spans="17:19" x14ac:dyDescent="0.25">
      <c r="Q565" s="51" t="str">
        <f t="shared" si="16"/>
        <v/>
      </c>
      <c r="R565" s="51" t="str">
        <f>IF(M565="","",IF(AND(M565&lt;&gt;'Tabelas auxiliares'!$B$236,M565&lt;&gt;'Tabelas auxiliares'!$B$237,M565&lt;&gt;'Tabelas auxiliares'!$C$236,M565&lt;&gt;'Tabelas auxiliares'!$C$237,M565&lt;&gt;'Tabelas auxiliares'!$D$236),"FOLHA DE PESSOAL",IF(Q565='Tabelas auxiliares'!$A$237,"CUSTEIO",IF(Q565='Tabelas auxiliares'!$A$236,"INVESTIMENTO","ERRO - VERIFICAR"))))</f>
        <v/>
      </c>
      <c r="S565" s="64" t="str">
        <f t="shared" si="17"/>
        <v/>
      </c>
    </row>
    <row r="566" spans="17:19" x14ac:dyDescent="0.25">
      <c r="Q566" s="51" t="str">
        <f t="shared" si="16"/>
        <v/>
      </c>
      <c r="R566" s="51" t="str">
        <f>IF(M566="","",IF(AND(M566&lt;&gt;'Tabelas auxiliares'!$B$236,M566&lt;&gt;'Tabelas auxiliares'!$B$237,M566&lt;&gt;'Tabelas auxiliares'!$C$236,M566&lt;&gt;'Tabelas auxiliares'!$C$237,M566&lt;&gt;'Tabelas auxiliares'!$D$236),"FOLHA DE PESSOAL",IF(Q566='Tabelas auxiliares'!$A$237,"CUSTEIO",IF(Q566='Tabelas auxiliares'!$A$236,"INVESTIMENTO","ERRO - VERIFICAR"))))</f>
        <v/>
      </c>
      <c r="S566" s="64" t="str">
        <f t="shared" si="17"/>
        <v/>
      </c>
    </row>
    <row r="567" spans="17:19" x14ac:dyDescent="0.25">
      <c r="Q567" s="51" t="str">
        <f t="shared" si="16"/>
        <v/>
      </c>
      <c r="R567" s="51" t="str">
        <f>IF(M567="","",IF(AND(M567&lt;&gt;'Tabelas auxiliares'!$B$236,M567&lt;&gt;'Tabelas auxiliares'!$B$237,M567&lt;&gt;'Tabelas auxiliares'!$C$236,M567&lt;&gt;'Tabelas auxiliares'!$C$237,M567&lt;&gt;'Tabelas auxiliares'!$D$236),"FOLHA DE PESSOAL",IF(Q567='Tabelas auxiliares'!$A$237,"CUSTEIO",IF(Q567='Tabelas auxiliares'!$A$236,"INVESTIMENTO","ERRO - VERIFICAR"))))</f>
        <v/>
      </c>
      <c r="S567" s="64" t="str">
        <f t="shared" si="17"/>
        <v/>
      </c>
    </row>
    <row r="568" spans="17:19" x14ac:dyDescent="0.25">
      <c r="Q568" s="51" t="str">
        <f t="shared" si="16"/>
        <v/>
      </c>
      <c r="R568" s="51" t="str">
        <f>IF(M568="","",IF(AND(M568&lt;&gt;'Tabelas auxiliares'!$B$236,M568&lt;&gt;'Tabelas auxiliares'!$B$237,M568&lt;&gt;'Tabelas auxiliares'!$C$236,M568&lt;&gt;'Tabelas auxiliares'!$C$237,M568&lt;&gt;'Tabelas auxiliares'!$D$236),"FOLHA DE PESSOAL",IF(Q568='Tabelas auxiliares'!$A$237,"CUSTEIO",IF(Q568='Tabelas auxiliares'!$A$236,"INVESTIMENTO","ERRO - VERIFICAR"))))</f>
        <v/>
      </c>
      <c r="S568" s="64" t="str">
        <f t="shared" si="17"/>
        <v/>
      </c>
    </row>
    <row r="569" spans="17:19" x14ac:dyDescent="0.25">
      <c r="Q569" s="51" t="str">
        <f t="shared" si="16"/>
        <v/>
      </c>
      <c r="R569" s="51" t="str">
        <f>IF(M569="","",IF(AND(M569&lt;&gt;'Tabelas auxiliares'!$B$236,M569&lt;&gt;'Tabelas auxiliares'!$B$237,M569&lt;&gt;'Tabelas auxiliares'!$C$236,M569&lt;&gt;'Tabelas auxiliares'!$C$237,M569&lt;&gt;'Tabelas auxiliares'!$D$236),"FOLHA DE PESSOAL",IF(Q569='Tabelas auxiliares'!$A$237,"CUSTEIO",IF(Q569='Tabelas auxiliares'!$A$236,"INVESTIMENTO","ERRO - VERIFICAR"))))</f>
        <v/>
      </c>
      <c r="S569" s="64" t="str">
        <f t="shared" si="17"/>
        <v/>
      </c>
    </row>
    <row r="570" spans="17:19" x14ac:dyDescent="0.25">
      <c r="Q570" s="51" t="str">
        <f t="shared" si="16"/>
        <v/>
      </c>
      <c r="R570" s="51" t="str">
        <f>IF(M570="","",IF(AND(M570&lt;&gt;'Tabelas auxiliares'!$B$236,M570&lt;&gt;'Tabelas auxiliares'!$B$237,M570&lt;&gt;'Tabelas auxiliares'!$C$236,M570&lt;&gt;'Tabelas auxiliares'!$C$237,M570&lt;&gt;'Tabelas auxiliares'!$D$236),"FOLHA DE PESSOAL",IF(Q570='Tabelas auxiliares'!$A$237,"CUSTEIO",IF(Q570='Tabelas auxiliares'!$A$236,"INVESTIMENTO","ERRO - VERIFICAR"))))</f>
        <v/>
      </c>
      <c r="S570" s="64" t="str">
        <f t="shared" si="17"/>
        <v/>
      </c>
    </row>
    <row r="571" spans="17:19" x14ac:dyDescent="0.25">
      <c r="Q571" s="51" t="str">
        <f t="shared" si="16"/>
        <v/>
      </c>
      <c r="R571" s="51" t="str">
        <f>IF(M571="","",IF(AND(M571&lt;&gt;'Tabelas auxiliares'!$B$236,M571&lt;&gt;'Tabelas auxiliares'!$B$237,M571&lt;&gt;'Tabelas auxiliares'!$C$236,M571&lt;&gt;'Tabelas auxiliares'!$C$237,M571&lt;&gt;'Tabelas auxiliares'!$D$236),"FOLHA DE PESSOAL",IF(Q571='Tabelas auxiliares'!$A$237,"CUSTEIO",IF(Q571='Tabelas auxiliares'!$A$236,"INVESTIMENTO","ERRO - VERIFICAR"))))</f>
        <v/>
      </c>
      <c r="S571" s="64" t="str">
        <f t="shared" si="17"/>
        <v/>
      </c>
    </row>
    <row r="572" spans="17:19" x14ac:dyDescent="0.25">
      <c r="Q572" s="51" t="str">
        <f t="shared" si="16"/>
        <v/>
      </c>
      <c r="R572" s="51" t="str">
        <f>IF(M572="","",IF(AND(M572&lt;&gt;'Tabelas auxiliares'!$B$236,M572&lt;&gt;'Tabelas auxiliares'!$B$237,M572&lt;&gt;'Tabelas auxiliares'!$C$236,M572&lt;&gt;'Tabelas auxiliares'!$C$237,M572&lt;&gt;'Tabelas auxiliares'!$D$236),"FOLHA DE PESSOAL",IF(Q572='Tabelas auxiliares'!$A$237,"CUSTEIO",IF(Q572='Tabelas auxiliares'!$A$236,"INVESTIMENTO","ERRO - VERIFICAR"))))</f>
        <v/>
      </c>
      <c r="S572" s="64" t="str">
        <f t="shared" si="17"/>
        <v/>
      </c>
    </row>
    <row r="573" spans="17:19" x14ac:dyDescent="0.25">
      <c r="Q573" s="51" t="str">
        <f t="shared" si="16"/>
        <v/>
      </c>
      <c r="R573" s="51" t="str">
        <f>IF(M573="","",IF(AND(M573&lt;&gt;'Tabelas auxiliares'!$B$236,M573&lt;&gt;'Tabelas auxiliares'!$B$237,M573&lt;&gt;'Tabelas auxiliares'!$C$236,M573&lt;&gt;'Tabelas auxiliares'!$C$237,M573&lt;&gt;'Tabelas auxiliares'!$D$236),"FOLHA DE PESSOAL",IF(Q573='Tabelas auxiliares'!$A$237,"CUSTEIO",IF(Q573='Tabelas auxiliares'!$A$236,"INVESTIMENTO","ERRO - VERIFICAR"))))</f>
        <v/>
      </c>
      <c r="S573" s="64" t="str">
        <f t="shared" si="17"/>
        <v/>
      </c>
    </row>
    <row r="574" spans="17:19" x14ac:dyDescent="0.25">
      <c r="Q574" s="51" t="str">
        <f t="shared" si="16"/>
        <v/>
      </c>
      <c r="R574" s="51" t="str">
        <f>IF(M574="","",IF(AND(M574&lt;&gt;'Tabelas auxiliares'!$B$236,M574&lt;&gt;'Tabelas auxiliares'!$B$237,M574&lt;&gt;'Tabelas auxiliares'!$C$236,M574&lt;&gt;'Tabelas auxiliares'!$C$237,M574&lt;&gt;'Tabelas auxiliares'!$D$236),"FOLHA DE PESSOAL",IF(Q574='Tabelas auxiliares'!$A$237,"CUSTEIO",IF(Q574='Tabelas auxiliares'!$A$236,"INVESTIMENTO","ERRO - VERIFICAR"))))</f>
        <v/>
      </c>
      <c r="S574" s="64" t="str">
        <f t="shared" si="17"/>
        <v/>
      </c>
    </row>
    <row r="575" spans="17:19" x14ac:dyDescent="0.25">
      <c r="Q575" s="51" t="str">
        <f t="shared" si="16"/>
        <v/>
      </c>
      <c r="R575" s="51" t="str">
        <f>IF(M575="","",IF(AND(M575&lt;&gt;'Tabelas auxiliares'!$B$236,M575&lt;&gt;'Tabelas auxiliares'!$B$237,M575&lt;&gt;'Tabelas auxiliares'!$C$236,M575&lt;&gt;'Tabelas auxiliares'!$C$237,M575&lt;&gt;'Tabelas auxiliares'!$D$236),"FOLHA DE PESSOAL",IF(Q575='Tabelas auxiliares'!$A$237,"CUSTEIO",IF(Q575='Tabelas auxiliares'!$A$236,"INVESTIMENTO","ERRO - VERIFICAR"))))</f>
        <v/>
      </c>
      <c r="S575" s="64" t="str">
        <f t="shared" si="17"/>
        <v/>
      </c>
    </row>
    <row r="576" spans="17:19" x14ac:dyDescent="0.25">
      <c r="Q576" s="51" t="str">
        <f t="shared" si="16"/>
        <v/>
      </c>
      <c r="R576" s="51" t="str">
        <f>IF(M576="","",IF(AND(M576&lt;&gt;'Tabelas auxiliares'!$B$236,M576&lt;&gt;'Tabelas auxiliares'!$B$237,M576&lt;&gt;'Tabelas auxiliares'!$C$236,M576&lt;&gt;'Tabelas auxiliares'!$C$237,M576&lt;&gt;'Tabelas auxiliares'!$D$236),"FOLHA DE PESSOAL",IF(Q576='Tabelas auxiliares'!$A$237,"CUSTEIO",IF(Q576='Tabelas auxiliares'!$A$236,"INVESTIMENTO","ERRO - VERIFICAR"))))</f>
        <v/>
      </c>
      <c r="S576" s="64" t="str">
        <f t="shared" si="17"/>
        <v/>
      </c>
    </row>
    <row r="577" spans="17:19" x14ac:dyDescent="0.25">
      <c r="Q577" s="51" t="str">
        <f t="shared" si="16"/>
        <v/>
      </c>
      <c r="R577" s="51" t="str">
        <f>IF(M577="","",IF(AND(M577&lt;&gt;'Tabelas auxiliares'!$B$236,M577&lt;&gt;'Tabelas auxiliares'!$B$237,M577&lt;&gt;'Tabelas auxiliares'!$C$236,M577&lt;&gt;'Tabelas auxiliares'!$C$237,M577&lt;&gt;'Tabelas auxiliares'!$D$236),"FOLHA DE PESSOAL",IF(Q577='Tabelas auxiliares'!$A$237,"CUSTEIO",IF(Q577='Tabelas auxiliares'!$A$236,"INVESTIMENTO","ERRO - VERIFICAR"))))</f>
        <v/>
      </c>
      <c r="S577" s="64" t="str">
        <f t="shared" si="17"/>
        <v/>
      </c>
    </row>
    <row r="578" spans="17:19" x14ac:dyDescent="0.25">
      <c r="Q578" s="51" t="str">
        <f t="shared" si="16"/>
        <v/>
      </c>
      <c r="R578" s="51" t="str">
        <f>IF(M578="","",IF(AND(M578&lt;&gt;'Tabelas auxiliares'!$B$236,M578&lt;&gt;'Tabelas auxiliares'!$B$237,M578&lt;&gt;'Tabelas auxiliares'!$C$236,M578&lt;&gt;'Tabelas auxiliares'!$C$237,M578&lt;&gt;'Tabelas auxiliares'!$D$236),"FOLHA DE PESSOAL",IF(Q578='Tabelas auxiliares'!$A$237,"CUSTEIO",IF(Q578='Tabelas auxiliares'!$A$236,"INVESTIMENTO","ERRO - VERIFICAR"))))</f>
        <v/>
      </c>
      <c r="S578" s="64" t="str">
        <f t="shared" si="17"/>
        <v/>
      </c>
    </row>
    <row r="579" spans="17:19" x14ac:dyDescent="0.25">
      <c r="Q579" s="51" t="str">
        <f t="shared" si="16"/>
        <v/>
      </c>
      <c r="R579" s="51" t="str">
        <f>IF(M579="","",IF(AND(M579&lt;&gt;'Tabelas auxiliares'!$B$236,M579&lt;&gt;'Tabelas auxiliares'!$B$237,M579&lt;&gt;'Tabelas auxiliares'!$C$236,M579&lt;&gt;'Tabelas auxiliares'!$C$237,M579&lt;&gt;'Tabelas auxiliares'!$D$236),"FOLHA DE PESSOAL",IF(Q579='Tabelas auxiliares'!$A$237,"CUSTEIO",IF(Q579='Tabelas auxiliares'!$A$236,"INVESTIMENTO","ERRO - VERIFICAR"))))</f>
        <v/>
      </c>
      <c r="S579" s="64" t="str">
        <f t="shared" si="17"/>
        <v/>
      </c>
    </row>
    <row r="580" spans="17:19" x14ac:dyDescent="0.25">
      <c r="Q580" s="51" t="str">
        <f t="shared" ref="Q580:Q643" si="18">LEFT(O580,1)</f>
        <v/>
      </c>
      <c r="R580" s="51" t="str">
        <f>IF(M580="","",IF(AND(M580&lt;&gt;'Tabelas auxiliares'!$B$236,M580&lt;&gt;'Tabelas auxiliares'!$B$237,M580&lt;&gt;'Tabelas auxiliares'!$C$236,M580&lt;&gt;'Tabelas auxiliares'!$C$237,M580&lt;&gt;'Tabelas auxiliares'!$D$236),"FOLHA DE PESSOAL",IF(Q580='Tabelas auxiliares'!$A$237,"CUSTEIO",IF(Q580='Tabelas auxiliares'!$A$236,"INVESTIMENTO","ERRO - VERIFICAR"))))</f>
        <v/>
      </c>
      <c r="S580" s="64" t="str">
        <f t="shared" si="17"/>
        <v/>
      </c>
    </row>
    <row r="581" spans="17:19" x14ac:dyDescent="0.25">
      <c r="Q581" s="51" t="str">
        <f t="shared" si="18"/>
        <v/>
      </c>
      <c r="R581" s="51" t="str">
        <f>IF(M581="","",IF(AND(M581&lt;&gt;'Tabelas auxiliares'!$B$236,M581&lt;&gt;'Tabelas auxiliares'!$B$237,M581&lt;&gt;'Tabelas auxiliares'!$C$236,M581&lt;&gt;'Tabelas auxiliares'!$C$237,M581&lt;&gt;'Tabelas auxiliares'!$D$236),"FOLHA DE PESSOAL",IF(Q581='Tabelas auxiliares'!$A$237,"CUSTEIO",IF(Q581='Tabelas auxiliares'!$A$236,"INVESTIMENTO","ERRO - VERIFICAR"))))</f>
        <v/>
      </c>
      <c r="S581" s="64" t="str">
        <f t="shared" ref="S581:S644" si="19">IF(SUM(T581:X581)=0,"",SUM(T581:X581))</f>
        <v/>
      </c>
    </row>
    <row r="582" spans="17:19" x14ac:dyDescent="0.25">
      <c r="Q582" s="51" t="str">
        <f t="shared" si="18"/>
        <v/>
      </c>
      <c r="R582" s="51" t="str">
        <f>IF(M582="","",IF(AND(M582&lt;&gt;'Tabelas auxiliares'!$B$236,M582&lt;&gt;'Tabelas auxiliares'!$B$237,M582&lt;&gt;'Tabelas auxiliares'!$C$236,M582&lt;&gt;'Tabelas auxiliares'!$C$237,M582&lt;&gt;'Tabelas auxiliares'!$D$236),"FOLHA DE PESSOAL",IF(Q582='Tabelas auxiliares'!$A$237,"CUSTEIO",IF(Q582='Tabelas auxiliares'!$A$236,"INVESTIMENTO","ERRO - VERIFICAR"))))</f>
        <v/>
      </c>
      <c r="S582" s="64" t="str">
        <f t="shared" si="19"/>
        <v/>
      </c>
    </row>
    <row r="583" spans="17:19" x14ac:dyDescent="0.25">
      <c r="Q583" s="51" t="str">
        <f t="shared" si="18"/>
        <v/>
      </c>
      <c r="R583" s="51" t="str">
        <f>IF(M583="","",IF(AND(M583&lt;&gt;'Tabelas auxiliares'!$B$236,M583&lt;&gt;'Tabelas auxiliares'!$B$237,M583&lt;&gt;'Tabelas auxiliares'!$C$236,M583&lt;&gt;'Tabelas auxiliares'!$C$237,M583&lt;&gt;'Tabelas auxiliares'!$D$236),"FOLHA DE PESSOAL",IF(Q583='Tabelas auxiliares'!$A$237,"CUSTEIO",IF(Q583='Tabelas auxiliares'!$A$236,"INVESTIMENTO","ERRO - VERIFICAR"))))</f>
        <v/>
      </c>
      <c r="S583" s="64" t="str">
        <f t="shared" si="19"/>
        <v/>
      </c>
    </row>
    <row r="584" spans="17:19" x14ac:dyDescent="0.25">
      <c r="Q584" s="51" t="str">
        <f t="shared" si="18"/>
        <v/>
      </c>
      <c r="R584" s="51" t="str">
        <f>IF(M584="","",IF(AND(M584&lt;&gt;'Tabelas auxiliares'!$B$236,M584&lt;&gt;'Tabelas auxiliares'!$B$237,M584&lt;&gt;'Tabelas auxiliares'!$C$236,M584&lt;&gt;'Tabelas auxiliares'!$C$237,M584&lt;&gt;'Tabelas auxiliares'!$D$236),"FOLHA DE PESSOAL",IF(Q584='Tabelas auxiliares'!$A$237,"CUSTEIO",IF(Q584='Tabelas auxiliares'!$A$236,"INVESTIMENTO","ERRO - VERIFICAR"))))</f>
        <v/>
      </c>
      <c r="S584" s="64" t="str">
        <f t="shared" si="19"/>
        <v/>
      </c>
    </row>
    <row r="585" spans="17:19" x14ac:dyDescent="0.25">
      <c r="Q585" s="51" t="str">
        <f t="shared" si="18"/>
        <v/>
      </c>
      <c r="R585" s="51" t="str">
        <f>IF(M585="","",IF(AND(M585&lt;&gt;'Tabelas auxiliares'!$B$236,M585&lt;&gt;'Tabelas auxiliares'!$B$237,M585&lt;&gt;'Tabelas auxiliares'!$C$236,M585&lt;&gt;'Tabelas auxiliares'!$C$237,M585&lt;&gt;'Tabelas auxiliares'!$D$236),"FOLHA DE PESSOAL",IF(Q585='Tabelas auxiliares'!$A$237,"CUSTEIO",IF(Q585='Tabelas auxiliares'!$A$236,"INVESTIMENTO","ERRO - VERIFICAR"))))</f>
        <v/>
      </c>
      <c r="S585" s="64" t="str">
        <f t="shared" si="19"/>
        <v/>
      </c>
    </row>
    <row r="586" spans="17:19" x14ac:dyDescent="0.25">
      <c r="Q586" s="51" t="str">
        <f t="shared" si="18"/>
        <v/>
      </c>
      <c r="R586" s="51" t="str">
        <f>IF(M586="","",IF(AND(M586&lt;&gt;'Tabelas auxiliares'!$B$236,M586&lt;&gt;'Tabelas auxiliares'!$B$237,M586&lt;&gt;'Tabelas auxiliares'!$C$236,M586&lt;&gt;'Tabelas auxiliares'!$C$237,M586&lt;&gt;'Tabelas auxiliares'!$D$236),"FOLHA DE PESSOAL",IF(Q586='Tabelas auxiliares'!$A$237,"CUSTEIO",IF(Q586='Tabelas auxiliares'!$A$236,"INVESTIMENTO","ERRO - VERIFICAR"))))</f>
        <v/>
      </c>
      <c r="S586" s="64" t="str">
        <f t="shared" si="19"/>
        <v/>
      </c>
    </row>
    <row r="587" spans="17:19" x14ac:dyDescent="0.25">
      <c r="Q587" s="51" t="str">
        <f t="shared" si="18"/>
        <v/>
      </c>
      <c r="R587" s="51" t="str">
        <f>IF(M587="","",IF(AND(M587&lt;&gt;'Tabelas auxiliares'!$B$236,M587&lt;&gt;'Tabelas auxiliares'!$B$237,M587&lt;&gt;'Tabelas auxiliares'!$C$236,M587&lt;&gt;'Tabelas auxiliares'!$C$237,M587&lt;&gt;'Tabelas auxiliares'!$D$236),"FOLHA DE PESSOAL",IF(Q587='Tabelas auxiliares'!$A$237,"CUSTEIO",IF(Q587='Tabelas auxiliares'!$A$236,"INVESTIMENTO","ERRO - VERIFICAR"))))</f>
        <v/>
      </c>
      <c r="S587" s="64" t="str">
        <f t="shared" si="19"/>
        <v/>
      </c>
    </row>
    <row r="588" spans="17:19" x14ac:dyDescent="0.25">
      <c r="Q588" s="51" t="str">
        <f t="shared" si="18"/>
        <v/>
      </c>
      <c r="R588" s="51" t="str">
        <f>IF(M588="","",IF(AND(M588&lt;&gt;'Tabelas auxiliares'!$B$236,M588&lt;&gt;'Tabelas auxiliares'!$B$237,M588&lt;&gt;'Tabelas auxiliares'!$C$236,M588&lt;&gt;'Tabelas auxiliares'!$C$237,M588&lt;&gt;'Tabelas auxiliares'!$D$236),"FOLHA DE PESSOAL",IF(Q588='Tabelas auxiliares'!$A$237,"CUSTEIO",IF(Q588='Tabelas auxiliares'!$A$236,"INVESTIMENTO","ERRO - VERIFICAR"))))</f>
        <v/>
      </c>
      <c r="S588" s="64" t="str">
        <f t="shared" si="19"/>
        <v/>
      </c>
    </row>
    <row r="589" spans="17:19" x14ac:dyDescent="0.25">
      <c r="Q589" s="51" t="str">
        <f t="shared" si="18"/>
        <v/>
      </c>
      <c r="R589" s="51" t="str">
        <f>IF(M589="","",IF(AND(M589&lt;&gt;'Tabelas auxiliares'!$B$236,M589&lt;&gt;'Tabelas auxiliares'!$B$237,M589&lt;&gt;'Tabelas auxiliares'!$C$236,M589&lt;&gt;'Tabelas auxiliares'!$C$237,M589&lt;&gt;'Tabelas auxiliares'!$D$236),"FOLHA DE PESSOAL",IF(Q589='Tabelas auxiliares'!$A$237,"CUSTEIO",IF(Q589='Tabelas auxiliares'!$A$236,"INVESTIMENTO","ERRO - VERIFICAR"))))</f>
        <v/>
      </c>
      <c r="S589" s="64" t="str">
        <f t="shared" si="19"/>
        <v/>
      </c>
    </row>
    <row r="590" spans="17:19" x14ac:dyDescent="0.25">
      <c r="Q590" s="51" t="str">
        <f t="shared" si="18"/>
        <v/>
      </c>
      <c r="R590" s="51" t="str">
        <f>IF(M590="","",IF(AND(M590&lt;&gt;'Tabelas auxiliares'!$B$236,M590&lt;&gt;'Tabelas auxiliares'!$B$237,M590&lt;&gt;'Tabelas auxiliares'!$C$236,M590&lt;&gt;'Tabelas auxiliares'!$C$237,M590&lt;&gt;'Tabelas auxiliares'!$D$236),"FOLHA DE PESSOAL",IF(Q590='Tabelas auxiliares'!$A$237,"CUSTEIO",IF(Q590='Tabelas auxiliares'!$A$236,"INVESTIMENTO","ERRO - VERIFICAR"))))</f>
        <v/>
      </c>
      <c r="S590" s="64" t="str">
        <f t="shared" si="19"/>
        <v/>
      </c>
    </row>
    <row r="591" spans="17:19" x14ac:dyDescent="0.25">
      <c r="Q591" s="51" t="str">
        <f t="shared" si="18"/>
        <v/>
      </c>
      <c r="R591" s="51" t="str">
        <f>IF(M591="","",IF(AND(M591&lt;&gt;'Tabelas auxiliares'!$B$236,M591&lt;&gt;'Tabelas auxiliares'!$B$237,M591&lt;&gt;'Tabelas auxiliares'!$C$236,M591&lt;&gt;'Tabelas auxiliares'!$C$237,M591&lt;&gt;'Tabelas auxiliares'!$D$236),"FOLHA DE PESSOAL",IF(Q591='Tabelas auxiliares'!$A$237,"CUSTEIO",IF(Q591='Tabelas auxiliares'!$A$236,"INVESTIMENTO","ERRO - VERIFICAR"))))</f>
        <v/>
      </c>
      <c r="S591" s="64" t="str">
        <f t="shared" si="19"/>
        <v/>
      </c>
    </row>
    <row r="592" spans="17:19" x14ac:dyDescent="0.25">
      <c r="Q592" s="51" t="str">
        <f t="shared" si="18"/>
        <v/>
      </c>
      <c r="R592" s="51" t="str">
        <f>IF(M592="","",IF(AND(M592&lt;&gt;'Tabelas auxiliares'!$B$236,M592&lt;&gt;'Tabelas auxiliares'!$B$237,M592&lt;&gt;'Tabelas auxiliares'!$C$236,M592&lt;&gt;'Tabelas auxiliares'!$C$237,M592&lt;&gt;'Tabelas auxiliares'!$D$236),"FOLHA DE PESSOAL",IF(Q592='Tabelas auxiliares'!$A$237,"CUSTEIO",IF(Q592='Tabelas auxiliares'!$A$236,"INVESTIMENTO","ERRO - VERIFICAR"))))</f>
        <v/>
      </c>
      <c r="S592" s="64" t="str">
        <f t="shared" si="19"/>
        <v/>
      </c>
    </row>
    <row r="593" spans="17:19" x14ac:dyDescent="0.25">
      <c r="Q593" s="51" t="str">
        <f t="shared" si="18"/>
        <v/>
      </c>
      <c r="R593" s="51" t="str">
        <f>IF(M593="","",IF(AND(M593&lt;&gt;'Tabelas auxiliares'!$B$236,M593&lt;&gt;'Tabelas auxiliares'!$B$237,M593&lt;&gt;'Tabelas auxiliares'!$C$236,M593&lt;&gt;'Tabelas auxiliares'!$C$237,M593&lt;&gt;'Tabelas auxiliares'!$D$236),"FOLHA DE PESSOAL",IF(Q593='Tabelas auxiliares'!$A$237,"CUSTEIO",IF(Q593='Tabelas auxiliares'!$A$236,"INVESTIMENTO","ERRO - VERIFICAR"))))</f>
        <v/>
      </c>
      <c r="S593" s="64" t="str">
        <f t="shared" si="19"/>
        <v/>
      </c>
    </row>
    <row r="594" spans="17:19" x14ac:dyDescent="0.25">
      <c r="Q594" s="51" t="str">
        <f t="shared" si="18"/>
        <v/>
      </c>
      <c r="R594" s="51" t="str">
        <f>IF(M594="","",IF(AND(M594&lt;&gt;'Tabelas auxiliares'!$B$236,M594&lt;&gt;'Tabelas auxiliares'!$B$237,M594&lt;&gt;'Tabelas auxiliares'!$C$236,M594&lt;&gt;'Tabelas auxiliares'!$C$237,M594&lt;&gt;'Tabelas auxiliares'!$D$236),"FOLHA DE PESSOAL",IF(Q594='Tabelas auxiliares'!$A$237,"CUSTEIO",IF(Q594='Tabelas auxiliares'!$A$236,"INVESTIMENTO","ERRO - VERIFICAR"))))</f>
        <v/>
      </c>
      <c r="S594" s="64" t="str">
        <f t="shared" si="19"/>
        <v/>
      </c>
    </row>
    <row r="595" spans="17:19" x14ac:dyDescent="0.25">
      <c r="Q595" s="51" t="str">
        <f t="shared" si="18"/>
        <v/>
      </c>
      <c r="R595" s="51" t="str">
        <f>IF(M595="","",IF(AND(M595&lt;&gt;'Tabelas auxiliares'!$B$236,M595&lt;&gt;'Tabelas auxiliares'!$B$237,M595&lt;&gt;'Tabelas auxiliares'!$C$236,M595&lt;&gt;'Tabelas auxiliares'!$C$237,M595&lt;&gt;'Tabelas auxiliares'!$D$236),"FOLHA DE PESSOAL",IF(Q595='Tabelas auxiliares'!$A$237,"CUSTEIO",IF(Q595='Tabelas auxiliares'!$A$236,"INVESTIMENTO","ERRO - VERIFICAR"))))</f>
        <v/>
      </c>
      <c r="S595" s="64" t="str">
        <f t="shared" si="19"/>
        <v/>
      </c>
    </row>
    <row r="596" spans="17:19" x14ac:dyDescent="0.25">
      <c r="Q596" s="51" t="str">
        <f t="shared" si="18"/>
        <v/>
      </c>
      <c r="R596" s="51" t="str">
        <f>IF(M596="","",IF(AND(M596&lt;&gt;'Tabelas auxiliares'!$B$236,M596&lt;&gt;'Tabelas auxiliares'!$B$237,M596&lt;&gt;'Tabelas auxiliares'!$C$236,M596&lt;&gt;'Tabelas auxiliares'!$C$237,M596&lt;&gt;'Tabelas auxiliares'!$D$236),"FOLHA DE PESSOAL",IF(Q596='Tabelas auxiliares'!$A$237,"CUSTEIO",IF(Q596='Tabelas auxiliares'!$A$236,"INVESTIMENTO","ERRO - VERIFICAR"))))</f>
        <v/>
      </c>
      <c r="S596" s="64" t="str">
        <f t="shared" si="19"/>
        <v/>
      </c>
    </row>
    <row r="597" spans="17:19" x14ac:dyDescent="0.25">
      <c r="Q597" s="51" t="str">
        <f t="shared" si="18"/>
        <v/>
      </c>
      <c r="R597" s="51" t="str">
        <f>IF(M597="","",IF(AND(M597&lt;&gt;'Tabelas auxiliares'!$B$236,M597&lt;&gt;'Tabelas auxiliares'!$B$237,M597&lt;&gt;'Tabelas auxiliares'!$C$236,M597&lt;&gt;'Tabelas auxiliares'!$C$237,M597&lt;&gt;'Tabelas auxiliares'!$D$236),"FOLHA DE PESSOAL",IF(Q597='Tabelas auxiliares'!$A$237,"CUSTEIO",IF(Q597='Tabelas auxiliares'!$A$236,"INVESTIMENTO","ERRO - VERIFICAR"))))</f>
        <v/>
      </c>
      <c r="S597" s="64" t="str">
        <f t="shared" si="19"/>
        <v/>
      </c>
    </row>
    <row r="598" spans="17:19" x14ac:dyDescent="0.25">
      <c r="Q598" s="51" t="str">
        <f t="shared" si="18"/>
        <v/>
      </c>
      <c r="R598" s="51" t="str">
        <f>IF(M598="","",IF(AND(M598&lt;&gt;'Tabelas auxiliares'!$B$236,M598&lt;&gt;'Tabelas auxiliares'!$B$237,M598&lt;&gt;'Tabelas auxiliares'!$C$236,M598&lt;&gt;'Tabelas auxiliares'!$C$237,M598&lt;&gt;'Tabelas auxiliares'!$D$236),"FOLHA DE PESSOAL",IF(Q598='Tabelas auxiliares'!$A$237,"CUSTEIO",IF(Q598='Tabelas auxiliares'!$A$236,"INVESTIMENTO","ERRO - VERIFICAR"))))</f>
        <v/>
      </c>
      <c r="S598" s="64" t="str">
        <f t="shared" si="19"/>
        <v/>
      </c>
    </row>
    <row r="599" spans="17:19" x14ac:dyDescent="0.25">
      <c r="Q599" s="51" t="str">
        <f t="shared" si="18"/>
        <v/>
      </c>
      <c r="R599" s="51" t="str">
        <f>IF(M599="","",IF(AND(M599&lt;&gt;'Tabelas auxiliares'!$B$236,M599&lt;&gt;'Tabelas auxiliares'!$B$237,M599&lt;&gt;'Tabelas auxiliares'!$C$236,M599&lt;&gt;'Tabelas auxiliares'!$C$237,M599&lt;&gt;'Tabelas auxiliares'!$D$236),"FOLHA DE PESSOAL",IF(Q599='Tabelas auxiliares'!$A$237,"CUSTEIO",IF(Q599='Tabelas auxiliares'!$A$236,"INVESTIMENTO","ERRO - VERIFICAR"))))</f>
        <v/>
      </c>
      <c r="S599" s="64" t="str">
        <f t="shared" si="19"/>
        <v/>
      </c>
    </row>
    <row r="600" spans="17:19" x14ac:dyDescent="0.25">
      <c r="Q600" s="51" t="str">
        <f t="shared" si="18"/>
        <v/>
      </c>
      <c r="R600" s="51" t="str">
        <f>IF(M600="","",IF(AND(M600&lt;&gt;'Tabelas auxiliares'!$B$236,M600&lt;&gt;'Tabelas auxiliares'!$B$237,M600&lt;&gt;'Tabelas auxiliares'!$C$236,M600&lt;&gt;'Tabelas auxiliares'!$C$237,M600&lt;&gt;'Tabelas auxiliares'!$D$236),"FOLHA DE PESSOAL",IF(Q600='Tabelas auxiliares'!$A$237,"CUSTEIO",IF(Q600='Tabelas auxiliares'!$A$236,"INVESTIMENTO","ERRO - VERIFICAR"))))</f>
        <v/>
      </c>
      <c r="S600" s="64" t="str">
        <f t="shared" si="19"/>
        <v/>
      </c>
    </row>
    <row r="601" spans="17:19" x14ac:dyDescent="0.25">
      <c r="Q601" s="51" t="str">
        <f t="shared" si="18"/>
        <v/>
      </c>
      <c r="R601" s="51" t="str">
        <f>IF(M601="","",IF(AND(M601&lt;&gt;'Tabelas auxiliares'!$B$236,M601&lt;&gt;'Tabelas auxiliares'!$B$237,M601&lt;&gt;'Tabelas auxiliares'!$C$236,M601&lt;&gt;'Tabelas auxiliares'!$C$237,M601&lt;&gt;'Tabelas auxiliares'!$D$236),"FOLHA DE PESSOAL",IF(Q601='Tabelas auxiliares'!$A$237,"CUSTEIO",IF(Q601='Tabelas auxiliares'!$A$236,"INVESTIMENTO","ERRO - VERIFICAR"))))</f>
        <v/>
      </c>
      <c r="S601" s="64" t="str">
        <f t="shared" si="19"/>
        <v/>
      </c>
    </row>
    <row r="602" spans="17:19" x14ac:dyDescent="0.25">
      <c r="Q602" s="51" t="str">
        <f t="shared" si="18"/>
        <v/>
      </c>
      <c r="R602" s="51" t="str">
        <f>IF(M602="","",IF(AND(M602&lt;&gt;'Tabelas auxiliares'!$B$236,M602&lt;&gt;'Tabelas auxiliares'!$B$237,M602&lt;&gt;'Tabelas auxiliares'!$C$236,M602&lt;&gt;'Tabelas auxiliares'!$C$237,M602&lt;&gt;'Tabelas auxiliares'!$D$236),"FOLHA DE PESSOAL",IF(Q602='Tabelas auxiliares'!$A$237,"CUSTEIO",IF(Q602='Tabelas auxiliares'!$A$236,"INVESTIMENTO","ERRO - VERIFICAR"))))</f>
        <v/>
      </c>
      <c r="S602" s="64" t="str">
        <f t="shared" si="19"/>
        <v/>
      </c>
    </row>
    <row r="603" spans="17:19" x14ac:dyDescent="0.25">
      <c r="Q603" s="51" t="str">
        <f t="shared" si="18"/>
        <v/>
      </c>
      <c r="R603" s="51" t="str">
        <f>IF(M603="","",IF(AND(M603&lt;&gt;'Tabelas auxiliares'!$B$236,M603&lt;&gt;'Tabelas auxiliares'!$B$237,M603&lt;&gt;'Tabelas auxiliares'!$C$236,M603&lt;&gt;'Tabelas auxiliares'!$C$237,M603&lt;&gt;'Tabelas auxiliares'!$D$236),"FOLHA DE PESSOAL",IF(Q603='Tabelas auxiliares'!$A$237,"CUSTEIO",IF(Q603='Tabelas auxiliares'!$A$236,"INVESTIMENTO","ERRO - VERIFICAR"))))</f>
        <v/>
      </c>
      <c r="S603" s="64" t="str">
        <f t="shared" si="19"/>
        <v/>
      </c>
    </row>
    <row r="604" spans="17:19" x14ac:dyDescent="0.25">
      <c r="Q604" s="51" t="str">
        <f t="shared" si="18"/>
        <v/>
      </c>
      <c r="R604" s="51" t="str">
        <f>IF(M604="","",IF(AND(M604&lt;&gt;'Tabelas auxiliares'!$B$236,M604&lt;&gt;'Tabelas auxiliares'!$B$237,M604&lt;&gt;'Tabelas auxiliares'!$C$236,M604&lt;&gt;'Tabelas auxiliares'!$C$237,M604&lt;&gt;'Tabelas auxiliares'!$D$236),"FOLHA DE PESSOAL",IF(Q604='Tabelas auxiliares'!$A$237,"CUSTEIO",IF(Q604='Tabelas auxiliares'!$A$236,"INVESTIMENTO","ERRO - VERIFICAR"))))</f>
        <v/>
      </c>
      <c r="S604" s="64" t="str">
        <f t="shared" si="19"/>
        <v/>
      </c>
    </row>
    <row r="605" spans="17:19" x14ac:dyDescent="0.25">
      <c r="Q605" s="51" t="str">
        <f t="shared" si="18"/>
        <v/>
      </c>
      <c r="R605" s="51" t="str">
        <f>IF(M605="","",IF(AND(M605&lt;&gt;'Tabelas auxiliares'!$B$236,M605&lt;&gt;'Tabelas auxiliares'!$B$237,M605&lt;&gt;'Tabelas auxiliares'!$C$236,M605&lt;&gt;'Tabelas auxiliares'!$C$237,M605&lt;&gt;'Tabelas auxiliares'!$D$236),"FOLHA DE PESSOAL",IF(Q605='Tabelas auxiliares'!$A$237,"CUSTEIO",IF(Q605='Tabelas auxiliares'!$A$236,"INVESTIMENTO","ERRO - VERIFICAR"))))</f>
        <v/>
      </c>
      <c r="S605" s="64" t="str">
        <f t="shared" si="19"/>
        <v/>
      </c>
    </row>
    <row r="606" spans="17:19" x14ac:dyDescent="0.25">
      <c r="Q606" s="51" t="str">
        <f t="shared" si="18"/>
        <v/>
      </c>
      <c r="R606" s="51" t="str">
        <f>IF(M606="","",IF(AND(M606&lt;&gt;'Tabelas auxiliares'!$B$236,M606&lt;&gt;'Tabelas auxiliares'!$B$237,M606&lt;&gt;'Tabelas auxiliares'!$C$236,M606&lt;&gt;'Tabelas auxiliares'!$C$237,M606&lt;&gt;'Tabelas auxiliares'!$D$236),"FOLHA DE PESSOAL",IF(Q606='Tabelas auxiliares'!$A$237,"CUSTEIO",IF(Q606='Tabelas auxiliares'!$A$236,"INVESTIMENTO","ERRO - VERIFICAR"))))</f>
        <v/>
      </c>
      <c r="S606" s="64" t="str">
        <f t="shared" si="19"/>
        <v/>
      </c>
    </row>
    <row r="607" spans="17:19" x14ac:dyDescent="0.25">
      <c r="Q607" s="51" t="str">
        <f t="shared" si="18"/>
        <v/>
      </c>
      <c r="R607" s="51" t="str">
        <f>IF(M607="","",IF(AND(M607&lt;&gt;'Tabelas auxiliares'!$B$236,M607&lt;&gt;'Tabelas auxiliares'!$B$237,M607&lt;&gt;'Tabelas auxiliares'!$C$236,M607&lt;&gt;'Tabelas auxiliares'!$C$237,M607&lt;&gt;'Tabelas auxiliares'!$D$236),"FOLHA DE PESSOAL",IF(Q607='Tabelas auxiliares'!$A$237,"CUSTEIO",IF(Q607='Tabelas auxiliares'!$A$236,"INVESTIMENTO","ERRO - VERIFICAR"))))</f>
        <v/>
      </c>
      <c r="S607" s="64" t="str">
        <f t="shared" si="19"/>
        <v/>
      </c>
    </row>
    <row r="608" spans="17:19" x14ac:dyDescent="0.25">
      <c r="Q608" s="51" t="str">
        <f t="shared" si="18"/>
        <v/>
      </c>
      <c r="R608" s="51" t="str">
        <f>IF(M608="","",IF(AND(M608&lt;&gt;'Tabelas auxiliares'!$B$236,M608&lt;&gt;'Tabelas auxiliares'!$B$237,M608&lt;&gt;'Tabelas auxiliares'!$C$236,M608&lt;&gt;'Tabelas auxiliares'!$C$237,M608&lt;&gt;'Tabelas auxiliares'!$D$236),"FOLHA DE PESSOAL",IF(Q608='Tabelas auxiliares'!$A$237,"CUSTEIO",IF(Q608='Tabelas auxiliares'!$A$236,"INVESTIMENTO","ERRO - VERIFICAR"))))</f>
        <v/>
      </c>
      <c r="S608" s="64" t="str">
        <f t="shared" si="19"/>
        <v/>
      </c>
    </row>
    <row r="609" spans="17:19" x14ac:dyDescent="0.25">
      <c r="Q609" s="51" t="str">
        <f t="shared" si="18"/>
        <v/>
      </c>
      <c r="R609" s="51" t="str">
        <f>IF(M609="","",IF(AND(M609&lt;&gt;'Tabelas auxiliares'!$B$236,M609&lt;&gt;'Tabelas auxiliares'!$B$237,M609&lt;&gt;'Tabelas auxiliares'!$C$236,M609&lt;&gt;'Tabelas auxiliares'!$C$237,M609&lt;&gt;'Tabelas auxiliares'!$D$236),"FOLHA DE PESSOAL",IF(Q609='Tabelas auxiliares'!$A$237,"CUSTEIO",IF(Q609='Tabelas auxiliares'!$A$236,"INVESTIMENTO","ERRO - VERIFICAR"))))</f>
        <v/>
      </c>
      <c r="S609" s="64" t="str">
        <f t="shared" si="19"/>
        <v/>
      </c>
    </row>
    <row r="610" spans="17:19" x14ac:dyDescent="0.25">
      <c r="Q610" s="51" t="str">
        <f t="shared" si="18"/>
        <v/>
      </c>
      <c r="R610" s="51" t="str">
        <f>IF(M610="","",IF(AND(M610&lt;&gt;'Tabelas auxiliares'!$B$236,M610&lt;&gt;'Tabelas auxiliares'!$B$237,M610&lt;&gt;'Tabelas auxiliares'!$C$236,M610&lt;&gt;'Tabelas auxiliares'!$C$237,M610&lt;&gt;'Tabelas auxiliares'!$D$236),"FOLHA DE PESSOAL",IF(Q610='Tabelas auxiliares'!$A$237,"CUSTEIO",IF(Q610='Tabelas auxiliares'!$A$236,"INVESTIMENTO","ERRO - VERIFICAR"))))</f>
        <v/>
      </c>
      <c r="S610" s="64" t="str">
        <f t="shared" si="19"/>
        <v/>
      </c>
    </row>
    <row r="611" spans="17:19" x14ac:dyDescent="0.25">
      <c r="Q611" s="51" t="str">
        <f t="shared" si="18"/>
        <v/>
      </c>
      <c r="R611" s="51" t="str">
        <f>IF(M611="","",IF(AND(M611&lt;&gt;'Tabelas auxiliares'!$B$236,M611&lt;&gt;'Tabelas auxiliares'!$B$237,M611&lt;&gt;'Tabelas auxiliares'!$C$236,M611&lt;&gt;'Tabelas auxiliares'!$C$237,M611&lt;&gt;'Tabelas auxiliares'!$D$236),"FOLHA DE PESSOAL",IF(Q611='Tabelas auxiliares'!$A$237,"CUSTEIO",IF(Q611='Tabelas auxiliares'!$A$236,"INVESTIMENTO","ERRO - VERIFICAR"))))</f>
        <v/>
      </c>
      <c r="S611" s="64" t="str">
        <f t="shared" si="19"/>
        <v/>
      </c>
    </row>
    <row r="612" spans="17:19" x14ac:dyDescent="0.25">
      <c r="Q612" s="51" t="str">
        <f t="shared" si="18"/>
        <v/>
      </c>
      <c r="R612" s="51" t="str">
        <f>IF(M612="","",IF(AND(M612&lt;&gt;'Tabelas auxiliares'!$B$236,M612&lt;&gt;'Tabelas auxiliares'!$B$237,M612&lt;&gt;'Tabelas auxiliares'!$C$236,M612&lt;&gt;'Tabelas auxiliares'!$C$237,M612&lt;&gt;'Tabelas auxiliares'!$D$236),"FOLHA DE PESSOAL",IF(Q612='Tabelas auxiliares'!$A$237,"CUSTEIO",IF(Q612='Tabelas auxiliares'!$A$236,"INVESTIMENTO","ERRO - VERIFICAR"))))</f>
        <v/>
      </c>
      <c r="S612" s="64" t="str">
        <f t="shared" si="19"/>
        <v/>
      </c>
    </row>
    <row r="613" spans="17:19" x14ac:dyDescent="0.25">
      <c r="Q613" s="51" t="str">
        <f t="shared" si="18"/>
        <v/>
      </c>
      <c r="R613" s="51" t="str">
        <f>IF(M613="","",IF(AND(M613&lt;&gt;'Tabelas auxiliares'!$B$236,M613&lt;&gt;'Tabelas auxiliares'!$B$237,M613&lt;&gt;'Tabelas auxiliares'!$C$236,M613&lt;&gt;'Tabelas auxiliares'!$C$237,M613&lt;&gt;'Tabelas auxiliares'!$D$236),"FOLHA DE PESSOAL",IF(Q613='Tabelas auxiliares'!$A$237,"CUSTEIO",IF(Q613='Tabelas auxiliares'!$A$236,"INVESTIMENTO","ERRO - VERIFICAR"))))</f>
        <v/>
      </c>
      <c r="S613" s="64" t="str">
        <f t="shared" si="19"/>
        <v/>
      </c>
    </row>
    <row r="614" spans="17:19" x14ac:dyDescent="0.25">
      <c r="Q614" s="51" t="str">
        <f t="shared" si="18"/>
        <v/>
      </c>
      <c r="R614" s="51" t="str">
        <f>IF(M614="","",IF(AND(M614&lt;&gt;'Tabelas auxiliares'!$B$236,M614&lt;&gt;'Tabelas auxiliares'!$B$237,M614&lt;&gt;'Tabelas auxiliares'!$C$236,M614&lt;&gt;'Tabelas auxiliares'!$C$237,M614&lt;&gt;'Tabelas auxiliares'!$D$236),"FOLHA DE PESSOAL",IF(Q614='Tabelas auxiliares'!$A$237,"CUSTEIO",IF(Q614='Tabelas auxiliares'!$A$236,"INVESTIMENTO","ERRO - VERIFICAR"))))</f>
        <v/>
      </c>
      <c r="S614" s="64" t="str">
        <f t="shared" si="19"/>
        <v/>
      </c>
    </row>
    <row r="615" spans="17:19" x14ac:dyDescent="0.25">
      <c r="Q615" s="51" t="str">
        <f t="shared" si="18"/>
        <v/>
      </c>
      <c r="R615" s="51" t="str">
        <f>IF(M615="","",IF(AND(M615&lt;&gt;'Tabelas auxiliares'!$B$236,M615&lt;&gt;'Tabelas auxiliares'!$B$237,M615&lt;&gt;'Tabelas auxiliares'!$C$236,M615&lt;&gt;'Tabelas auxiliares'!$C$237,M615&lt;&gt;'Tabelas auxiliares'!$D$236),"FOLHA DE PESSOAL",IF(Q615='Tabelas auxiliares'!$A$237,"CUSTEIO",IF(Q615='Tabelas auxiliares'!$A$236,"INVESTIMENTO","ERRO - VERIFICAR"))))</f>
        <v/>
      </c>
      <c r="S615" s="64" t="str">
        <f t="shared" si="19"/>
        <v/>
      </c>
    </row>
    <row r="616" spans="17:19" x14ac:dyDescent="0.25">
      <c r="Q616" s="51" t="str">
        <f t="shared" si="18"/>
        <v/>
      </c>
      <c r="R616" s="51" t="str">
        <f>IF(M616="","",IF(AND(M616&lt;&gt;'Tabelas auxiliares'!$B$236,M616&lt;&gt;'Tabelas auxiliares'!$B$237,M616&lt;&gt;'Tabelas auxiliares'!$C$236,M616&lt;&gt;'Tabelas auxiliares'!$C$237,M616&lt;&gt;'Tabelas auxiliares'!$D$236),"FOLHA DE PESSOAL",IF(Q616='Tabelas auxiliares'!$A$237,"CUSTEIO",IF(Q616='Tabelas auxiliares'!$A$236,"INVESTIMENTO","ERRO - VERIFICAR"))))</f>
        <v/>
      </c>
      <c r="S616" s="64" t="str">
        <f t="shared" si="19"/>
        <v/>
      </c>
    </row>
    <row r="617" spans="17:19" x14ac:dyDescent="0.25">
      <c r="Q617" s="51" t="str">
        <f t="shared" si="18"/>
        <v/>
      </c>
      <c r="R617" s="51" t="str">
        <f>IF(M617="","",IF(AND(M617&lt;&gt;'Tabelas auxiliares'!$B$236,M617&lt;&gt;'Tabelas auxiliares'!$B$237,M617&lt;&gt;'Tabelas auxiliares'!$C$236,M617&lt;&gt;'Tabelas auxiliares'!$C$237,M617&lt;&gt;'Tabelas auxiliares'!$D$236),"FOLHA DE PESSOAL",IF(Q617='Tabelas auxiliares'!$A$237,"CUSTEIO",IF(Q617='Tabelas auxiliares'!$A$236,"INVESTIMENTO","ERRO - VERIFICAR"))))</f>
        <v/>
      </c>
      <c r="S617" s="64" t="str">
        <f t="shared" si="19"/>
        <v/>
      </c>
    </row>
    <row r="618" spans="17:19" x14ac:dyDescent="0.25">
      <c r="Q618" s="51" t="str">
        <f t="shared" si="18"/>
        <v/>
      </c>
      <c r="R618" s="51" t="str">
        <f>IF(M618="","",IF(AND(M618&lt;&gt;'Tabelas auxiliares'!$B$236,M618&lt;&gt;'Tabelas auxiliares'!$B$237,M618&lt;&gt;'Tabelas auxiliares'!$C$236,M618&lt;&gt;'Tabelas auxiliares'!$C$237,M618&lt;&gt;'Tabelas auxiliares'!$D$236),"FOLHA DE PESSOAL",IF(Q618='Tabelas auxiliares'!$A$237,"CUSTEIO",IF(Q618='Tabelas auxiliares'!$A$236,"INVESTIMENTO","ERRO - VERIFICAR"))))</f>
        <v/>
      </c>
      <c r="S618" s="64" t="str">
        <f t="shared" si="19"/>
        <v/>
      </c>
    </row>
    <row r="619" spans="17:19" x14ac:dyDescent="0.25">
      <c r="Q619" s="51" t="str">
        <f t="shared" si="18"/>
        <v/>
      </c>
      <c r="R619" s="51" t="str">
        <f>IF(M619="","",IF(AND(M619&lt;&gt;'Tabelas auxiliares'!$B$236,M619&lt;&gt;'Tabelas auxiliares'!$B$237,M619&lt;&gt;'Tabelas auxiliares'!$C$236,M619&lt;&gt;'Tabelas auxiliares'!$C$237,M619&lt;&gt;'Tabelas auxiliares'!$D$236),"FOLHA DE PESSOAL",IF(Q619='Tabelas auxiliares'!$A$237,"CUSTEIO",IF(Q619='Tabelas auxiliares'!$A$236,"INVESTIMENTO","ERRO - VERIFICAR"))))</f>
        <v/>
      </c>
      <c r="S619" s="64" t="str">
        <f t="shared" si="19"/>
        <v/>
      </c>
    </row>
    <row r="620" spans="17:19" x14ac:dyDescent="0.25">
      <c r="Q620" s="51" t="str">
        <f t="shared" si="18"/>
        <v/>
      </c>
      <c r="R620" s="51" t="str">
        <f>IF(M620="","",IF(AND(M620&lt;&gt;'Tabelas auxiliares'!$B$236,M620&lt;&gt;'Tabelas auxiliares'!$B$237,M620&lt;&gt;'Tabelas auxiliares'!$C$236,M620&lt;&gt;'Tabelas auxiliares'!$C$237,M620&lt;&gt;'Tabelas auxiliares'!$D$236),"FOLHA DE PESSOAL",IF(Q620='Tabelas auxiliares'!$A$237,"CUSTEIO",IF(Q620='Tabelas auxiliares'!$A$236,"INVESTIMENTO","ERRO - VERIFICAR"))))</f>
        <v/>
      </c>
      <c r="S620" s="64" t="str">
        <f t="shared" si="19"/>
        <v/>
      </c>
    </row>
    <row r="621" spans="17:19" x14ac:dyDescent="0.25">
      <c r="Q621" s="51" t="str">
        <f t="shared" si="18"/>
        <v/>
      </c>
      <c r="R621" s="51" t="str">
        <f>IF(M621="","",IF(AND(M621&lt;&gt;'Tabelas auxiliares'!$B$236,M621&lt;&gt;'Tabelas auxiliares'!$B$237,M621&lt;&gt;'Tabelas auxiliares'!$C$236,M621&lt;&gt;'Tabelas auxiliares'!$C$237,M621&lt;&gt;'Tabelas auxiliares'!$D$236),"FOLHA DE PESSOAL",IF(Q621='Tabelas auxiliares'!$A$237,"CUSTEIO",IF(Q621='Tabelas auxiliares'!$A$236,"INVESTIMENTO","ERRO - VERIFICAR"))))</f>
        <v/>
      </c>
      <c r="S621" s="64" t="str">
        <f t="shared" si="19"/>
        <v/>
      </c>
    </row>
    <row r="622" spans="17:19" x14ac:dyDescent="0.25">
      <c r="Q622" s="51" t="str">
        <f t="shared" si="18"/>
        <v/>
      </c>
      <c r="R622" s="51" t="str">
        <f>IF(M622="","",IF(AND(M622&lt;&gt;'Tabelas auxiliares'!$B$236,M622&lt;&gt;'Tabelas auxiliares'!$B$237,M622&lt;&gt;'Tabelas auxiliares'!$C$236,M622&lt;&gt;'Tabelas auxiliares'!$C$237,M622&lt;&gt;'Tabelas auxiliares'!$D$236),"FOLHA DE PESSOAL",IF(Q622='Tabelas auxiliares'!$A$237,"CUSTEIO",IF(Q622='Tabelas auxiliares'!$A$236,"INVESTIMENTO","ERRO - VERIFICAR"))))</f>
        <v/>
      </c>
      <c r="S622" s="64" t="str">
        <f t="shared" si="19"/>
        <v/>
      </c>
    </row>
    <row r="623" spans="17:19" x14ac:dyDescent="0.25">
      <c r="Q623" s="51" t="str">
        <f t="shared" si="18"/>
        <v/>
      </c>
      <c r="R623" s="51" t="str">
        <f>IF(M623="","",IF(AND(M623&lt;&gt;'Tabelas auxiliares'!$B$236,M623&lt;&gt;'Tabelas auxiliares'!$B$237,M623&lt;&gt;'Tabelas auxiliares'!$C$236,M623&lt;&gt;'Tabelas auxiliares'!$C$237,M623&lt;&gt;'Tabelas auxiliares'!$D$236),"FOLHA DE PESSOAL",IF(Q623='Tabelas auxiliares'!$A$237,"CUSTEIO",IF(Q623='Tabelas auxiliares'!$A$236,"INVESTIMENTO","ERRO - VERIFICAR"))))</f>
        <v/>
      </c>
      <c r="S623" s="64" t="str">
        <f t="shared" si="19"/>
        <v/>
      </c>
    </row>
    <row r="624" spans="17:19" x14ac:dyDescent="0.25">
      <c r="Q624" s="51" t="str">
        <f t="shared" si="18"/>
        <v/>
      </c>
      <c r="R624" s="51" t="str">
        <f>IF(M624="","",IF(AND(M624&lt;&gt;'Tabelas auxiliares'!$B$236,M624&lt;&gt;'Tabelas auxiliares'!$B$237,M624&lt;&gt;'Tabelas auxiliares'!$C$236,M624&lt;&gt;'Tabelas auxiliares'!$C$237,M624&lt;&gt;'Tabelas auxiliares'!$D$236),"FOLHA DE PESSOAL",IF(Q624='Tabelas auxiliares'!$A$237,"CUSTEIO",IF(Q624='Tabelas auxiliares'!$A$236,"INVESTIMENTO","ERRO - VERIFICAR"))))</f>
        <v/>
      </c>
      <c r="S624" s="64" t="str">
        <f t="shared" si="19"/>
        <v/>
      </c>
    </row>
    <row r="625" spans="17:19" x14ac:dyDescent="0.25">
      <c r="Q625" s="51" t="str">
        <f t="shared" si="18"/>
        <v/>
      </c>
      <c r="R625" s="51" t="str">
        <f>IF(M625="","",IF(AND(M625&lt;&gt;'Tabelas auxiliares'!$B$236,M625&lt;&gt;'Tabelas auxiliares'!$B$237,M625&lt;&gt;'Tabelas auxiliares'!$C$236,M625&lt;&gt;'Tabelas auxiliares'!$C$237,M625&lt;&gt;'Tabelas auxiliares'!$D$236),"FOLHA DE PESSOAL",IF(Q625='Tabelas auxiliares'!$A$237,"CUSTEIO",IF(Q625='Tabelas auxiliares'!$A$236,"INVESTIMENTO","ERRO - VERIFICAR"))))</f>
        <v/>
      </c>
      <c r="S625" s="64" t="str">
        <f t="shared" si="19"/>
        <v/>
      </c>
    </row>
    <row r="626" spans="17:19" x14ac:dyDescent="0.25">
      <c r="Q626" s="51" t="str">
        <f t="shared" si="18"/>
        <v/>
      </c>
      <c r="R626" s="51" t="str">
        <f>IF(M626="","",IF(AND(M626&lt;&gt;'Tabelas auxiliares'!$B$236,M626&lt;&gt;'Tabelas auxiliares'!$B$237,M626&lt;&gt;'Tabelas auxiliares'!$C$236,M626&lt;&gt;'Tabelas auxiliares'!$C$237,M626&lt;&gt;'Tabelas auxiliares'!$D$236),"FOLHA DE PESSOAL",IF(Q626='Tabelas auxiliares'!$A$237,"CUSTEIO",IF(Q626='Tabelas auxiliares'!$A$236,"INVESTIMENTO","ERRO - VERIFICAR"))))</f>
        <v/>
      </c>
      <c r="S626" s="64" t="str">
        <f t="shared" si="19"/>
        <v/>
      </c>
    </row>
    <row r="627" spans="17:19" x14ac:dyDescent="0.25">
      <c r="Q627" s="51" t="str">
        <f t="shared" si="18"/>
        <v/>
      </c>
      <c r="R627" s="51" t="str">
        <f>IF(M627="","",IF(AND(M627&lt;&gt;'Tabelas auxiliares'!$B$236,M627&lt;&gt;'Tabelas auxiliares'!$B$237,M627&lt;&gt;'Tabelas auxiliares'!$C$236,M627&lt;&gt;'Tabelas auxiliares'!$C$237,M627&lt;&gt;'Tabelas auxiliares'!$D$236),"FOLHA DE PESSOAL",IF(Q627='Tabelas auxiliares'!$A$237,"CUSTEIO",IF(Q627='Tabelas auxiliares'!$A$236,"INVESTIMENTO","ERRO - VERIFICAR"))))</f>
        <v/>
      </c>
      <c r="S627" s="64" t="str">
        <f t="shared" si="19"/>
        <v/>
      </c>
    </row>
    <row r="628" spans="17:19" x14ac:dyDescent="0.25">
      <c r="Q628" s="51" t="str">
        <f t="shared" si="18"/>
        <v/>
      </c>
      <c r="R628" s="51" t="str">
        <f>IF(M628="","",IF(AND(M628&lt;&gt;'Tabelas auxiliares'!$B$236,M628&lt;&gt;'Tabelas auxiliares'!$B$237,M628&lt;&gt;'Tabelas auxiliares'!$C$236,M628&lt;&gt;'Tabelas auxiliares'!$C$237,M628&lt;&gt;'Tabelas auxiliares'!$D$236),"FOLHA DE PESSOAL",IF(Q628='Tabelas auxiliares'!$A$237,"CUSTEIO",IF(Q628='Tabelas auxiliares'!$A$236,"INVESTIMENTO","ERRO - VERIFICAR"))))</f>
        <v/>
      </c>
      <c r="S628" s="64" t="str">
        <f t="shared" si="19"/>
        <v/>
      </c>
    </row>
    <row r="629" spans="17:19" x14ac:dyDescent="0.25">
      <c r="Q629" s="51" t="str">
        <f t="shared" si="18"/>
        <v/>
      </c>
      <c r="R629" s="51" t="str">
        <f>IF(M629="","",IF(AND(M629&lt;&gt;'Tabelas auxiliares'!$B$236,M629&lt;&gt;'Tabelas auxiliares'!$B$237,M629&lt;&gt;'Tabelas auxiliares'!$C$236,M629&lt;&gt;'Tabelas auxiliares'!$C$237,M629&lt;&gt;'Tabelas auxiliares'!$D$236),"FOLHA DE PESSOAL",IF(Q629='Tabelas auxiliares'!$A$237,"CUSTEIO",IF(Q629='Tabelas auxiliares'!$A$236,"INVESTIMENTO","ERRO - VERIFICAR"))))</f>
        <v/>
      </c>
      <c r="S629" s="64" t="str">
        <f t="shared" si="19"/>
        <v/>
      </c>
    </row>
    <row r="630" spans="17:19" x14ac:dyDescent="0.25">
      <c r="Q630" s="51" t="str">
        <f t="shared" si="18"/>
        <v/>
      </c>
      <c r="R630" s="51" t="str">
        <f>IF(M630="","",IF(AND(M630&lt;&gt;'Tabelas auxiliares'!$B$236,M630&lt;&gt;'Tabelas auxiliares'!$B$237,M630&lt;&gt;'Tabelas auxiliares'!$C$236,M630&lt;&gt;'Tabelas auxiliares'!$C$237,M630&lt;&gt;'Tabelas auxiliares'!$D$236),"FOLHA DE PESSOAL",IF(Q630='Tabelas auxiliares'!$A$237,"CUSTEIO",IF(Q630='Tabelas auxiliares'!$A$236,"INVESTIMENTO","ERRO - VERIFICAR"))))</f>
        <v/>
      </c>
      <c r="S630" s="64" t="str">
        <f t="shared" si="19"/>
        <v/>
      </c>
    </row>
    <row r="631" spans="17:19" x14ac:dyDescent="0.25">
      <c r="Q631" s="51" t="str">
        <f t="shared" si="18"/>
        <v/>
      </c>
      <c r="R631" s="51" t="str">
        <f>IF(M631="","",IF(AND(M631&lt;&gt;'Tabelas auxiliares'!$B$236,M631&lt;&gt;'Tabelas auxiliares'!$B$237,M631&lt;&gt;'Tabelas auxiliares'!$C$236,M631&lt;&gt;'Tabelas auxiliares'!$C$237,M631&lt;&gt;'Tabelas auxiliares'!$D$236),"FOLHA DE PESSOAL",IF(Q631='Tabelas auxiliares'!$A$237,"CUSTEIO",IF(Q631='Tabelas auxiliares'!$A$236,"INVESTIMENTO","ERRO - VERIFICAR"))))</f>
        <v/>
      </c>
      <c r="S631" s="64" t="str">
        <f t="shared" si="19"/>
        <v/>
      </c>
    </row>
    <row r="632" spans="17:19" x14ac:dyDescent="0.25">
      <c r="Q632" s="51" t="str">
        <f t="shared" si="18"/>
        <v/>
      </c>
      <c r="R632" s="51" t="str">
        <f>IF(M632="","",IF(AND(M632&lt;&gt;'Tabelas auxiliares'!$B$236,M632&lt;&gt;'Tabelas auxiliares'!$B$237,M632&lt;&gt;'Tabelas auxiliares'!$C$236,M632&lt;&gt;'Tabelas auxiliares'!$C$237,M632&lt;&gt;'Tabelas auxiliares'!$D$236),"FOLHA DE PESSOAL",IF(Q632='Tabelas auxiliares'!$A$237,"CUSTEIO",IF(Q632='Tabelas auxiliares'!$A$236,"INVESTIMENTO","ERRO - VERIFICAR"))))</f>
        <v/>
      </c>
      <c r="S632" s="64" t="str">
        <f t="shared" si="19"/>
        <v/>
      </c>
    </row>
    <row r="633" spans="17:19" x14ac:dyDescent="0.25">
      <c r="Q633" s="51" t="str">
        <f t="shared" si="18"/>
        <v/>
      </c>
      <c r="R633" s="51" t="str">
        <f>IF(M633="","",IF(AND(M633&lt;&gt;'Tabelas auxiliares'!$B$236,M633&lt;&gt;'Tabelas auxiliares'!$B$237,M633&lt;&gt;'Tabelas auxiliares'!$C$236,M633&lt;&gt;'Tabelas auxiliares'!$C$237,M633&lt;&gt;'Tabelas auxiliares'!$D$236),"FOLHA DE PESSOAL",IF(Q633='Tabelas auxiliares'!$A$237,"CUSTEIO",IF(Q633='Tabelas auxiliares'!$A$236,"INVESTIMENTO","ERRO - VERIFICAR"))))</f>
        <v/>
      </c>
      <c r="S633" s="64" t="str">
        <f t="shared" si="19"/>
        <v/>
      </c>
    </row>
    <row r="634" spans="17:19" x14ac:dyDescent="0.25">
      <c r="Q634" s="51" t="str">
        <f t="shared" si="18"/>
        <v/>
      </c>
      <c r="R634" s="51" t="str">
        <f>IF(M634="","",IF(AND(M634&lt;&gt;'Tabelas auxiliares'!$B$236,M634&lt;&gt;'Tabelas auxiliares'!$B$237,M634&lt;&gt;'Tabelas auxiliares'!$C$236,M634&lt;&gt;'Tabelas auxiliares'!$C$237,M634&lt;&gt;'Tabelas auxiliares'!$D$236),"FOLHA DE PESSOAL",IF(Q634='Tabelas auxiliares'!$A$237,"CUSTEIO",IF(Q634='Tabelas auxiliares'!$A$236,"INVESTIMENTO","ERRO - VERIFICAR"))))</f>
        <v/>
      </c>
      <c r="S634" s="64" t="str">
        <f t="shared" si="19"/>
        <v/>
      </c>
    </row>
    <row r="635" spans="17:19" x14ac:dyDescent="0.25">
      <c r="Q635" s="51" t="str">
        <f t="shared" si="18"/>
        <v/>
      </c>
      <c r="R635" s="51" t="str">
        <f>IF(M635="","",IF(AND(M635&lt;&gt;'Tabelas auxiliares'!$B$236,M635&lt;&gt;'Tabelas auxiliares'!$B$237,M635&lt;&gt;'Tabelas auxiliares'!$C$236,M635&lt;&gt;'Tabelas auxiliares'!$C$237,M635&lt;&gt;'Tabelas auxiliares'!$D$236),"FOLHA DE PESSOAL",IF(Q635='Tabelas auxiliares'!$A$237,"CUSTEIO",IF(Q635='Tabelas auxiliares'!$A$236,"INVESTIMENTO","ERRO - VERIFICAR"))))</f>
        <v/>
      </c>
      <c r="S635" s="64" t="str">
        <f t="shared" si="19"/>
        <v/>
      </c>
    </row>
    <row r="636" spans="17:19" x14ac:dyDescent="0.25">
      <c r="Q636" s="51" t="str">
        <f t="shared" si="18"/>
        <v/>
      </c>
      <c r="R636" s="51" t="str">
        <f>IF(M636="","",IF(AND(M636&lt;&gt;'Tabelas auxiliares'!$B$236,M636&lt;&gt;'Tabelas auxiliares'!$B$237,M636&lt;&gt;'Tabelas auxiliares'!$C$236,M636&lt;&gt;'Tabelas auxiliares'!$C$237,M636&lt;&gt;'Tabelas auxiliares'!$D$236),"FOLHA DE PESSOAL",IF(Q636='Tabelas auxiliares'!$A$237,"CUSTEIO",IF(Q636='Tabelas auxiliares'!$A$236,"INVESTIMENTO","ERRO - VERIFICAR"))))</f>
        <v/>
      </c>
      <c r="S636" s="64" t="str">
        <f t="shared" si="19"/>
        <v/>
      </c>
    </row>
    <row r="637" spans="17:19" x14ac:dyDescent="0.25">
      <c r="Q637" s="51" t="str">
        <f t="shared" si="18"/>
        <v/>
      </c>
      <c r="R637" s="51" t="str">
        <f>IF(M637="","",IF(AND(M637&lt;&gt;'Tabelas auxiliares'!$B$236,M637&lt;&gt;'Tabelas auxiliares'!$B$237,M637&lt;&gt;'Tabelas auxiliares'!$C$236,M637&lt;&gt;'Tabelas auxiliares'!$C$237,M637&lt;&gt;'Tabelas auxiliares'!$D$236),"FOLHA DE PESSOAL",IF(Q637='Tabelas auxiliares'!$A$237,"CUSTEIO",IF(Q637='Tabelas auxiliares'!$A$236,"INVESTIMENTO","ERRO - VERIFICAR"))))</f>
        <v/>
      </c>
      <c r="S637" s="64" t="str">
        <f t="shared" si="19"/>
        <v/>
      </c>
    </row>
    <row r="638" spans="17:19" x14ac:dyDescent="0.25">
      <c r="Q638" s="51" t="str">
        <f t="shared" si="18"/>
        <v/>
      </c>
      <c r="R638" s="51" t="str">
        <f>IF(M638="","",IF(AND(M638&lt;&gt;'Tabelas auxiliares'!$B$236,M638&lt;&gt;'Tabelas auxiliares'!$B$237,M638&lt;&gt;'Tabelas auxiliares'!$C$236,M638&lt;&gt;'Tabelas auxiliares'!$C$237,M638&lt;&gt;'Tabelas auxiliares'!$D$236),"FOLHA DE PESSOAL",IF(Q638='Tabelas auxiliares'!$A$237,"CUSTEIO",IF(Q638='Tabelas auxiliares'!$A$236,"INVESTIMENTO","ERRO - VERIFICAR"))))</f>
        <v/>
      </c>
      <c r="S638" s="64" t="str">
        <f t="shared" si="19"/>
        <v/>
      </c>
    </row>
    <row r="639" spans="17:19" x14ac:dyDescent="0.25">
      <c r="Q639" s="51" t="str">
        <f t="shared" si="18"/>
        <v/>
      </c>
      <c r="R639" s="51" t="str">
        <f>IF(M639="","",IF(AND(M639&lt;&gt;'Tabelas auxiliares'!$B$236,M639&lt;&gt;'Tabelas auxiliares'!$B$237,M639&lt;&gt;'Tabelas auxiliares'!$C$236,M639&lt;&gt;'Tabelas auxiliares'!$C$237,M639&lt;&gt;'Tabelas auxiliares'!$D$236),"FOLHA DE PESSOAL",IF(Q639='Tabelas auxiliares'!$A$237,"CUSTEIO",IF(Q639='Tabelas auxiliares'!$A$236,"INVESTIMENTO","ERRO - VERIFICAR"))))</f>
        <v/>
      </c>
      <c r="S639" s="64" t="str">
        <f t="shared" si="19"/>
        <v/>
      </c>
    </row>
    <row r="640" spans="17:19" x14ac:dyDescent="0.25">
      <c r="Q640" s="51" t="str">
        <f t="shared" si="18"/>
        <v/>
      </c>
      <c r="R640" s="51" t="str">
        <f>IF(M640="","",IF(AND(M640&lt;&gt;'Tabelas auxiliares'!$B$236,M640&lt;&gt;'Tabelas auxiliares'!$B$237,M640&lt;&gt;'Tabelas auxiliares'!$C$236,M640&lt;&gt;'Tabelas auxiliares'!$C$237,M640&lt;&gt;'Tabelas auxiliares'!$D$236),"FOLHA DE PESSOAL",IF(Q640='Tabelas auxiliares'!$A$237,"CUSTEIO",IF(Q640='Tabelas auxiliares'!$A$236,"INVESTIMENTO","ERRO - VERIFICAR"))))</f>
        <v/>
      </c>
      <c r="S640" s="64" t="str">
        <f t="shared" si="19"/>
        <v/>
      </c>
    </row>
    <row r="641" spans="17:19" x14ac:dyDescent="0.25">
      <c r="Q641" s="51" t="str">
        <f t="shared" si="18"/>
        <v/>
      </c>
      <c r="R641" s="51" t="str">
        <f>IF(M641="","",IF(AND(M641&lt;&gt;'Tabelas auxiliares'!$B$236,M641&lt;&gt;'Tabelas auxiliares'!$B$237,M641&lt;&gt;'Tabelas auxiliares'!$C$236,M641&lt;&gt;'Tabelas auxiliares'!$C$237,M641&lt;&gt;'Tabelas auxiliares'!$D$236),"FOLHA DE PESSOAL",IF(Q641='Tabelas auxiliares'!$A$237,"CUSTEIO",IF(Q641='Tabelas auxiliares'!$A$236,"INVESTIMENTO","ERRO - VERIFICAR"))))</f>
        <v/>
      </c>
      <c r="S641" s="64" t="str">
        <f t="shared" si="19"/>
        <v/>
      </c>
    </row>
    <row r="642" spans="17:19" x14ac:dyDescent="0.25">
      <c r="Q642" s="51" t="str">
        <f t="shared" si="18"/>
        <v/>
      </c>
      <c r="R642" s="51" t="str">
        <f>IF(M642="","",IF(AND(M642&lt;&gt;'Tabelas auxiliares'!$B$236,M642&lt;&gt;'Tabelas auxiliares'!$B$237,M642&lt;&gt;'Tabelas auxiliares'!$C$236,M642&lt;&gt;'Tabelas auxiliares'!$C$237,M642&lt;&gt;'Tabelas auxiliares'!$D$236),"FOLHA DE PESSOAL",IF(Q642='Tabelas auxiliares'!$A$237,"CUSTEIO",IF(Q642='Tabelas auxiliares'!$A$236,"INVESTIMENTO","ERRO - VERIFICAR"))))</f>
        <v/>
      </c>
      <c r="S642" s="64" t="str">
        <f t="shared" si="19"/>
        <v/>
      </c>
    </row>
    <row r="643" spans="17:19" x14ac:dyDescent="0.25">
      <c r="Q643" s="51" t="str">
        <f t="shared" si="18"/>
        <v/>
      </c>
      <c r="R643" s="51" t="str">
        <f>IF(M643="","",IF(AND(M643&lt;&gt;'Tabelas auxiliares'!$B$236,M643&lt;&gt;'Tabelas auxiliares'!$B$237,M643&lt;&gt;'Tabelas auxiliares'!$C$236,M643&lt;&gt;'Tabelas auxiliares'!$C$237,M643&lt;&gt;'Tabelas auxiliares'!$D$236),"FOLHA DE PESSOAL",IF(Q643='Tabelas auxiliares'!$A$237,"CUSTEIO",IF(Q643='Tabelas auxiliares'!$A$236,"INVESTIMENTO","ERRO - VERIFICAR"))))</f>
        <v/>
      </c>
      <c r="S643" s="64" t="str">
        <f t="shared" si="19"/>
        <v/>
      </c>
    </row>
    <row r="644" spans="17:19" x14ac:dyDescent="0.25">
      <c r="Q644" s="51" t="str">
        <f t="shared" ref="Q644:Q707" si="20">LEFT(O644,1)</f>
        <v/>
      </c>
      <c r="R644" s="51" t="str">
        <f>IF(M644="","",IF(AND(M644&lt;&gt;'Tabelas auxiliares'!$B$236,M644&lt;&gt;'Tabelas auxiliares'!$B$237,M644&lt;&gt;'Tabelas auxiliares'!$C$236,M644&lt;&gt;'Tabelas auxiliares'!$C$237,M644&lt;&gt;'Tabelas auxiliares'!$D$236),"FOLHA DE PESSOAL",IF(Q644='Tabelas auxiliares'!$A$237,"CUSTEIO",IF(Q644='Tabelas auxiliares'!$A$236,"INVESTIMENTO","ERRO - VERIFICAR"))))</f>
        <v/>
      </c>
      <c r="S644" s="64" t="str">
        <f t="shared" si="19"/>
        <v/>
      </c>
    </row>
    <row r="645" spans="17:19" x14ac:dyDescent="0.25">
      <c r="Q645" s="51" t="str">
        <f t="shared" si="20"/>
        <v/>
      </c>
      <c r="R645" s="51" t="str">
        <f>IF(M645="","",IF(AND(M645&lt;&gt;'Tabelas auxiliares'!$B$236,M645&lt;&gt;'Tabelas auxiliares'!$B$237,M645&lt;&gt;'Tabelas auxiliares'!$C$236,M645&lt;&gt;'Tabelas auxiliares'!$C$237,M645&lt;&gt;'Tabelas auxiliares'!$D$236),"FOLHA DE PESSOAL",IF(Q645='Tabelas auxiliares'!$A$237,"CUSTEIO",IF(Q645='Tabelas auxiliares'!$A$236,"INVESTIMENTO","ERRO - VERIFICAR"))))</f>
        <v/>
      </c>
      <c r="S645" s="64" t="str">
        <f t="shared" ref="S645:S708" si="21">IF(SUM(T645:X645)=0,"",SUM(T645:X645))</f>
        <v/>
      </c>
    </row>
    <row r="646" spans="17:19" x14ac:dyDescent="0.25">
      <c r="Q646" s="51" t="str">
        <f t="shared" si="20"/>
        <v/>
      </c>
      <c r="R646" s="51" t="str">
        <f>IF(M646="","",IF(AND(M646&lt;&gt;'Tabelas auxiliares'!$B$236,M646&lt;&gt;'Tabelas auxiliares'!$B$237,M646&lt;&gt;'Tabelas auxiliares'!$C$236,M646&lt;&gt;'Tabelas auxiliares'!$C$237,M646&lt;&gt;'Tabelas auxiliares'!$D$236),"FOLHA DE PESSOAL",IF(Q646='Tabelas auxiliares'!$A$237,"CUSTEIO",IF(Q646='Tabelas auxiliares'!$A$236,"INVESTIMENTO","ERRO - VERIFICAR"))))</f>
        <v/>
      </c>
      <c r="S646" s="64" t="str">
        <f t="shared" si="21"/>
        <v/>
      </c>
    </row>
    <row r="647" spans="17:19" x14ac:dyDescent="0.25">
      <c r="Q647" s="51" t="str">
        <f t="shared" si="20"/>
        <v/>
      </c>
      <c r="R647" s="51" t="str">
        <f>IF(M647="","",IF(AND(M647&lt;&gt;'Tabelas auxiliares'!$B$236,M647&lt;&gt;'Tabelas auxiliares'!$B$237,M647&lt;&gt;'Tabelas auxiliares'!$C$236,M647&lt;&gt;'Tabelas auxiliares'!$C$237,M647&lt;&gt;'Tabelas auxiliares'!$D$236),"FOLHA DE PESSOAL",IF(Q647='Tabelas auxiliares'!$A$237,"CUSTEIO",IF(Q647='Tabelas auxiliares'!$A$236,"INVESTIMENTO","ERRO - VERIFICAR"))))</f>
        <v/>
      </c>
      <c r="S647" s="64" t="str">
        <f t="shared" si="21"/>
        <v/>
      </c>
    </row>
    <row r="648" spans="17:19" x14ac:dyDescent="0.25">
      <c r="Q648" s="51" t="str">
        <f t="shared" si="20"/>
        <v/>
      </c>
      <c r="R648" s="51" t="str">
        <f>IF(M648="","",IF(AND(M648&lt;&gt;'Tabelas auxiliares'!$B$236,M648&lt;&gt;'Tabelas auxiliares'!$B$237,M648&lt;&gt;'Tabelas auxiliares'!$C$236,M648&lt;&gt;'Tabelas auxiliares'!$C$237,M648&lt;&gt;'Tabelas auxiliares'!$D$236),"FOLHA DE PESSOAL",IF(Q648='Tabelas auxiliares'!$A$237,"CUSTEIO",IF(Q648='Tabelas auxiliares'!$A$236,"INVESTIMENTO","ERRO - VERIFICAR"))))</f>
        <v/>
      </c>
      <c r="S648" s="64" t="str">
        <f t="shared" si="21"/>
        <v/>
      </c>
    </row>
    <row r="649" spans="17:19" x14ac:dyDescent="0.25">
      <c r="Q649" s="51" t="str">
        <f t="shared" si="20"/>
        <v/>
      </c>
      <c r="R649" s="51" t="str">
        <f>IF(M649="","",IF(AND(M649&lt;&gt;'Tabelas auxiliares'!$B$236,M649&lt;&gt;'Tabelas auxiliares'!$B$237,M649&lt;&gt;'Tabelas auxiliares'!$C$236,M649&lt;&gt;'Tabelas auxiliares'!$C$237,M649&lt;&gt;'Tabelas auxiliares'!$D$236),"FOLHA DE PESSOAL",IF(Q649='Tabelas auxiliares'!$A$237,"CUSTEIO",IF(Q649='Tabelas auxiliares'!$A$236,"INVESTIMENTO","ERRO - VERIFICAR"))))</f>
        <v/>
      </c>
      <c r="S649" s="64" t="str">
        <f t="shared" si="21"/>
        <v/>
      </c>
    </row>
    <row r="650" spans="17:19" x14ac:dyDescent="0.25">
      <c r="Q650" s="51" t="str">
        <f t="shared" si="20"/>
        <v/>
      </c>
      <c r="R650" s="51" t="str">
        <f>IF(M650="","",IF(AND(M650&lt;&gt;'Tabelas auxiliares'!$B$236,M650&lt;&gt;'Tabelas auxiliares'!$B$237,M650&lt;&gt;'Tabelas auxiliares'!$C$236,M650&lt;&gt;'Tabelas auxiliares'!$C$237,M650&lt;&gt;'Tabelas auxiliares'!$D$236),"FOLHA DE PESSOAL",IF(Q650='Tabelas auxiliares'!$A$237,"CUSTEIO",IF(Q650='Tabelas auxiliares'!$A$236,"INVESTIMENTO","ERRO - VERIFICAR"))))</f>
        <v/>
      </c>
      <c r="S650" s="64" t="str">
        <f t="shared" si="21"/>
        <v/>
      </c>
    </row>
    <row r="651" spans="17:19" x14ac:dyDescent="0.25">
      <c r="Q651" s="51" t="str">
        <f t="shared" si="20"/>
        <v/>
      </c>
      <c r="R651" s="51" t="str">
        <f>IF(M651="","",IF(AND(M651&lt;&gt;'Tabelas auxiliares'!$B$236,M651&lt;&gt;'Tabelas auxiliares'!$B$237,M651&lt;&gt;'Tabelas auxiliares'!$C$236,M651&lt;&gt;'Tabelas auxiliares'!$C$237,M651&lt;&gt;'Tabelas auxiliares'!$D$236),"FOLHA DE PESSOAL",IF(Q651='Tabelas auxiliares'!$A$237,"CUSTEIO",IF(Q651='Tabelas auxiliares'!$A$236,"INVESTIMENTO","ERRO - VERIFICAR"))))</f>
        <v/>
      </c>
      <c r="S651" s="64" t="str">
        <f t="shared" si="21"/>
        <v/>
      </c>
    </row>
    <row r="652" spans="17:19" x14ac:dyDescent="0.25">
      <c r="Q652" s="51" t="str">
        <f t="shared" si="20"/>
        <v/>
      </c>
      <c r="R652" s="51" t="str">
        <f>IF(M652="","",IF(AND(M652&lt;&gt;'Tabelas auxiliares'!$B$236,M652&lt;&gt;'Tabelas auxiliares'!$B$237,M652&lt;&gt;'Tabelas auxiliares'!$C$236,M652&lt;&gt;'Tabelas auxiliares'!$C$237,M652&lt;&gt;'Tabelas auxiliares'!$D$236),"FOLHA DE PESSOAL",IF(Q652='Tabelas auxiliares'!$A$237,"CUSTEIO",IF(Q652='Tabelas auxiliares'!$A$236,"INVESTIMENTO","ERRO - VERIFICAR"))))</f>
        <v/>
      </c>
      <c r="S652" s="64" t="str">
        <f t="shared" si="21"/>
        <v/>
      </c>
    </row>
    <row r="653" spans="17:19" x14ac:dyDescent="0.25">
      <c r="Q653" s="51" t="str">
        <f t="shared" si="20"/>
        <v/>
      </c>
      <c r="R653" s="51" t="str">
        <f>IF(M653="","",IF(AND(M653&lt;&gt;'Tabelas auxiliares'!$B$236,M653&lt;&gt;'Tabelas auxiliares'!$B$237,M653&lt;&gt;'Tabelas auxiliares'!$C$236,M653&lt;&gt;'Tabelas auxiliares'!$C$237,M653&lt;&gt;'Tabelas auxiliares'!$D$236),"FOLHA DE PESSOAL",IF(Q653='Tabelas auxiliares'!$A$237,"CUSTEIO",IF(Q653='Tabelas auxiliares'!$A$236,"INVESTIMENTO","ERRO - VERIFICAR"))))</f>
        <v/>
      </c>
      <c r="S653" s="64" t="str">
        <f t="shared" si="21"/>
        <v/>
      </c>
    </row>
    <row r="654" spans="17:19" x14ac:dyDescent="0.25">
      <c r="Q654" s="51" t="str">
        <f t="shared" si="20"/>
        <v/>
      </c>
      <c r="R654" s="51" t="str">
        <f>IF(M654="","",IF(AND(M654&lt;&gt;'Tabelas auxiliares'!$B$236,M654&lt;&gt;'Tabelas auxiliares'!$B$237,M654&lt;&gt;'Tabelas auxiliares'!$C$236,M654&lt;&gt;'Tabelas auxiliares'!$C$237,M654&lt;&gt;'Tabelas auxiliares'!$D$236),"FOLHA DE PESSOAL",IF(Q654='Tabelas auxiliares'!$A$237,"CUSTEIO",IF(Q654='Tabelas auxiliares'!$A$236,"INVESTIMENTO","ERRO - VERIFICAR"))))</f>
        <v/>
      </c>
      <c r="S654" s="64" t="str">
        <f t="shared" si="21"/>
        <v/>
      </c>
    </row>
    <row r="655" spans="17:19" x14ac:dyDescent="0.25">
      <c r="Q655" s="51" t="str">
        <f t="shared" si="20"/>
        <v/>
      </c>
      <c r="R655" s="51" t="str">
        <f>IF(M655="","",IF(AND(M655&lt;&gt;'Tabelas auxiliares'!$B$236,M655&lt;&gt;'Tabelas auxiliares'!$B$237,M655&lt;&gt;'Tabelas auxiliares'!$C$236,M655&lt;&gt;'Tabelas auxiliares'!$C$237,M655&lt;&gt;'Tabelas auxiliares'!$D$236),"FOLHA DE PESSOAL",IF(Q655='Tabelas auxiliares'!$A$237,"CUSTEIO",IF(Q655='Tabelas auxiliares'!$A$236,"INVESTIMENTO","ERRO - VERIFICAR"))))</f>
        <v/>
      </c>
      <c r="S655" s="64" t="str">
        <f t="shared" si="21"/>
        <v/>
      </c>
    </row>
    <row r="656" spans="17:19" x14ac:dyDescent="0.25">
      <c r="Q656" s="51" t="str">
        <f t="shared" si="20"/>
        <v/>
      </c>
      <c r="R656" s="51" t="str">
        <f>IF(M656="","",IF(AND(M656&lt;&gt;'Tabelas auxiliares'!$B$236,M656&lt;&gt;'Tabelas auxiliares'!$B$237,M656&lt;&gt;'Tabelas auxiliares'!$C$236,M656&lt;&gt;'Tabelas auxiliares'!$C$237,M656&lt;&gt;'Tabelas auxiliares'!$D$236),"FOLHA DE PESSOAL",IF(Q656='Tabelas auxiliares'!$A$237,"CUSTEIO",IF(Q656='Tabelas auxiliares'!$A$236,"INVESTIMENTO","ERRO - VERIFICAR"))))</f>
        <v/>
      </c>
      <c r="S656" s="64" t="str">
        <f t="shared" si="21"/>
        <v/>
      </c>
    </row>
    <row r="657" spans="17:19" x14ac:dyDescent="0.25">
      <c r="Q657" s="51" t="str">
        <f t="shared" si="20"/>
        <v/>
      </c>
      <c r="R657" s="51" t="str">
        <f>IF(M657="","",IF(AND(M657&lt;&gt;'Tabelas auxiliares'!$B$236,M657&lt;&gt;'Tabelas auxiliares'!$B$237,M657&lt;&gt;'Tabelas auxiliares'!$C$236,M657&lt;&gt;'Tabelas auxiliares'!$C$237,M657&lt;&gt;'Tabelas auxiliares'!$D$236),"FOLHA DE PESSOAL",IF(Q657='Tabelas auxiliares'!$A$237,"CUSTEIO",IF(Q657='Tabelas auxiliares'!$A$236,"INVESTIMENTO","ERRO - VERIFICAR"))))</f>
        <v/>
      </c>
      <c r="S657" s="64" t="str">
        <f t="shared" si="21"/>
        <v/>
      </c>
    </row>
    <row r="658" spans="17:19" x14ac:dyDescent="0.25">
      <c r="Q658" s="51" t="str">
        <f t="shared" si="20"/>
        <v/>
      </c>
      <c r="R658" s="51" t="str">
        <f>IF(M658="","",IF(AND(M658&lt;&gt;'Tabelas auxiliares'!$B$236,M658&lt;&gt;'Tabelas auxiliares'!$B$237,M658&lt;&gt;'Tabelas auxiliares'!$C$236,M658&lt;&gt;'Tabelas auxiliares'!$C$237,M658&lt;&gt;'Tabelas auxiliares'!$D$236),"FOLHA DE PESSOAL",IF(Q658='Tabelas auxiliares'!$A$237,"CUSTEIO",IF(Q658='Tabelas auxiliares'!$A$236,"INVESTIMENTO","ERRO - VERIFICAR"))))</f>
        <v/>
      </c>
      <c r="S658" s="64" t="str">
        <f t="shared" si="21"/>
        <v/>
      </c>
    </row>
    <row r="659" spans="17:19" x14ac:dyDescent="0.25">
      <c r="Q659" s="51" t="str">
        <f t="shared" si="20"/>
        <v/>
      </c>
      <c r="R659" s="51" t="str">
        <f>IF(M659="","",IF(AND(M659&lt;&gt;'Tabelas auxiliares'!$B$236,M659&lt;&gt;'Tabelas auxiliares'!$B$237,M659&lt;&gt;'Tabelas auxiliares'!$C$236,M659&lt;&gt;'Tabelas auxiliares'!$C$237,M659&lt;&gt;'Tabelas auxiliares'!$D$236),"FOLHA DE PESSOAL",IF(Q659='Tabelas auxiliares'!$A$237,"CUSTEIO",IF(Q659='Tabelas auxiliares'!$A$236,"INVESTIMENTO","ERRO - VERIFICAR"))))</f>
        <v/>
      </c>
      <c r="S659" s="64" t="str">
        <f t="shared" si="21"/>
        <v/>
      </c>
    </row>
    <row r="660" spans="17:19" x14ac:dyDescent="0.25">
      <c r="Q660" s="51" t="str">
        <f t="shared" si="20"/>
        <v/>
      </c>
      <c r="R660" s="51" t="str">
        <f>IF(M660="","",IF(AND(M660&lt;&gt;'Tabelas auxiliares'!$B$236,M660&lt;&gt;'Tabelas auxiliares'!$B$237,M660&lt;&gt;'Tabelas auxiliares'!$C$236,M660&lt;&gt;'Tabelas auxiliares'!$C$237,M660&lt;&gt;'Tabelas auxiliares'!$D$236),"FOLHA DE PESSOAL",IF(Q660='Tabelas auxiliares'!$A$237,"CUSTEIO",IF(Q660='Tabelas auxiliares'!$A$236,"INVESTIMENTO","ERRO - VERIFICAR"))))</f>
        <v/>
      </c>
      <c r="S660" s="64" t="str">
        <f t="shared" si="21"/>
        <v/>
      </c>
    </row>
    <row r="661" spans="17:19" x14ac:dyDescent="0.25">
      <c r="Q661" s="51" t="str">
        <f t="shared" si="20"/>
        <v/>
      </c>
      <c r="R661" s="51" t="str">
        <f>IF(M661="","",IF(AND(M661&lt;&gt;'Tabelas auxiliares'!$B$236,M661&lt;&gt;'Tabelas auxiliares'!$B$237,M661&lt;&gt;'Tabelas auxiliares'!$C$236,M661&lt;&gt;'Tabelas auxiliares'!$C$237,M661&lt;&gt;'Tabelas auxiliares'!$D$236),"FOLHA DE PESSOAL",IF(Q661='Tabelas auxiliares'!$A$237,"CUSTEIO",IF(Q661='Tabelas auxiliares'!$A$236,"INVESTIMENTO","ERRO - VERIFICAR"))))</f>
        <v/>
      </c>
      <c r="S661" s="64" t="str">
        <f t="shared" si="21"/>
        <v/>
      </c>
    </row>
    <row r="662" spans="17:19" x14ac:dyDescent="0.25">
      <c r="Q662" s="51" t="str">
        <f t="shared" si="20"/>
        <v/>
      </c>
      <c r="R662" s="51" t="str">
        <f>IF(M662="","",IF(AND(M662&lt;&gt;'Tabelas auxiliares'!$B$236,M662&lt;&gt;'Tabelas auxiliares'!$B$237,M662&lt;&gt;'Tabelas auxiliares'!$C$236,M662&lt;&gt;'Tabelas auxiliares'!$C$237,M662&lt;&gt;'Tabelas auxiliares'!$D$236),"FOLHA DE PESSOAL",IF(Q662='Tabelas auxiliares'!$A$237,"CUSTEIO",IF(Q662='Tabelas auxiliares'!$A$236,"INVESTIMENTO","ERRO - VERIFICAR"))))</f>
        <v/>
      </c>
      <c r="S662" s="64" t="str">
        <f t="shared" si="21"/>
        <v/>
      </c>
    </row>
    <row r="663" spans="17:19" x14ac:dyDescent="0.25">
      <c r="Q663" s="51" t="str">
        <f t="shared" si="20"/>
        <v/>
      </c>
      <c r="R663" s="51" t="str">
        <f>IF(M663="","",IF(AND(M663&lt;&gt;'Tabelas auxiliares'!$B$236,M663&lt;&gt;'Tabelas auxiliares'!$B$237,M663&lt;&gt;'Tabelas auxiliares'!$C$236,M663&lt;&gt;'Tabelas auxiliares'!$C$237,M663&lt;&gt;'Tabelas auxiliares'!$D$236),"FOLHA DE PESSOAL",IF(Q663='Tabelas auxiliares'!$A$237,"CUSTEIO",IF(Q663='Tabelas auxiliares'!$A$236,"INVESTIMENTO","ERRO - VERIFICAR"))))</f>
        <v/>
      </c>
      <c r="S663" s="64" t="str">
        <f t="shared" si="21"/>
        <v/>
      </c>
    </row>
    <row r="664" spans="17:19" x14ac:dyDescent="0.25">
      <c r="Q664" s="51" t="str">
        <f t="shared" si="20"/>
        <v/>
      </c>
      <c r="R664" s="51" t="str">
        <f>IF(M664="","",IF(AND(M664&lt;&gt;'Tabelas auxiliares'!$B$236,M664&lt;&gt;'Tabelas auxiliares'!$B$237,M664&lt;&gt;'Tabelas auxiliares'!$C$236,M664&lt;&gt;'Tabelas auxiliares'!$C$237,M664&lt;&gt;'Tabelas auxiliares'!$D$236),"FOLHA DE PESSOAL",IF(Q664='Tabelas auxiliares'!$A$237,"CUSTEIO",IF(Q664='Tabelas auxiliares'!$A$236,"INVESTIMENTO","ERRO - VERIFICAR"))))</f>
        <v/>
      </c>
      <c r="S664" s="64" t="str">
        <f t="shared" si="21"/>
        <v/>
      </c>
    </row>
    <row r="665" spans="17:19" x14ac:dyDescent="0.25">
      <c r="Q665" s="51" t="str">
        <f t="shared" si="20"/>
        <v/>
      </c>
      <c r="R665" s="51" t="str">
        <f>IF(M665="","",IF(AND(M665&lt;&gt;'Tabelas auxiliares'!$B$236,M665&lt;&gt;'Tabelas auxiliares'!$B$237,M665&lt;&gt;'Tabelas auxiliares'!$C$236,M665&lt;&gt;'Tabelas auxiliares'!$C$237,M665&lt;&gt;'Tabelas auxiliares'!$D$236),"FOLHA DE PESSOAL",IF(Q665='Tabelas auxiliares'!$A$237,"CUSTEIO",IF(Q665='Tabelas auxiliares'!$A$236,"INVESTIMENTO","ERRO - VERIFICAR"))))</f>
        <v/>
      </c>
      <c r="S665" s="64" t="str">
        <f t="shared" si="21"/>
        <v/>
      </c>
    </row>
    <row r="666" spans="17:19" x14ac:dyDescent="0.25">
      <c r="Q666" s="51" t="str">
        <f t="shared" si="20"/>
        <v/>
      </c>
      <c r="R666" s="51" t="str">
        <f>IF(M666="","",IF(AND(M666&lt;&gt;'Tabelas auxiliares'!$B$236,M666&lt;&gt;'Tabelas auxiliares'!$B$237,M666&lt;&gt;'Tabelas auxiliares'!$C$236,M666&lt;&gt;'Tabelas auxiliares'!$C$237,M666&lt;&gt;'Tabelas auxiliares'!$D$236),"FOLHA DE PESSOAL",IF(Q666='Tabelas auxiliares'!$A$237,"CUSTEIO",IF(Q666='Tabelas auxiliares'!$A$236,"INVESTIMENTO","ERRO - VERIFICAR"))))</f>
        <v/>
      </c>
      <c r="S666" s="64" t="str">
        <f t="shared" si="21"/>
        <v/>
      </c>
    </row>
    <row r="667" spans="17:19" x14ac:dyDescent="0.25">
      <c r="Q667" s="51" t="str">
        <f t="shared" si="20"/>
        <v/>
      </c>
      <c r="R667" s="51" t="str">
        <f>IF(M667="","",IF(AND(M667&lt;&gt;'Tabelas auxiliares'!$B$236,M667&lt;&gt;'Tabelas auxiliares'!$B$237,M667&lt;&gt;'Tabelas auxiliares'!$C$236,M667&lt;&gt;'Tabelas auxiliares'!$C$237,M667&lt;&gt;'Tabelas auxiliares'!$D$236),"FOLHA DE PESSOAL",IF(Q667='Tabelas auxiliares'!$A$237,"CUSTEIO",IF(Q667='Tabelas auxiliares'!$A$236,"INVESTIMENTO","ERRO - VERIFICAR"))))</f>
        <v/>
      </c>
      <c r="S667" s="64" t="str">
        <f t="shared" si="21"/>
        <v/>
      </c>
    </row>
    <row r="668" spans="17:19" x14ac:dyDescent="0.25">
      <c r="Q668" s="51" t="str">
        <f t="shared" si="20"/>
        <v/>
      </c>
      <c r="R668" s="51" t="str">
        <f>IF(M668="","",IF(AND(M668&lt;&gt;'Tabelas auxiliares'!$B$236,M668&lt;&gt;'Tabelas auxiliares'!$B$237,M668&lt;&gt;'Tabelas auxiliares'!$C$236,M668&lt;&gt;'Tabelas auxiliares'!$C$237,M668&lt;&gt;'Tabelas auxiliares'!$D$236),"FOLHA DE PESSOAL",IF(Q668='Tabelas auxiliares'!$A$237,"CUSTEIO",IF(Q668='Tabelas auxiliares'!$A$236,"INVESTIMENTO","ERRO - VERIFICAR"))))</f>
        <v/>
      </c>
      <c r="S668" s="64" t="str">
        <f t="shared" si="21"/>
        <v/>
      </c>
    </row>
    <row r="669" spans="17:19" x14ac:dyDescent="0.25">
      <c r="Q669" s="51" t="str">
        <f t="shared" si="20"/>
        <v/>
      </c>
      <c r="R669" s="51" t="str">
        <f>IF(M669="","",IF(AND(M669&lt;&gt;'Tabelas auxiliares'!$B$236,M669&lt;&gt;'Tabelas auxiliares'!$B$237,M669&lt;&gt;'Tabelas auxiliares'!$C$236,M669&lt;&gt;'Tabelas auxiliares'!$C$237,M669&lt;&gt;'Tabelas auxiliares'!$D$236),"FOLHA DE PESSOAL",IF(Q669='Tabelas auxiliares'!$A$237,"CUSTEIO",IF(Q669='Tabelas auxiliares'!$A$236,"INVESTIMENTO","ERRO - VERIFICAR"))))</f>
        <v/>
      </c>
      <c r="S669" s="64" t="str">
        <f t="shared" si="21"/>
        <v/>
      </c>
    </row>
    <row r="670" spans="17:19" x14ac:dyDescent="0.25">
      <c r="Q670" s="51" t="str">
        <f t="shared" si="20"/>
        <v/>
      </c>
      <c r="R670" s="51" t="str">
        <f>IF(M670="","",IF(AND(M670&lt;&gt;'Tabelas auxiliares'!$B$236,M670&lt;&gt;'Tabelas auxiliares'!$B$237,M670&lt;&gt;'Tabelas auxiliares'!$C$236,M670&lt;&gt;'Tabelas auxiliares'!$C$237,M670&lt;&gt;'Tabelas auxiliares'!$D$236),"FOLHA DE PESSOAL",IF(Q670='Tabelas auxiliares'!$A$237,"CUSTEIO",IF(Q670='Tabelas auxiliares'!$A$236,"INVESTIMENTO","ERRO - VERIFICAR"))))</f>
        <v/>
      </c>
      <c r="S670" s="64" t="str">
        <f t="shared" si="21"/>
        <v/>
      </c>
    </row>
    <row r="671" spans="17:19" x14ac:dyDescent="0.25">
      <c r="Q671" s="51" t="str">
        <f t="shared" si="20"/>
        <v/>
      </c>
      <c r="R671" s="51" t="str">
        <f>IF(M671="","",IF(AND(M671&lt;&gt;'Tabelas auxiliares'!$B$236,M671&lt;&gt;'Tabelas auxiliares'!$B$237,M671&lt;&gt;'Tabelas auxiliares'!$C$236,M671&lt;&gt;'Tabelas auxiliares'!$C$237,M671&lt;&gt;'Tabelas auxiliares'!$D$236),"FOLHA DE PESSOAL",IF(Q671='Tabelas auxiliares'!$A$237,"CUSTEIO",IF(Q671='Tabelas auxiliares'!$A$236,"INVESTIMENTO","ERRO - VERIFICAR"))))</f>
        <v/>
      </c>
      <c r="S671" s="64" t="str">
        <f t="shared" si="21"/>
        <v/>
      </c>
    </row>
    <row r="672" spans="17:19" x14ac:dyDescent="0.25">
      <c r="Q672" s="51" t="str">
        <f t="shared" si="20"/>
        <v/>
      </c>
      <c r="R672" s="51" t="str">
        <f>IF(M672="","",IF(AND(M672&lt;&gt;'Tabelas auxiliares'!$B$236,M672&lt;&gt;'Tabelas auxiliares'!$B$237,M672&lt;&gt;'Tabelas auxiliares'!$C$236,M672&lt;&gt;'Tabelas auxiliares'!$C$237,M672&lt;&gt;'Tabelas auxiliares'!$D$236),"FOLHA DE PESSOAL",IF(Q672='Tabelas auxiliares'!$A$237,"CUSTEIO",IF(Q672='Tabelas auxiliares'!$A$236,"INVESTIMENTO","ERRO - VERIFICAR"))))</f>
        <v/>
      </c>
      <c r="S672" s="64" t="str">
        <f t="shared" si="21"/>
        <v/>
      </c>
    </row>
    <row r="673" spans="17:19" x14ac:dyDescent="0.25">
      <c r="Q673" s="51" t="str">
        <f t="shared" si="20"/>
        <v/>
      </c>
      <c r="R673" s="51" t="str">
        <f>IF(M673="","",IF(AND(M673&lt;&gt;'Tabelas auxiliares'!$B$236,M673&lt;&gt;'Tabelas auxiliares'!$B$237,M673&lt;&gt;'Tabelas auxiliares'!$C$236,M673&lt;&gt;'Tabelas auxiliares'!$C$237,M673&lt;&gt;'Tabelas auxiliares'!$D$236),"FOLHA DE PESSOAL",IF(Q673='Tabelas auxiliares'!$A$237,"CUSTEIO",IF(Q673='Tabelas auxiliares'!$A$236,"INVESTIMENTO","ERRO - VERIFICAR"))))</f>
        <v/>
      </c>
      <c r="S673" s="64" t="str">
        <f t="shared" si="21"/>
        <v/>
      </c>
    </row>
    <row r="674" spans="17:19" x14ac:dyDescent="0.25">
      <c r="Q674" s="51" t="str">
        <f t="shared" si="20"/>
        <v/>
      </c>
      <c r="R674" s="51" t="str">
        <f>IF(M674="","",IF(AND(M674&lt;&gt;'Tabelas auxiliares'!$B$236,M674&lt;&gt;'Tabelas auxiliares'!$B$237,M674&lt;&gt;'Tabelas auxiliares'!$C$236,M674&lt;&gt;'Tabelas auxiliares'!$C$237,M674&lt;&gt;'Tabelas auxiliares'!$D$236),"FOLHA DE PESSOAL",IF(Q674='Tabelas auxiliares'!$A$237,"CUSTEIO",IF(Q674='Tabelas auxiliares'!$A$236,"INVESTIMENTO","ERRO - VERIFICAR"))))</f>
        <v/>
      </c>
      <c r="S674" s="64" t="str">
        <f t="shared" si="21"/>
        <v/>
      </c>
    </row>
    <row r="675" spans="17:19" x14ac:dyDescent="0.25">
      <c r="Q675" s="51" t="str">
        <f t="shared" si="20"/>
        <v/>
      </c>
      <c r="R675" s="51" t="str">
        <f>IF(M675="","",IF(AND(M675&lt;&gt;'Tabelas auxiliares'!$B$236,M675&lt;&gt;'Tabelas auxiliares'!$B$237,M675&lt;&gt;'Tabelas auxiliares'!$C$236,M675&lt;&gt;'Tabelas auxiliares'!$C$237,M675&lt;&gt;'Tabelas auxiliares'!$D$236),"FOLHA DE PESSOAL",IF(Q675='Tabelas auxiliares'!$A$237,"CUSTEIO",IF(Q675='Tabelas auxiliares'!$A$236,"INVESTIMENTO","ERRO - VERIFICAR"))))</f>
        <v/>
      </c>
      <c r="S675" s="64" t="str">
        <f t="shared" si="21"/>
        <v/>
      </c>
    </row>
    <row r="676" spans="17:19" x14ac:dyDescent="0.25">
      <c r="Q676" s="51" t="str">
        <f t="shared" si="20"/>
        <v/>
      </c>
      <c r="R676" s="51" t="str">
        <f>IF(M676="","",IF(AND(M676&lt;&gt;'Tabelas auxiliares'!$B$236,M676&lt;&gt;'Tabelas auxiliares'!$B$237,M676&lt;&gt;'Tabelas auxiliares'!$C$236,M676&lt;&gt;'Tabelas auxiliares'!$C$237,M676&lt;&gt;'Tabelas auxiliares'!$D$236),"FOLHA DE PESSOAL",IF(Q676='Tabelas auxiliares'!$A$237,"CUSTEIO",IF(Q676='Tabelas auxiliares'!$A$236,"INVESTIMENTO","ERRO - VERIFICAR"))))</f>
        <v/>
      </c>
      <c r="S676" s="64" t="str">
        <f t="shared" si="21"/>
        <v/>
      </c>
    </row>
    <row r="677" spans="17:19" x14ac:dyDescent="0.25">
      <c r="Q677" s="51" t="str">
        <f t="shared" si="20"/>
        <v/>
      </c>
      <c r="R677" s="51" t="str">
        <f>IF(M677="","",IF(AND(M677&lt;&gt;'Tabelas auxiliares'!$B$236,M677&lt;&gt;'Tabelas auxiliares'!$B$237,M677&lt;&gt;'Tabelas auxiliares'!$C$236,M677&lt;&gt;'Tabelas auxiliares'!$C$237,M677&lt;&gt;'Tabelas auxiliares'!$D$236),"FOLHA DE PESSOAL",IF(Q677='Tabelas auxiliares'!$A$237,"CUSTEIO",IF(Q677='Tabelas auxiliares'!$A$236,"INVESTIMENTO","ERRO - VERIFICAR"))))</f>
        <v/>
      </c>
      <c r="S677" s="64" t="str">
        <f t="shared" si="21"/>
        <v/>
      </c>
    </row>
    <row r="678" spans="17:19" x14ac:dyDescent="0.25">
      <c r="Q678" s="51" t="str">
        <f t="shared" si="20"/>
        <v/>
      </c>
      <c r="R678" s="51" t="str">
        <f>IF(M678="","",IF(AND(M678&lt;&gt;'Tabelas auxiliares'!$B$236,M678&lt;&gt;'Tabelas auxiliares'!$B$237,M678&lt;&gt;'Tabelas auxiliares'!$C$236,M678&lt;&gt;'Tabelas auxiliares'!$C$237,M678&lt;&gt;'Tabelas auxiliares'!$D$236),"FOLHA DE PESSOAL",IF(Q678='Tabelas auxiliares'!$A$237,"CUSTEIO",IF(Q678='Tabelas auxiliares'!$A$236,"INVESTIMENTO","ERRO - VERIFICAR"))))</f>
        <v/>
      </c>
      <c r="S678" s="64" t="str">
        <f t="shared" si="21"/>
        <v/>
      </c>
    </row>
    <row r="679" spans="17:19" x14ac:dyDescent="0.25">
      <c r="Q679" s="51" t="str">
        <f t="shared" si="20"/>
        <v/>
      </c>
      <c r="R679" s="51" t="str">
        <f>IF(M679="","",IF(AND(M679&lt;&gt;'Tabelas auxiliares'!$B$236,M679&lt;&gt;'Tabelas auxiliares'!$B$237,M679&lt;&gt;'Tabelas auxiliares'!$C$236,M679&lt;&gt;'Tabelas auxiliares'!$C$237,M679&lt;&gt;'Tabelas auxiliares'!$D$236),"FOLHA DE PESSOAL",IF(Q679='Tabelas auxiliares'!$A$237,"CUSTEIO",IF(Q679='Tabelas auxiliares'!$A$236,"INVESTIMENTO","ERRO - VERIFICAR"))))</f>
        <v/>
      </c>
      <c r="S679" s="64" t="str">
        <f t="shared" si="21"/>
        <v/>
      </c>
    </row>
    <row r="680" spans="17:19" x14ac:dyDescent="0.25">
      <c r="Q680" s="51" t="str">
        <f t="shared" si="20"/>
        <v/>
      </c>
      <c r="R680" s="51" t="str">
        <f>IF(M680="","",IF(AND(M680&lt;&gt;'Tabelas auxiliares'!$B$236,M680&lt;&gt;'Tabelas auxiliares'!$B$237,M680&lt;&gt;'Tabelas auxiliares'!$C$236,M680&lt;&gt;'Tabelas auxiliares'!$C$237,M680&lt;&gt;'Tabelas auxiliares'!$D$236),"FOLHA DE PESSOAL",IF(Q680='Tabelas auxiliares'!$A$237,"CUSTEIO",IF(Q680='Tabelas auxiliares'!$A$236,"INVESTIMENTO","ERRO - VERIFICAR"))))</f>
        <v/>
      </c>
      <c r="S680" s="64" t="str">
        <f t="shared" si="21"/>
        <v/>
      </c>
    </row>
    <row r="681" spans="17:19" x14ac:dyDescent="0.25">
      <c r="Q681" s="51" t="str">
        <f t="shared" si="20"/>
        <v/>
      </c>
      <c r="R681" s="51" t="str">
        <f>IF(M681="","",IF(AND(M681&lt;&gt;'Tabelas auxiliares'!$B$236,M681&lt;&gt;'Tabelas auxiliares'!$B$237,M681&lt;&gt;'Tabelas auxiliares'!$C$236,M681&lt;&gt;'Tabelas auxiliares'!$C$237,M681&lt;&gt;'Tabelas auxiliares'!$D$236),"FOLHA DE PESSOAL",IF(Q681='Tabelas auxiliares'!$A$237,"CUSTEIO",IF(Q681='Tabelas auxiliares'!$A$236,"INVESTIMENTO","ERRO - VERIFICAR"))))</f>
        <v/>
      </c>
      <c r="S681" s="64" t="str">
        <f t="shared" si="21"/>
        <v/>
      </c>
    </row>
    <row r="682" spans="17:19" x14ac:dyDescent="0.25">
      <c r="Q682" s="51" t="str">
        <f t="shared" si="20"/>
        <v/>
      </c>
      <c r="R682" s="51" t="str">
        <f>IF(M682="","",IF(AND(M682&lt;&gt;'Tabelas auxiliares'!$B$236,M682&lt;&gt;'Tabelas auxiliares'!$B$237,M682&lt;&gt;'Tabelas auxiliares'!$C$236,M682&lt;&gt;'Tabelas auxiliares'!$C$237,M682&lt;&gt;'Tabelas auxiliares'!$D$236),"FOLHA DE PESSOAL",IF(Q682='Tabelas auxiliares'!$A$237,"CUSTEIO",IF(Q682='Tabelas auxiliares'!$A$236,"INVESTIMENTO","ERRO - VERIFICAR"))))</f>
        <v/>
      </c>
      <c r="S682" s="64" t="str">
        <f t="shared" si="21"/>
        <v/>
      </c>
    </row>
    <row r="683" spans="17:19" x14ac:dyDescent="0.25">
      <c r="Q683" s="51" t="str">
        <f t="shared" si="20"/>
        <v/>
      </c>
      <c r="R683" s="51" t="str">
        <f>IF(M683="","",IF(AND(M683&lt;&gt;'Tabelas auxiliares'!$B$236,M683&lt;&gt;'Tabelas auxiliares'!$B$237,M683&lt;&gt;'Tabelas auxiliares'!$C$236,M683&lt;&gt;'Tabelas auxiliares'!$C$237,M683&lt;&gt;'Tabelas auxiliares'!$D$236),"FOLHA DE PESSOAL",IF(Q683='Tabelas auxiliares'!$A$237,"CUSTEIO",IF(Q683='Tabelas auxiliares'!$A$236,"INVESTIMENTO","ERRO - VERIFICAR"))))</f>
        <v/>
      </c>
      <c r="S683" s="64" t="str">
        <f t="shared" si="21"/>
        <v/>
      </c>
    </row>
    <row r="684" spans="17:19" x14ac:dyDescent="0.25">
      <c r="Q684" s="51" t="str">
        <f t="shared" si="20"/>
        <v/>
      </c>
      <c r="R684" s="51" t="str">
        <f>IF(M684="","",IF(AND(M684&lt;&gt;'Tabelas auxiliares'!$B$236,M684&lt;&gt;'Tabelas auxiliares'!$B$237,M684&lt;&gt;'Tabelas auxiliares'!$C$236,M684&lt;&gt;'Tabelas auxiliares'!$C$237,M684&lt;&gt;'Tabelas auxiliares'!$D$236),"FOLHA DE PESSOAL",IF(Q684='Tabelas auxiliares'!$A$237,"CUSTEIO",IF(Q684='Tabelas auxiliares'!$A$236,"INVESTIMENTO","ERRO - VERIFICAR"))))</f>
        <v/>
      </c>
      <c r="S684" s="64" t="str">
        <f t="shared" si="21"/>
        <v/>
      </c>
    </row>
    <row r="685" spans="17:19" x14ac:dyDescent="0.25">
      <c r="Q685" s="51" t="str">
        <f t="shared" si="20"/>
        <v/>
      </c>
      <c r="R685" s="51" t="str">
        <f>IF(M685="","",IF(AND(M685&lt;&gt;'Tabelas auxiliares'!$B$236,M685&lt;&gt;'Tabelas auxiliares'!$B$237,M685&lt;&gt;'Tabelas auxiliares'!$C$236,M685&lt;&gt;'Tabelas auxiliares'!$C$237,M685&lt;&gt;'Tabelas auxiliares'!$D$236),"FOLHA DE PESSOAL",IF(Q685='Tabelas auxiliares'!$A$237,"CUSTEIO",IF(Q685='Tabelas auxiliares'!$A$236,"INVESTIMENTO","ERRO - VERIFICAR"))))</f>
        <v/>
      </c>
      <c r="S685" s="64" t="str">
        <f t="shared" si="21"/>
        <v/>
      </c>
    </row>
    <row r="686" spans="17:19" x14ac:dyDescent="0.25">
      <c r="Q686" s="51" t="str">
        <f t="shared" si="20"/>
        <v/>
      </c>
      <c r="R686" s="51" t="str">
        <f>IF(M686="","",IF(AND(M686&lt;&gt;'Tabelas auxiliares'!$B$236,M686&lt;&gt;'Tabelas auxiliares'!$B$237,M686&lt;&gt;'Tabelas auxiliares'!$C$236,M686&lt;&gt;'Tabelas auxiliares'!$C$237,M686&lt;&gt;'Tabelas auxiliares'!$D$236),"FOLHA DE PESSOAL",IF(Q686='Tabelas auxiliares'!$A$237,"CUSTEIO",IF(Q686='Tabelas auxiliares'!$A$236,"INVESTIMENTO","ERRO - VERIFICAR"))))</f>
        <v/>
      </c>
      <c r="S686" s="64" t="str">
        <f t="shared" si="21"/>
        <v/>
      </c>
    </row>
    <row r="687" spans="17:19" x14ac:dyDescent="0.25">
      <c r="Q687" s="51" t="str">
        <f t="shared" si="20"/>
        <v/>
      </c>
      <c r="R687" s="51" t="str">
        <f>IF(M687="","",IF(AND(M687&lt;&gt;'Tabelas auxiliares'!$B$236,M687&lt;&gt;'Tabelas auxiliares'!$B$237,M687&lt;&gt;'Tabelas auxiliares'!$C$236,M687&lt;&gt;'Tabelas auxiliares'!$C$237,M687&lt;&gt;'Tabelas auxiliares'!$D$236),"FOLHA DE PESSOAL",IF(Q687='Tabelas auxiliares'!$A$237,"CUSTEIO",IF(Q687='Tabelas auxiliares'!$A$236,"INVESTIMENTO","ERRO - VERIFICAR"))))</f>
        <v/>
      </c>
      <c r="S687" s="64" t="str">
        <f t="shared" si="21"/>
        <v/>
      </c>
    </row>
    <row r="688" spans="17:19" x14ac:dyDescent="0.25">
      <c r="Q688" s="51" t="str">
        <f t="shared" si="20"/>
        <v/>
      </c>
      <c r="R688" s="51" t="str">
        <f>IF(M688="","",IF(AND(M688&lt;&gt;'Tabelas auxiliares'!$B$236,M688&lt;&gt;'Tabelas auxiliares'!$B$237,M688&lt;&gt;'Tabelas auxiliares'!$C$236,M688&lt;&gt;'Tabelas auxiliares'!$C$237,M688&lt;&gt;'Tabelas auxiliares'!$D$236),"FOLHA DE PESSOAL",IF(Q688='Tabelas auxiliares'!$A$237,"CUSTEIO",IF(Q688='Tabelas auxiliares'!$A$236,"INVESTIMENTO","ERRO - VERIFICAR"))))</f>
        <v/>
      </c>
      <c r="S688" s="64" t="str">
        <f t="shared" si="21"/>
        <v/>
      </c>
    </row>
    <row r="689" spans="17:19" x14ac:dyDescent="0.25">
      <c r="Q689" s="51" t="str">
        <f t="shared" si="20"/>
        <v/>
      </c>
      <c r="R689" s="51" t="str">
        <f>IF(M689="","",IF(AND(M689&lt;&gt;'Tabelas auxiliares'!$B$236,M689&lt;&gt;'Tabelas auxiliares'!$B$237,M689&lt;&gt;'Tabelas auxiliares'!$C$236,M689&lt;&gt;'Tabelas auxiliares'!$C$237,M689&lt;&gt;'Tabelas auxiliares'!$D$236),"FOLHA DE PESSOAL",IF(Q689='Tabelas auxiliares'!$A$237,"CUSTEIO",IF(Q689='Tabelas auxiliares'!$A$236,"INVESTIMENTO","ERRO - VERIFICAR"))))</f>
        <v/>
      </c>
      <c r="S689" s="64" t="str">
        <f t="shared" si="21"/>
        <v/>
      </c>
    </row>
    <row r="690" spans="17:19" x14ac:dyDescent="0.25">
      <c r="Q690" s="51" t="str">
        <f t="shared" si="20"/>
        <v/>
      </c>
      <c r="R690" s="51" t="str">
        <f>IF(M690="","",IF(AND(M690&lt;&gt;'Tabelas auxiliares'!$B$236,M690&lt;&gt;'Tabelas auxiliares'!$B$237,M690&lt;&gt;'Tabelas auxiliares'!$C$236,M690&lt;&gt;'Tabelas auxiliares'!$C$237,M690&lt;&gt;'Tabelas auxiliares'!$D$236),"FOLHA DE PESSOAL",IF(Q690='Tabelas auxiliares'!$A$237,"CUSTEIO",IF(Q690='Tabelas auxiliares'!$A$236,"INVESTIMENTO","ERRO - VERIFICAR"))))</f>
        <v/>
      </c>
      <c r="S690" s="64" t="str">
        <f t="shared" si="21"/>
        <v/>
      </c>
    </row>
    <row r="691" spans="17:19" x14ac:dyDescent="0.25">
      <c r="Q691" s="51" t="str">
        <f t="shared" si="20"/>
        <v/>
      </c>
      <c r="R691" s="51" t="str">
        <f>IF(M691="","",IF(AND(M691&lt;&gt;'Tabelas auxiliares'!$B$236,M691&lt;&gt;'Tabelas auxiliares'!$B$237,M691&lt;&gt;'Tabelas auxiliares'!$C$236,M691&lt;&gt;'Tabelas auxiliares'!$C$237,M691&lt;&gt;'Tabelas auxiliares'!$D$236),"FOLHA DE PESSOAL",IF(Q691='Tabelas auxiliares'!$A$237,"CUSTEIO",IF(Q691='Tabelas auxiliares'!$A$236,"INVESTIMENTO","ERRO - VERIFICAR"))))</f>
        <v/>
      </c>
      <c r="S691" s="64" t="str">
        <f t="shared" si="21"/>
        <v/>
      </c>
    </row>
    <row r="692" spans="17:19" x14ac:dyDescent="0.25">
      <c r="Q692" s="51" t="str">
        <f t="shared" si="20"/>
        <v/>
      </c>
      <c r="R692" s="51" t="str">
        <f>IF(M692="","",IF(AND(M692&lt;&gt;'Tabelas auxiliares'!$B$236,M692&lt;&gt;'Tabelas auxiliares'!$B$237,M692&lt;&gt;'Tabelas auxiliares'!$C$236,M692&lt;&gt;'Tabelas auxiliares'!$C$237,M692&lt;&gt;'Tabelas auxiliares'!$D$236),"FOLHA DE PESSOAL",IF(Q692='Tabelas auxiliares'!$A$237,"CUSTEIO",IF(Q692='Tabelas auxiliares'!$A$236,"INVESTIMENTO","ERRO - VERIFICAR"))))</f>
        <v/>
      </c>
      <c r="S692" s="64" t="str">
        <f t="shared" si="21"/>
        <v/>
      </c>
    </row>
    <row r="693" spans="17:19" x14ac:dyDescent="0.25">
      <c r="Q693" s="51" t="str">
        <f t="shared" si="20"/>
        <v/>
      </c>
      <c r="R693" s="51" t="str">
        <f>IF(M693="","",IF(AND(M693&lt;&gt;'Tabelas auxiliares'!$B$236,M693&lt;&gt;'Tabelas auxiliares'!$B$237,M693&lt;&gt;'Tabelas auxiliares'!$C$236,M693&lt;&gt;'Tabelas auxiliares'!$C$237,M693&lt;&gt;'Tabelas auxiliares'!$D$236),"FOLHA DE PESSOAL",IF(Q693='Tabelas auxiliares'!$A$237,"CUSTEIO",IF(Q693='Tabelas auxiliares'!$A$236,"INVESTIMENTO","ERRO - VERIFICAR"))))</f>
        <v/>
      </c>
      <c r="S693" s="64" t="str">
        <f t="shared" si="21"/>
        <v/>
      </c>
    </row>
    <row r="694" spans="17:19" x14ac:dyDescent="0.25">
      <c r="Q694" s="51" t="str">
        <f t="shared" si="20"/>
        <v/>
      </c>
      <c r="R694" s="51" t="str">
        <f>IF(M694="","",IF(AND(M694&lt;&gt;'Tabelas auxiliares'!$B$236,M694&lt;&gt;'Tabelas auxiliares'!$B$237,M694&lt;&gt;'Tabelas auxiliares'!$C$236,M694&lt;&gt;'Tabelas auxiliares'!$C$237,M694&lt;&gt;'Tabelas auxiliares'!$D$236),"FOLHA DE PESSOAL",IF(Q694='Tabelas auxiliares'!$A$237,"CUSTEIO",IF(Q694='Tabelas auxiliares'!$A$236,"INVESTIMENTO","ERRO - VERIFICAR"))))</f>
        <v/>
      </c>
      <c r="S694" s="64" t="str">
        <f t="shared" si="21"/>
        <v/>
      </c>
    </row>
    <row r="695" spans="17:19" x14ac:dyDescent="0.25">
      <c r="Q695" s="51" t="str">
        <f t="shared" si="20"/>
        <v/>
      </c>
      <c r="R695" s="51" t="str">
        <f>IF(M695="","",IF(AND(M695&lt;&gt;'Tabelas auxiliares'!$B$236,M695&lt;&gt;'Tabelas auxiliares'!$B$237,M695&lt;&gt;'Tabelas auxiliares'!$C$236,M695&lt;&gt;'Tabelas auxiliares'!$C$237,M695&lt;&gt;'Tabelas auxiliares'!$D$236),"FOLHA DE PESSOAL",IF(Q695='Tabelas auxiliares'!$A$237,"CUSTEIO",IF(Q695='Tabelas auxiliares'!$A$236,"INVESTIMENTO","ERRO - VERIFICAR"))))</f>
        <v/>
      </c>
      <c r="S695" s="64" t="str">
        <f t="shared" si="21"/>
        <v/>
      </c>
    </row>
    <row r="696" spans="17:19" x14ac:dyDescent="0.25">
      <c r="Q696" s="51" t="str">
        <f t="shared" si="20"/>
        <v/>
      </c>
      <c r="R696" s="51" t="str">
        <f>IF(M696="","",IF(AND(M696&lt;&gt;'Tabelas auxiliares'!$B$236,M696&lt;&gt;'Tabelas auxiliares'!$B$237,M696&lt;&gt;'Tabelas auxiliares'!$C$236,M696&lt;&gt;'Tabelas auxiliares'!$C$237,M696&lt;&gt;'Tabelas auxiliares'!$D$236),"FOLHA DE PESSOAL",IF(Q696='Tabelas auxiliares'!$A$237,"CUSTEIO",IF(Q696='Tabelas auxiliares'!$A$236,"INVESTIMENTO","ERRO - VERIFICAR"))))</f>
        <v/>
      </c>
      <c r="S696" s="64" t="str">
        <f t="shared" si="21"/>
        <v/>
      </c>
    </row>
    <row r="697" spans="17:19" x14ac:dyDescent="0.25">
      <c r="Q697" s="51" t="str">
        <f t="shared" si="20"/>
        <v/>
      </c>
      <c r="R697" s="51" t="str">
        <f>IF(M697="","",IF(AND(M697&lt;&gt;'Tabelas auxiliares'!$B$236,M697&lt;&gt;'Tabelas auxiliares'!$B$237,M697&lt;&gt;'Tabelas auxiliares'!$C$236,M697&lt;&gt;'Tabelas auxiliares'!$C$237,M697&lt;&gt;'Tabelas auxiliares'!$D$236),"FOLHA DE PESSOAL",IF(Q697='Tabelas auxiliares'!$A$237,"CUSTEIO",IF(Q697='Tabelas auxiliares'!$A$236,"INVESTIMENTO","ERRO - VERIFICAR"))))</f>
        <v/>
      </c>
      <c r="S697" s="64" t="str">
        <f t="shared" si="21"/>
        <v/>
      </c>
    </row>
    <row r="698" spans="17:19" x14ac:dyDescent="0.25">
      <c r="Q698" s="51" t="str">
        <f t="shared" si="20"/>
        <v/>
      </c>
      <c r="R698" s="51" t="str">
        <f>IF(M698="","",IF(AND(M698&lt;&gt;'Tabelas auxiliares'!$B$236,M698&lt;&gt;'Tabelas auxiliares'!$B$237,M698&lt;&gt;'Tabelas auxiliares'!$C$236,M698&lt;&gt;'Tabelas auxiliares'!$C$237,M698&lt;&gt;'Tabelas auxiliares'!$D$236),"FOLHA DE PESSOAL",IF(Q698='Tabelas auxiliares'!$A$237,"CUSTEIO",IF(Q698='Tabelas auxiliares'!$A$236,"INVESTIMENTO","ERRO - VERIFICAR"))))</f>
        <v/>
      </c>
      <c r="S698" s="64" t="str">
        <f t="shared" si="21"/>
        <v/>
      </c>
    </row>
    <row r="699" spans="17:19" x14ac:dyDescent="0.25">
      <c r="Q699" s="51" t="str">
        <f t="shared" si="20"/>
        <v/>
      </c>
      <c r="R699" s="51" t="str">
        <f>IF(M699="","",IF(AND(M699&lt;&gt;'Tabelas auxiliares'!$B$236,M699&lt;&gt;'Tabelas auxiliares'!$B$237,M699&lt;&gt;'Tabelas auxiliares'!$C$236,M699&lt;&gt;'Tabelas auxiliares'!$C$237,M699&lt;&gt;'Tabelas auxiliares'!$D$236),"FOLHA DE PESSOAL",IF(Q699='Tabelas auxiliares'!$A$237,"CUSTEIO",IF(Q699='Tabelas auxiliares'!$A$236,"INVESTIMENTO","ERRO - VERIFICAR"))))</f>
        <v/>
      </c>
      <c r="S699" s="64" t="str">
        <f t="shared" si="21"/>
        <v/>
      </c>
    </row>
    <row r="700" spans="17:19" x14ac:dyDescent="0.25">
      <c r="Q700" s="51" t="str">
        <f t="shared" si="20"/>
        <v/>
      </c>
      <c r="R700" s="51" t="str">
        <f>IF(M700="","",IF(AND(M700&lt;&gt;'Tabelas auxiliares'!$B$236,M700&lt;&gt;'Tabelas auxiliares'!$B$237,M700&lt;&gt;'Tabelas auxiliares'!$C$236,M700&lt;&gt;'Tabelas auxiliares'!$C$237,M700&lt;&gt;'Tabelas auxiliares'!$D$236),"FOLHA DE PESSOAL",IF(Q700='Tabelas auxiliares'!$A$237,"CUSTEIO",IF(Q700='Tabelas auxiliares'!$A$236,"INVESTIMENTO","ERRO - VERIFICAR"))))</f>
        <v/>
      </c>
      <c r="S700" s="64" t="str">
        <f t="shared" si="21"/>
        <v/>
      </c>
    </row>
    <row r="701" spans="17:19" x14ac:dyDescent="0.25">
      <c r="Q701" s="51" t="str">
        <f t="shared" si="20"/>
        <v/>
      </c>
      <c r="R701" s="51" t="str">
        <f>IF(M701="","",IF(AND(M701&lt;&gt;'Tabelas auxiliares'!$B$236,M701&lt;&gt;'Tabelas auxiliares'!$B$237,M701&lt;&gt;'Tabelas auxiliares'!$C$236,M701&lt;&gt;'Tabelas auxiliares'!$C$237,M701&lt;&gt;'Tabelas auxiliares'!$D$236),"FOLHA DE PESSOAL",IF(Q701='Tabelas auxiliares'!$A$237,"CUSTEIO",IF(Q701='Tabelas auxiliares'!$A$236,"INVESTIMENTO","ERRO - VERIFICAR"))))</f>
        <v/>
      </c>
      <c r="S701" s="64" t="str">
        <f t="shared" si="21"/>
        <v/>
      </c>
    </row>
    <row r="702" spans="17:19" x14ac:dyDescent="0.25">
      <c r="Q702" s="51" t="str">
        <f t="shared" si="20"/>
        <v/>
      </c>
      <c r="R702" s="51" t="str">
        <f>IF(M702="","",IF(AND(M702&lt;&gt;'Tabelas auxiliares'!$B$236,M702&lt;&gt;'Tabelas auxiliares'!$B$237,M702&lt;&gt;'Tabelas auxiliares'!$C$236,M702&lt;&gt;'Tabelas auxiliares'!$C$237,M702&lt;&gt;'Tabelas auxiliares'!$D$236),"FOLHA DE PESSOAL",IF(Q702='Tabelas auxiliares'!$A$237,"CUSTEIO",IF(Q702='Tabelas auxiliares'!$A$236,"INVESTIMENTO","ERRO - VERIFICAR"))))</f>
        <v/>
      </c>
      <c r="S702" s="64" t="str">
        <f t="shared" si="21"/>
        <v/>
      </c>
    </row>
    <row r="703" spans="17:19" x14ac:dyDescent="0.25">
      <c r="Q703" s="51" t="str">
        <f t="shared" si="20"/>
        <v/>
      </c>
      <c r="R703" s="51" t="str">
        <f>IF(M703="","",IF(AND(M703&lt;&gt;'Tabelas auxiliares'!$B$236,M703&lt;&gt;'Tabelas auxiliares'!$B$237,M703&lt;&gt;'Tabelas auxiliares'!$C$236,M703&lt;&gt;'Tabelas auxiliares'!$C$237,M703&lt;&gt;'Tabelas auxiliares'!$D$236),"FOLHA DE PESSOAL",IF(Q703='Tabelas auxiliares'!$A$237,"CUSTEIO",IF(Q703='Tabelas auxiliares'!$A$236,"INVESTIMENTO","ERRO - VERIFICAR"))))</f>
        <v/>
      </c>
      <c r="S703" s="64" t="str">
        <f t="shared" si="21"/>
        <v/>
      </c>
    </row>
    <row r="704" spans="17:19" x14ac:dyDescent="0.25">
      <c r="Q704" s="51" t="str">
        <f t="shared" si="20"/>
        <v/>
      </c>
      <c r="R704" s="51" t="str">
        <f>IF(M704="","",IF(AND(M704&lt;&gt;'Tabelas auxiliares'!$B$236,M704&lt;&gt;'Tabelas auxiliares'!$B$237,M704&lt;&gt;'Tabelas auxiliares'!$C$236,M704&lt;&gt;'Tabelas auxiliares'!$C$237,M704&lt;&gt;'Tabelas auxiliares'!$D$236),"FOLHA DE PESSOAL",IF(Q704='Tabelas auxiliares'!$A$237,"CUSTEIO",IF(Q704='Tabelas auxiliares'!$A$236,"INVESTIMENTO","ERRO - VERIFICAR"))))</f>
        <v/>
      </c>
      <c r="S704" s="64" t="str">
        <f t="shared" si="21"/>
        <v/>
      </c>
    </row>
    <row r="705" spans="17:19" x14ac:dyDescent="0.25">
      <c r="Q705" s="51" t="str">
        <f t="shared" si="20"/>
        <v/>
      </c>
      <c r="R705" s="51" t="str">
        <f>IF(M705="","",IF(AND(M705&lt;&gt;'Tabelas auxiliares'!$B$236,M705&lt;&gt;'Tabelas auxiliares'!$B$237,M705&lt;&gt;'Tabelas auxiliares'!$C$236,M705&lt;&gt;'Tabelas auxiliares'!$C$237,M705&lt;&gt;'Tabelas auxiliares'!$D$236),"FOLHA DE PESSOAL",IF(Q705='Tabelas auxiliares'!$A$237,"CUSTEIO",IF(Q705='Tabelas auxiliares'!$A$236,"INVESTIMENTO","ERRO - VERIFICAR"))))</f>
        <v/>
      </c>
      <c r="S705" s="64" t="str">
        <f t="shared" si="21"/>
        <v/>
      </c>
    </row>
    <row r="706" spans="17:19" x14ac:dyDescent="0.25">
      <c r="Q706" s="51" t="str">
        <f t="shared" si="20"/>
        <v/>
      </c>
      <c r="R706" s="51" t="str">
        <f>IF(M706="","",IF(AND(M706&lt;&gt;'Tabelas auxiliares'!$B$236,M706&lt;&gt;'Tabelas auxiliares'!$B$237,M706&lt;&gt;'Tabelas auxiliares'!$C$236,M706&lt;&gt;'Tabelas auxiliares'!$C$237,M706&lt;&gt;'Tabelas auxiliares'!$D$236),"FOLHA DE PESSOAL",IF(Q706='Tabelas auxiliares'!$A$237,"CUSTEIO",IF(Q706='Tabelas auxiliares'!$A$236,"INVESTIMENTO","ERRO - VERIFICAR"))))</f>
        <v/>
      </c>
      <c r="S706" s="64" t="str">
        <f t="shared" si="21"/>
        <v/>
      </c>
    </row>
    <row r="707" spans="17:19" x14ac:dyDescent="0.25">
      <c r="Q707" s="51" t="str">
        <f t="shared" si="20"/>
        <v/>
      </c>
      <c r="R707" s="51" t="str">
        <f>IF(M707="","",IF(AND(M707&lt;&gt;'Tabelas auxiliares'!$B$236,M707&lt;&gt;'Tabelas auxiliares'!$B$237,M707&lt;&gt;'Tabelas auxiliares'!$C$236,M707&lt;&gt;'Tabelas auxiliares'!$C$237,M707&lt;&gt;'Tabelas auxiliares'!$D$236),"FOLHA DE PESSOAL",IF(Q707='Tabelas auxiliares'!$A$237,"CUSTEIO",IF(Q707='Tabelas auxiliares'!$A$236,"INVESTIMENTO","ERRO - VERIFICAR"))))</f>
        <v/>
      </c>
      <c r="S707" s="64" t="str">
        <f t="shared" si="21"/>
        <v/>
      </c>
    </row>
    <row r="708" spans="17:19" x14ac:dyDescent="0.25">
      <c r="Q708" s="51" t="str">
        <f t="shared" ref="Q708:Q771" si="22">LEFT(O708,1)</f>
        <v/>
      </c>
      <c r="R708" s="51" t="str">
        <f>IF(M708="","",IF(AND(M708&lt;&gt;'Tabelas auxiliares'!$B$236,M708&lt;&gt;'Tabelas auxiliares'!$B$237,M708&lt;&gt;'Tabelas auxiliares'!$C$236,M708&lt;&gt;'Tabelas auxiliares'!$C$237,M708&lt;&gt;'Tabelas auxiliares'!$D$236),"FOLHA DE PESSOAL",IF(Q708='Tabelas auxiliares'!$A$237,"CUSTEIO",IF(Q708='Tabelas auxiliares'!$A$236,"INVESTIMENTO","ERRO - VERIFICAR"))))</f>
        <v/>
      </c>
      <c r="S708" s="64" t="str">
        <f t="shared" si="21"/>
        <v/>
      </c>
    </row>
    <row r="709" spans="17:19" x14ac:dyDescent="0.25">
      <c r="Q709" s="51" t="str">
        <f t="shared" si="22"/>
        <v/>
      </c>
      <c r="R709" s="51" t="str">
        <f>IF(M709="","",IF(AND(M709&lt;&gt;'Tabelas auxiliares'!$B$236,M709&lt;&gt;'Tabelas auxiliares'!$B$237,M709&lt;&gt;'Tabelas auxiliares'!$C$236,M709&lt;&gt;'Tabelas auxiliares'!$C$237,M709&lt;&gt;'Tabelas auxiliares'!$D$236),"FOLHA DE PESSOAL",IF(Q709='Tabelas auxiliares'!$A$237,"CUSTEIO",IF(Q709='Tabelas auxiliares'!$A$236,"INVESTIMENTO","ERRO - VERIFICAR"))))</f>
        <v/>
      </c>
      <c r="S709" s="64" t="str">
        <f t="shared" ref="S709:S772" si="23">IF(SUM(T709:X709)=0,"",SUM(T709:X709))</f>
        <v/>
      </c>
    </row>
    <row r="710" spans="17:19" x14ac:dyDescent="0.25">
      <c r="Q710" s="51" t="str">
        <f t="shared" si="22"/>
        <v/>
      </c>
      <c r="R710" s="51" t="str">
        <f>IF(M710="","",IF(AND(M710&lt;&gt;'Tabelas auxiliares'!$B$236,M710&lt;&gt;'Tabelas auxiliares'!$B$237,M710&lt;&gt;'Tabelas auxiliares'!$C$236,M710&lt;&gt;'Tabelas auxiliares'!$C$237,M710&lt;&gt;'Tabelas auxiliares'!$D$236),"FOLHA DE PESSOAL",IF(Q710='Tabelas auxiliares'!$A$237,"CUSTEIO",IF(Q710='Tabelas auxiliares'!$A$236,"INVESTIMENTO","ERRO - VERIFICAR"))))</f>
        <v/>
      </c>
      <c r="S710" s="64" t="str">
        <f t="shared" si="23"/>
        <v/>
      </c>
    </row>
    <row r="711" spans="17:19" x14ac:dyDescent="0.25">
      <c r="Q711" s="51" t="str">
        <f t="shared" si="22"/>
        <v/>
      </c>
      <c r="R711" s="51" t="str">
        <f>IF(M711="","",IF(AND(M711&lt;&gt;'Tabelas auxiliares'!$B$236,M711&lt;&gt;'Tabelas auxiliares'!$B$237,M711&lt;&gt;'Tabelas auxiliares'!$C$236,M711&lt;&gt;'Tabelas auxiliares'!$C$237,M711&lt;&gt;'Tabelas auxiliares'!$D$236),"FOLHA DE PESSOAL",IF(Q711='Tabelas auxiliares'!$A$237,"CUSTEIO",IF(Q711='Tabelas auxiliares'!$A$236,"INVESTIMENTO","ERRO - VERIFICAR"))))</f>
        <v/>
      </c>
      <c r="S711" s="64" t="str">
        <f t="shared" si="23"/>
        <v/>
      </c>
    </row>
    <row r="712" spans="17:19" x14ac:dyDescent="0.25">
      <c r="Q712" s="51" t="str">
        <f t="shared" si="22"/>
        <v/>
      </c>
      <c r="R712" s="51" t="str">
        <f>IF(M712="","",IF(AND(M712&lt;&gt;'Tabelas auxiliares'!$B$236,M712&lt;&gt;'Tabelas auxiliares'!$B$237,M712&lt;&gt;'Tabelas auxiliares'!$C$236,M712&lt;&gt;'Tabelas auxiliares'!$C$237,M712&lt;&gt;'Tabelas auxiliares'!$D$236),"FOLHA DE PESSOAL",IF(Q712='Tabelas auxiliares'!$A$237,"CUSTEIO",IF(Q712='Tabelas auxiliares'!$A$236,"INVESTIMENTO","ERRO - VERIFICAR"))))</f>
        <v/>
      </c>
      <c r="S712" s="64" t="str">
        <f t="shared" si="23"/>
        <v/>
      </c>
    </row>
    <row r="713" spans="17:19" x14ac:dyDescent="0.25">
      <c r="Q713" s="51" t="str">
        <f t="shared" si="22"/>
        <v/>
      </c>
      <c r="R713" s="51" t="str">
        <f>IF(M713="","",IF(AND(M713&lt;&gt;'Tabelas auxiliares'!$B$236,M713&lt;&gt;'Tabelas auxiliares'!$B$237,M713&lt;&gt;'Tabelas auxiliares'!$C$236,M713&lt;&gt;'Tabelas auxiliares'!$C$237,M713&lt;&gt;'Tabelas auxiliares'!$D$236),"FOLHA DE PESSOAL",IF(Q713='Tabelas auxiliares'!$A$237,"CUSTEIO",IF(Q713='Tabelas auxiliares'!$A$236,"INVESTIMENTO","ERRO - VERIFICAR"))))</f>
        <v/>
      </c>
      <c r="S713" s="64" t="str">
        <f t="shared" si="23"/>
        <v/>
      </c>
    </row>
    <row r="714" spans="17:19" x14ac:dyDescent="0.25">
      <c r="Q714" s="51" t="str">
        <f t="shared" si="22"/>
        <v/>
      </c>
      <c r="R714" s="51" t="str">
        <f>IF(M714="","",IF(AND(M714&lt;&gt;'Tabelas auxiliares'!$B$236,M714&lt;&gt;'Tabelas auxiliares'!$B$237,M714&lt;&gt;'Tabelas auxiliares'!$C$236,M714&lt;&gt;'Tabelas auxiliares'!$C$237,M714&lt;&gt;'Tabelas auxiliares'!$D$236),"FOLHA DE PESSOAL",IF(Q714='Tabelas auxiliares'!$A$237,"CUSTEIO",IF(Q714='Tabelas auxiliares'!$A$236,"INVESTIMENTO","ERRO - VERIFICAR"))))</f>
        <v/>
      </c>
      <c r="S714" s="64" t="str">
        <f t="shared" si="23"/>
        <v/>
      </c>
    </row>
    <row r="715" spans="17:19" x14ac:dyDescent="0.25">
      <c r="Q715" s="51" t="str">
        <f t="shared" si="22"/>
        <v/>
      </c>
      <c r="R715" s="51" t="str">
        <f>IF(M715="","",IF(AND(M715&lt;&gt;'Tabelas auxiliares'!$B$236,M715&lt;&gt;'Tabelas auxiliares'!$B$237,M715&lt;&gt;'Tabelas auxiliares'!$C$236,M715&lt;&gt;'Tabelas auxiliares'!$C$237,M715&lt;&gt;'Tabelas auxiliares'!$D$236),"FOLHA DE PESSOAL",IF(Q715='Tabelas auxiliares'!$A$237,"CUSTEIO",IF(Q715='Tabelas auxiliares'!$A$236,"INVESTIMENTO","ERRO - VERIFICAR"))))</f>
        <v/>
      </c>
      <c r="S715" s="64" t="str">
        <f t="shared" si="23"/>
        <v/>
      </c>
    </row>
    <row r="716" spans="17:19" x14ac:dyDescent="0.25">
      <c r="Q716" s="51" t="str">
        <f t="shared" si="22"/>
        <v/>
      </c>
      <c r="R716" s="51" t="str">
        <f>IF(M716="","",IF(AND(M716&lt;&gt;'Tabelas auxiliares'!$B$236,M716&lt;&gt;'Tabelas auxiliares'!$B$237,M716&lt;&gt;'Tabelas auxiliares'!$C$236,M716&lt;&gt;'Tabelas auxiliares'!$C$237,M716&lt;&gt;'Tabelas auxiliares'!$D$236),"FOLHA DE PESSOAL",IF(Q716='Tabelas auxiliares'!$A$237,"CUSTEIO",IF(Q716='Tabelas auxiliares'!$A$236,"INVESTIMENTO","ERRO - VERIFICAR"))))</f>
        <v/>
      </c>
      <c r="S716" s="64" t="str">
        <f t="shared" si="23"/>
        <v/>
      </c>
    </row>
    <row r="717" spans="17:19" x14ac:dyDescent="0.25">
      <c r="Q717" s="51" t="str">
        <f t="shared" si="22"/>
        <v/>
      </c>
      <c r="R717" s="51" t="str">
        <f>IF(M717="","",IF(AND(M717&lt;&gt;'Tabelas auxiliares'!$B$236,M717&lt;&gt;'Tabelas auxiliares'!$B$237,M717&lt;&gt;'Tabelas auxiliares'!$C$236,M717&lt;&gt;'Tabelas auxiliares'!$C$237,M717&lt;&gt;'Tabelas auxiliares'!$D$236),"FOLHA DE PESSOAL",IF(Q717='Tabelas auxiliares'!$A$237,"CUSTEIO",IF(Q717='Tabelas auxiliares'!$A$236,"INVESTIMENTO","ERRO - VERIFICAR"))))</f>
        <v/>
      </c>
      <c r="S717" s="64" t="str">
        <f t="shared" si="23"/>
        <v/>
      </c>
    </row>
    <row r="718" spans="17:19" x14ac:dyDescent="0.25">
      <c r="Q718" s="51" t="str">
        <f t="shared" si="22"/>
        <v/>
      </c>
      <c r="R718" s="51" t="str">
        <f>IF(M718="","",IF(AND(M718&lt;&gt;'Tabelas auxiliares'!$B$236,M718&lt;&gt;'Tabelas auxiliares'!$B$237,M718&lt;&gt;'Tabelas auxiliares'!$C$236,M718&lt;&gt;'Tabelas auxiliares'!$C$237,M718&lt;&gt;'Tabelas auxiliares'!$D$236),"FOLHA DE PESSOAL",IF(Q718='Tabelas auxiliares'!$A$237,"CUSTEIO",IF(Q718='Tabelas auxiliares'!$A$236,"INVESTIMENTO","ERRO - VERIFICAR"))))</f>
        <v/>
      </c>
      <c r="S718" s="64" t="str">
        <f t="shared" si="23"/>
        <v/>
      </c>
    </row>
    <row r="719" spans="17:19" x14ac:dyDescent="0.25">
      <c r="Q719" s="51" t="str">
        <f t="shared" si="22"/>
        <v/>
      </c>
      <c r="R719" s="51" t="str">
        <f>IF(M719="","",IF(AND(M719&lt;&gt;'Tabelas auxiliares'!$B$236,M719&lt;&gt;'Tabelas auxiliares'!$B$237,M719&lt;&gt;'Tabelas auxiliares'!$C$236,M719&lt;&gt;'Tabelas auxiliares'!$C$237,M719&lt;&gt;'Tabelas auxiliares'!$D$236),"FOLHA DE PESSOAL",IF(Q719='Tabelas auxiliares'!$A$237,"CUSTEIO",IF(Q719='Tabelas auxiliares'!$A$236,"INVESTIMENTO","ERRO - VERIFICAR"))))</f>
        <v/>
      </c>
      <c r="S719" s="64" t="str">
        <f t="shared" si="23"/>
        <v/>
      </c>
    </row>
    <row r="720" spans="17:19" x14ac:dyDescent="0.25">
      <c r="Q720" s="51" t="str">
        <f t="shared" si="22"/>
        <v/>
      </c>
      <c r="R720" s="51" t="str">
        <f>IF(M720="","",IF(AND(M720&lt;&gt;'Tabelas auxiliares'!$B$236,M720&lt;&gt;'Tabelas auxiliares'!$B$237,M720&lt;&gt;'Tabelas auxiliares'!$C$236,M720&lt;&gt;'Tabelas auxiliares'!$C$237,M720&lt;&gt;'Tabelas auxiliares'!$D$236),"FOLHA DE PESSOAL",IF(Q720='Tabelas auxiliares'!$A$237,"CUSTEIO",IF(Q720='Tabelas auxiliares'!$A$236,"INVESTIMENTO","ERRO - VERIFICAR"))))</f>
        <v/>
      </c>
      <c r="S720" s="64" t="str">
        <f t="shared" si="23"/>
        <v/>
      </c>
    </row>
    <row r="721" spans="17:19" x14ac:dyDescent="0.25">
      <c r="Q721" s="51" t="str">
        <f t="shared" si="22"/>
        <v/>
      </c>
      <c r="R721" s="51" t="str">
        <f>IF(M721="","",IF(AND(M721&lt;&gt;'Tabelas auxiliares'!$B$236,M721&lt;&gt;'Tabelas auxiliares'!$B$237,M721&lt;&gt;'Tabelas auxiliares'!$C$236,M721&lt;&gt;'Tabelas auxiliares'!$C$237,M721&lt;&gt;'Tabelas auxiliares'!$D$236),"FOLHA DE PESSOAL",IF(Q721='Tabelas auxiliares'!$A$237,"CUSTEIO",IF(Q721='Tabelas auxiliares'!$A$236,"INVESTIMENTO","ERRO - VERIFICAR"))))</f>
        <v/>
      </c>
      <c r="S721" s="64" t="str">
        <f t="shared" si="23"/>
        <v/>
      </c>
    </row>
    <row r="722" spans="17:19" x14ac:dyDescent="0.25">
      <c r="Q722" s="51" t="str">
        <f t="shared" si="22"/>
        <v/>
      </c>
      <c r="R722" s="51" t="str">
        <f>IF(M722="","",IF(AND(M722&lt;&gt;'Tabelas auxiliares'!$B$236,M722&lt;&gt;'Tabelas auxiliares'!$B$237,M722&lt;&gt;'Tabelas auxiliares'!$C$236,M722&lt;&gt;'Tabelas auxiliares'!$C$237,M722&lt;&gt;'Tabelas auxiliares'!$D$236),"FOLHA DE PESSOAL",IF(Q722='Tabelas auxiliares'!$A$237,"CUSTEIO",IF(Q722='Tabelas auxiliares'!$A$236,"INVESTIMENTO","ERRO - VERIFICAR"))))</f>
        <v/>
      </c>
      <c r="S722" s="64" t="str">
        <f t="shared" si="23"/>
        <v/>
      </c>
    </row>
    <row r="723" spans="17:19" x14ac:dyDescent="0.25">
      <c r="Q723" s="51" t="str">
        <f t="shared" si="22"/>
        <v/>
      </c>
      <c r="R723" s="51" t="str">
        <f>IF(M723="","",IF(AND(M723&lt;&gt;'Tabelas auxiliares'!$B$236,M723&lt;&gt;'Tabelas auxiliares'!$B$237,M723&lt;&gt;'Tabelas auxiliares'!$C$236,M723&lt;&gt;'Tabelas auxiliares'!$C$237,M723&lt;&gt;'Tabelas auxiliares'!$D$236),"FOLHA DE PESSOAL",IF(Q723='Tabelas auxiliares'!$A$237,"CUSTEIO",IF(Q723='Tabelas auxiliares'!$A$236,"INVESTIMENTO","ERRO - VERIFICAR"))))</f>
        <v/>
      </c>
      <c r="S723" s="64" t="str">
        <f t="shared" si="23"/>
        <v/>
      </c>
    </row>
    <row r="724" spans="17:19" x14ac:dyDescent="0.25">
      <c r="Q724" s="51" t="str">
        <f t="shared" si="22"/>
        <v/>
      </c>
      <c r="R724" s="51" t="str">
        <f>IF(M724="","",IF(AND(M724&lt;&gt;'Tabelas auxiliares'!$B$236,M724&lt;&gt;'Tabelas auxiliares'!$B$237,M724&lt;&gt;'Tabelas auxiliares'!$C$236,M724&lt;&gt;'Tabelas auxiliares'!$C$237,M724&lt;&gt;'Tabelas auxiliares'!$D$236),"FOLHA DE PESSOAL",IF(Q724='Tabelas auxiliares'!$A$237,"CUSTEIO",IF(Q724='Tabelas auxiliares'!$A$236,"INVESTIMENTO","ERRO - VERIFICAR"))))</f>
        <v/>
      </c>
      <c r="S724" s="64" t="str">
        <f t="shared" si="23"/>
        <v/>
      </c>
    </row>
    <row r="725" spans="17:19" x14ac:dyDescent="0.25">
      <c r="Q725" s="51" t="str">
        <f t="shared" si="22"/>
        <v/>
      </c>
      <c r="R725" s="51" t="str">
        <f>IF(M725="","",IF(AND(M725&lt;&gt;'Tabelas auxiliares'!$B$236,M725&lt;&gt;'Tabelas auxiliares'!$B$237,M725&lt;&gt;'Tabelas auxiliares'!$C$236,M725&lt;&gt;'Tabelas auxiliares'!$C$237,M725&lt;&gt;'Tabelas auxiliares'!$D$236),"FOLHA DE PESSOAL",IF(Q725='Tabelas auxiliares'!$A$237,"CUSTEIO",IF(Q725='Tabelas auxiliares'!$A$236,"INVESTIMENTO","ERRO - VERIFICAR"))))</f>
        <v/>
      </c>
      <c r="S725" s="64" t="str">
        <f t="shared" si="23"/>
        <v/>
      </c>
    </row>
    <row r="726" spans="17:19" x14ac:dyDescent="0.25">
      <c r="Q726" s="51" t="str">
        <f t="shared" si="22"/>
        <v/>
      </c>
      <c r="R726" s="51" t="str">
        <f>IF(M726="","",IF(AND(M726&lt;&gt;'Tabelas auxiliares'!$B$236,M726&lt;&gt;'Tabelas auxiliares'!$B$237,M726&lt;&gt;'Tabelas auxiliares'!$C$236,M726&lt;&gt;'Tabelas auxiliares'!$C$237,M726&lt;&gt;'Tabelas auxiliares'!$D$236),"FOLHA DE PESSOAL",IF(Q726='Tabelas auxiliares'!$A$237,"CUSTEIO",IF(Q726='Tabelas auxiliares'!$A$236,"INVESTIMENTO","ERRO - VERIFICAR"))))</f>
        <v/>
      </c>
      <c r="S726" s="64" t="str">
        <f t="shared" si="23"/>
        <v/>
      </c>
    </row>
    <row r="727" spans="17:19" x14ac:dyDescent="0.25">
      <c r="Q727" s="51" t="str">
        <f t="shared" si="22"/>
        <v/>
      </c>
      <c r="R727" s="51" t="str">
        <f>IF(M727="","",IF(AND(M727&lt;&gt;'Tabelas auxiliares'!$B$236,M727&lt;&gt;'Tabelas auxiliares'!$B$237,M727&lt;&gt;'Tabelas auxiliares'!$C$236,M727&lt;&gt;'Tabelas auxiliares'!$C$237,M727&lt;&gt;'Tabelas auxiliares'!$D$236),"FOLHA DE PESSOAL",IF(Q727='Tabelas auxiliares'!$A$237,"CUSTEIO",IF(Q727='Tabelas auxiliares'!$A$236,"INVESTIMENTO","ERRO - VERIFICAR"))))</f>
        <v/>
      </c>
      <c r="S727" s="64" t="str">
        <f t="shared" si="23"/>
        <v/>
      </c>
    </row>
    <row r="728" spans="17:19" x14ac:dyDescent="0.25">
      <c r="Q728" s="51" t="str">
        <f t="shared" si="22"/>
        <v/>
      </c>
      <c r="R728" s="51" t="str">
        <f>IF(M728="","",IF(AND(M728&lt;&gt;'Tabelas auxiliares'!$B$236,M728&lt;&gt;'Tabelas auxiliares'!$B$237,M728&lt;&gt;'Tabelas auxiliares'!$C$236,M728&lt;&gt;'Tabelas auxiliares'!$C$237,M728&lt;&gt;'Tabelas auxiliares'!$D$236),"FOLHA DE PESSOAL",IF(Q728='Tabelas auxiliares'!$A$237,"CUSTEIO",IF(Q728='Tabelas auxiliares'!$A$236,"INVESTIMENTO","ERRO - VERIFICAR"))))</f>
        <v/>
      </c>
      <c r="S728" s="64" t="str">
        <f t="shared" si="23"/>
        <v/>
      </c>
    </row>
    <row r="729" spans="17:19" x14ac:dyDescent="0.25">
      <c r="Q729" s="51" t="str">
        <f t="shared" si="22"/>
        <v/>
      </c>
      <c r="R729" s="51" t="str">
        <f>IF(M729="","",IF(AND(M729&lt;&gt;'Tabelas auxiliares'!$B$236,M729&lt;&gt;'Tabelas auxiliares'!$B$237,M729&lt;&gt;'Tabelas auxiliares'!$C$236,M729&lt;&gt;'Tabelas auxiliares'!$C$237,M729&lt;&gt;'Tabelas auxiliares'!$D$236),"FOLHA DE PESSOAL",IF(Q729='Tabelas auxiliares'!$A$237,"CUSTEIO",IF(Q729='Tabelas auxiliares'!$A$236,"INVESTIMENTO","ERRO - VERIFICAR"))))</f>
        <v/>
      </c>
      <c r="S729" s="64" t="str">
        <f t="shared" si="23"/>
        <v/>
      </c>
    </row>
    <row r="730" spans="17:19" x14ac:dyDescent="0.25">
      <c r="Q730" s="51" t="str">
        <f t="shared" si="22"/>
        <v/>
      </c>
      <c r="R730" s="51" t="str">
        <f>IF(M730="","",IF(AND(M730&lt;&gt;'Tabelas auxiliares'!$B$236,M730&lt;&gt;'Tabelas auxiliares'!$B$237,M730&lt;&gt;'Tabelas auxiliares'!$C$236,M730&lt;&gt;'Tabelas auxiliares'!$C$237,M730&lt;&gt;'Tabelas auxiliares'!$D$236),"FOLHA DE PESSOAL",IF(Q730='Tabelas auxiliares'!$A$237,"CUSTEIO",IF(Q730='Tabelas auxiliares'!$A$236,"INVESTIMENTO","ERRO - VERIFICAR"))))</f>
        <v/>
      </c>
      <c r="S730" s="64" t="str">
        <f t="shared" si="23"/>
        <v/>
      </c>
    </row>
    <row r="731" spans="17:19" x14ac:dyDescent="0.25">
      <c r="Q731" s="51" t="str">
        <f t="shared" si="22"/>
        <v/>
      </c>
      <c r="R731" s="51" t="str">
        <f>IF(M731="","",IF(AND(M731&lt;&gt;'Tabelas auxiliares'!$B$236,M731&lt;&gt;'Tabelas auxiliares'!$B$237,M731&lt;&gt;'Tabelas auxiliares'!$C$236,M731&lt;&gt;'Tabelas auxiliares'!$C$237,M731&lt;&gt;'Tabelas auxiliares'!$D$236),"FOLHA DE PESSOAL",IF(Q731='Tabelas auxiliares'!$A$237,"CUSTEIO",IF(Q731='Tabelas auxiliares'!$A$236,"INVESTIMENTO","ERRO - VERIFICAR"))))</f>
        <v/>
      </c>
      <c r="S731" s="64" t="str">
        <f t="shared" si="23"/>
        <v/>
      </c>
    </row>
    <row r="732" spans="17:19" x14ac:dyDescent="0.25">
      <c r="Q732" s="51" t="str">
        <f t="shared" si="22"/>
        <v/>
      </c>
      <c r="R732" s="51" t="str">
        <f>IF(M732="","",IF(AND(M732&lt;&gt;'Tabelas auxiliares'!$B$236,M732&lt;&gt;'Tabelas auxiliares'!$B$237,M732&lt;&gt;'Tabelas auxiliares'!$C$236,M732&lt;&gt;'Tabelas auxiliares'!$C$237,M732&lt;&gt;'Tabelas auxiliares'!$D$236),"FOLHA DE PESSOAL",IF(Q732='Tabelas auxiliares'!$A$237,"CUSTEIO",IF(Q732='Tabelas auxiliares'!$A$236,"INVESTIMENTO","ERRO - VERIFICAR"))))</f>
        <v/>
      </c>
      <c r="S732" s="64" t="str">
        <f t="shared" si="23"/>
        <v/>
      </c>
    </row>
    <row r="733" spans="17:19" x14ac:dyDescent="0.25">
      <c r="Q733" s="51" t="str">
        <f t="shared" si="22"/>
        <v/>
      </c>
      <c r="R733" s="51" t="str">
        <f>IF(M733="","",IF(AND(M733&lt;&gt;'Tabelas auxiliares'!$B$236,M733&lt;&gt;'Tabelas auxiliares'!$B$237,M733&lt;&gt;'Tabelas auxiliares'!$C$236,M733&lt;&gt;'Tabelas auxiliares'!$C$237,M733&lt;&gt;'Tabelas auxiliares'!$D$236),"FOLHA DE PESSOAL",IF(Q733='Tabelas auxiliares'!$A$237,"CUSTEIO",IF(Q733='Tabelas auxiliares'!$A$236,"INVESTIMENTO","ERRO - VERIFICAR"))))</f>
        <v/>
      </c>
      <c r="S733" s="64" t="str">
        <f t="shared" si="23"/>
        <v/>
      </c>
    </row>
    <row r="734" spans="17:19" x14ac:dyDescent="0.25">
      <c r="Q734" s="51" t="str">
        <f t="shared" si="22"/>
        <v/>
      </c>
      <c r="R734" s="51" t="str">
        <f>IF(M734="","",IF(AND(M734&lt;&gt;'Tabelas auxiliares'!$B$236,M734&lt;&gt;'Tabelas auxiliares'!$B$237,M734&lt;&gt;'Tabelas auxiliares'!$C$236,M734&lt;&gt;'Tabelas auxiliares'!$C$237,M734&lt;&gt;'Tabelas auxiliares'!$D$236),"FOLHA DE PESSOAL",IF(Q734='Tabelas auxiliares'!$A$237,"CUSTEIO",IF(Q734='Tabelas auxiliares'!$A$236,"INVESTIMENTO","ERRO - VERIFICAR"))))</f>
        <v/>
      </c>
      <c r="S734" s="64" t="str">
        <f t="shared" si="23"/>
        <v/>
      </c>
    </row>
    <row r="735" spans="17:19" x14ac:dyDescent="0.25">
      <c r="Q735" s="51" t="str">
        <f t="shared" si="22"/>
        <v/>
      </c>
      <c r="R735" s="51" t="str">
        <f>IF(M735="","",IF(AND(M735&lt;&gt;'Tabelas auxiliares'!$B$236,M735&lt;&gt;'Tabelas auxiliares'!$B$237,M735&lt;&gt;'Tabelas auxiliares'!$C$236,M735&lt;&gt;'Tabelas auxiliares'!$C$237,M735&lt;&gt;'Tabelas auxiliares'!$D$236),"FOLHA DE PESSOAL",IF(Q735='Tabelas auxiliares'!$A$237,"CUSTEIO",IF(Q735='Tabelas auxiliares'!$A$236,"INVESTIMENTO","ERRO - VERIFICAR"))))</f>
        <v/>
      </c>
      <c r="S735" s="64" t="str">
        <f t="shared" si="23"/>
        <v/>
      </c>
    </row>
    <row r="736" spans="17:19" x14ac:dyDescent="0.25">
      <c r="Q736" s="51" t="str">
        <f t="shared" si="22"/>
        <v/>
      </c>
      <c r="R736" s="51" t="str">
        <f>IF(M736="","",IF(AND(M736&lt;&gt;'Tabelas auxiliares'!$B$236,M736&lt;&gt;'Tabelas auxiliares'!$B$237,M736&lt;&gt;'Tabelas auxiliares'!$C$236,M736&lt;&gt;'Tabelas auxiliares'!$C$237,M736&lt;&gt;'Tabelas auxiliares'!$D$236),"FOLHA DE PESSOAL",IF(Q736='Tabelas auxiliares'!$A$237,"CUSTEIO",IF(Q736='Tabelas auxiliares'!$A$236,"INVESTIMENTO","ERRO - VERIFICAR"))))</f>
        <v/>
      </c>
      <c r="S736" s="64" t="str">
        <f t="shared" si="23"/>
        <v/>
      </c>
    </row>
    <row r="737" spans="17:19" x14ac:dyDescent="0.25">
      <c r="Q737" s="51" t="str">
        <f t="shared" si="22"/>
        <v/>
      </c>
      <c r="R737" s="51" t="str">
        <f>IF(M737="","",IF(AND(M737&lt;&gt;'Tabelas auxiliares'!$B$236,M737&lt;&gt;'Tabelas auxiliares'!$B$237,M737&lt;&gt;'Tabelas auxiliares'!$C$236,M737&lt;&gt;'Tabelas auxiliares'!$C$237,M737&lt;&gt;'Tabelas auxiliares'!$D$236),"FOLHA DE PESSOAL",IF(Q737='Tabelas auxiliares'!$A$237,"CUSTEIO",IF(Q737='Tabelas auxiliares'!$A$236,"INVESTIMENTO","ERRO - VERIFICAR"))))</f>
        <v/>
      </c>
      <c r="S737" s="64" t="str">
        <f t="shared" si="23"/>
        <v/>
      </c>
    </row>
    <row r="738" spans="17:19" x14ac:dyDescent="0.25">
      <c r="Q738" s="51" t="str">
        <f t="shared" si="22"/>
        <v/>
      </c>
      <c r="R738" s="51" t="str">
        <f>IF(M738="","",IF(AND(M738&lt;&gt;'Tabelas auxiliares'!$B$236,M738&lt;&gt;'Tabelas auxiliares'!$B$237,M738&lt;&gt;'Tabelas auxiliares'!$C$236,M738&lt;&gt;'Tabelas auxiliares'!$C$237,M738&lt;&gt;'Tabelas auxiliares'!$D$236),"FOLHA DE PESSOAL",IF(Q738='Tabelas auxiliares'!$A$237,"CUSTEIO",IF(Q738='Tabelas auxiliares'!$A$236,"INVESTIMENTO","ERRO - VERIFICAR"))))</f>
        <v/>
      </c>
      <c r="S738" s="64" t="str">
        <f t="shared" si="23"/>
        <v/>
      </c>
    </row>
    <row r="739" spans="17:19" x14ac:dyDescent="0.25">
      <c r="Q739" s="51" t="str">
        <f t="shared" si="22"/>
        <v/>
      </c>
      <c r="R739" s="51" t="str">
        <f>IF(M739="","",IF(AND(M739&lt;&gt;'Tabelas auxiliares'!$B$236,M739&lt;&gt;'Tabelas auxiliares'!$B$237,M739&lt;&gt;'Tabelas auxiliares'!$C$236,M739&lt;&gt;'Tabelas auxiliares'!$C$237,M739&lt;&gt;'Tabelas auxiliares'!$D$236),"FOLHA DE PESSOAL",IF(Q739='Tabelas auxiliares'!$A$237,"CUSTEIO",IF(Q739='Tabelas auxiliares'!$A$236,"INVESTIMENTO","ERRO - VERIFICAR"))))</f>
        <v/>
      </c>
      <c r="S739" s="64" t="str">
        <f t="shared" si="23"/>
        <v/>
      </c>
    </row>
    <row r="740" spans="17:19" x14ac:dyDescent="0.25">
      <c r="Q740" s="51" t="str">
        <f t="shared" si="22"/>
        <v/>
      </c>
      <c r="R740" s="51" t="str">
        <f>IF(M740="","",IF(AND(M740&lt;&gt;'Tabelas auxiliares'!$B$236,M740&lt;&gt;'Tabelas auxiliares'!$B$237,M740&lt;&gt;'Tabelas auxiliares'!$C$236,M740&lt;&gt;'Tabelas auxiliares'!$C$237,M740&lt;&gt;'Tabelas auxiliares'!$D$236),"FOLHA DE PESSOAL",IF(Q740='Tabelas auxiliares'!$A$237,"CUSTEIO",IF(Q740='Tabelas auxiliares'!$A$236,"INVESTIMENTO","ERRO - VERIFICAR"))))</f>
        <v/>
      </c>
      <c r="S740" s="64" t="str">
        <f t="shared" si="23"/>
        <v/>
      </c>
    </row>
    <row r="741" spans="17:19" x14ac:dyDescent="0.25">
      <c r="Q741" s="51" t="str">
        <f t="shared" si="22"/>
        <v/>
      </c>
      <c r="R741" s="51" t="str">
        <f>IF(M741="","",IF(AND(M741&lt;&gt;'Tabelas auxiliares'!$B$236,M741&lt;&gt;'Tabelas auxiliares'!$B$237,M741&lt;&gt;'Tabelas auxiliares'!$C$236,M741&lt;&gt;'Tabelas auxiliares'!$C$237,M741&lt;&gt;'Tabelas auxiliares'!$D$236),"FOLHA DE PESSOAL",IF(Q741='Tabelas auxiliares'!$A$237,"CUSTEIO",IF(Q741='Tabelas auxiliares'!$A$236,"INVESTIMENTO","ERRO - VERIFICAR"))))</f>
        <v/>
      </c>
      <c r="S741" s="64" t="str">
        <f t="shared" si="23"/>
        <v/>
      </c>
    </row>
    <row r="742" spans="17:19" x14ac:dyDescent="0.25">
      <c r="Q742" s="51" t="str">
        <f t="shared" si="22"/>
        <v/>
      </c>
      <c r="R742" s="51" t="str">
        <f>IF(M742="","",IF(AND(M742&lt;&gt;'Tabelas auxiliares'!$B$236,M742&lt;&gt;'Tabelas auxiliares'!$B$237,M742&lt;&gt;'Tabelas auxiliares'!$C$236,M742&lt;&gt;'Tabelas auxiliares'!$C$237,M742&lt;&gt;'Tabelas auxiliares'!$D$236),"FOLHA DE PESSOAL",IF(Q742='Tabelas auxiliares'!$A$237,"CUSTEIO",IF(Q742='Tabelas auxiliares'!$A$236,"INVESTIMENTO","ERRO - VERIFICAR"))))</f>
        <v/>
      </c>
      <c r="S742" s="64" t="str">
        <f t="shared" si="23"/>
        <v/>
      </c>
    </row>
    <row r="743" spans="17:19" x14ac:dyDescent="0.25">
      <c r="Q743" s="51" t="str">
        <f t="shared" si="22"/>
        <v/>
      </c>
      <c r="R743" s="51" t="str">
        <f>IF(M743="","",IF(AND(M743&lt;&gt;'Tabelas auxiliares'!$B$236,M743&lt;&gt;'Tabelas auxiliares'!$B$237,M743&lt;&gt;'Tabelas auxiliares'!$C$236,M743&lt;&gt;'Tabelas auxiliares'!$C$237,M743&lt;&gt;'Tabelas auxiliares'!$D$236),"FOLHA DE PESSOAL",IF(Q743='Tabelas auxiliares'!$A$237,"CUSTEIO",IF(Q743='Tabelas auxiliares'!$A$236,"INVESTIMENTO","ERRO - VERIFICAR"))))</f>
        <v/>
      </c>
      <c r="S743" s="64" t="str">
        <f t="shared" si="23"/>
        <v/>
      </c>
    </row>
    <row r="744" spans="17:19" x14ac:dyDescent="0.25">
      <c r="Q744" s="51" t="str">
        <f t="shared" si="22"/>
        <v/>
      </c>
      <c r="R744" s="51" t="str">
        <f>IF(M744="","",IF(AND(M744&lt;&gt;'Tabelas auxiliares'!$B$236,M744&lt;&gt;'Tabelas auxiliares'!$B$237,M744&lt;&gt;'Tabelas auxiliares'!$C$236,M744&lt;&gt;'Tabelas auxiliares'!$C$237,M744&lt;&gt;'Tabelas auxiliares'!$D$236),"FOLHA DE PESSOAL",IF(Q744='Tabelas auxiliares'!$A$237,"CUSTEIO",IF(Q744='Tabelas auxiliares'!$A$236,"INVESTIMENTO","ERRO - VERIFICAR"))))</f>
        <v/>
      </c>
      <c r="S744" s="64" t="str">
        <f t="shared" si="23"/>
        <v/>
      </c>
    </row>
    <row r="745" spans="17:19" x14ac:dyDescent="0.25">
      <c r="Q745" s="51" t="str">
        <f t="shared" si="22"/>
        <v/>
      </c>
      <c r="R745" s="51" t="str">
        <f>IF(M745="","",IF(AND(M745&lt;&gt;'Tabelas auxiliares'!$B$236,M745&lt;&gt;'Tabelas auxiliares'!$B$237,M745&lt;&gt;'Tabelas auxiliares'!$C$236,M745&lt;&gt;'Tabelas auxiliares'!$C$237,M745&lt;&gt;'Tabelas auxiliares'!$D$236),"FOLHA DE PESSOAL",IF(Q745='Tabelas auxiliares'!$A$237,"CUSTEIO",IF(Q745='Tabelas auxiliares'!$A$236,"INVESTIMENTO","ERRO - VERIFICAR"))))</f>
        <v/>
      </c>
      <c r="S745" s="64" t="str">
        <f t="shared" si="23"/>
        <v/>
      </c>
    </row>
    <row r="746" spans="17:19" x14ac:dyDescent="0.25">
      <c r="Q746" s="51" t="str">
        <f t="shared" si="22"/>
        <v/>
      </c>
      <c r="R746" s="51" t="str">
        <f>IF(M746="","",IF(AND(M746&lt;&gt;'Tabelas auxiliares'!$B$236,M746&lt;&gt;'Tabelas auxiliares'!$B$237,M746&lt;&gt;'Tabelas auxiliares'!$C$236,M746&lt;&gt;'Tabelas auxiliares'!$C$237,M746&lt;&gt;'Tabelas auxiliares'!$D$236),"FOLHA DE PESSOAL",IF(Q746='Tabelas auxiliares'!$A$237,"CUSTEIO",IF(Q746='Tabelas auxiliares'!$A$236,"INVESTIMENTO","ERRO - VERIFICAR"))))</f>
        <v/>
      </c>
      <c r="S746" s="64" t="str">
        <f t="shared" si="23"/>
        <v/>
      </c>
    </row>
    <row r="747" spans="17:19" x14ac:dyDescent="0.25">
      <c r="Q747" s="51" t="str">
        <f t="shared" si="22"/>
        <v/>
      </c>
      <c r="R747" s="51" t="str">
        <f>IF(M747="","",IF(AND(M747&lt;&gt;'Tabelas auxiliares'!$B$236,M747&lt;&gt;'Tabelas auxiliares'!$B$237,M747&lt;&gt;'Tabelas auxiliares'!$C$236,M747&lt;&gt;'Tabelas auxiliares'!$C$237,M747&lt;&gt;'Tabelas auxiliares'!$D$236),"FOLHA DE PESSOAL",IF(Q747='Tabelas auxiliares'!$A$237,"CUSTEIO",IF(Q747='Tabelas auxiliares'!$A$236,"INVESTIMENTO","ERRO - VERIFICAR"))))</f>
        <v/>
      </c>
      <c r="S747" s="64" t="str">
        <f t="shared" si="23"/>
        <v/>
      </c>
    </row>
    <row r="748" spans="17:19" x14ac:dyDescent="0.25">
      <c r="Q748" s="51" t="str">
        <f t="shared" si="22"/>
        <v/>
      </c>
      <c r="R748" s="51" t="str">
        <f>IF(M748="","",IF(AND(M748&lt;&gt;'Tabelas auxiliares'!$B$236,M748&lt;&gt;'Tabelas auxiliares'!$B$237,M748&lt;&gt;'Tabelas auxiliares'!$C$236,M748&lt;&gt;'Tabelas auxiliares'!$C$237,M748&lt;&gt;'Tabelas auxiliares'!$D$236),"FOLHA DE PESSOAL",IF(Q748='Tabelas auxiliares'!$A$237,"CUSTEIO",IF(Q748='Tabelas auxiliares'!$A$236,"INVESTIMENTO","ERRO - VERIFICAR"))))</f>
        <v/>
      </c>
      <c r="S748" s="64" t="str">
        <f t="shared" si="23"/>
        <v/>
      </c>
    </row>
    <row r="749" spans="17:19" x14ac:dyDescent="0.25">
      <c r="Q749" s="51" t="str">
        <f t="shared" si="22"/>
        <v/>
      </c>
      <c r="R749" s="51" t="str">
        <f>IF(M749="","",IF(AND(M749&lt;&gt;'Tabelas auxiliares'!$B$236,M749&lt;&gt;'Tabelas auxiliares'!$B$237,M749&lt;&gt;'Tabelas auxiliares'!$C$236,M749&lt;&gt;'Tabelas auxiliares'!$C$237,M749&lt;&gt;'Tabelas auxiliares'!$D$236),"FOLHA DE PESSOAL",IF(Q749='Tabelas auxiliares'!$A$237,"CUSTEIO",IF(Q749='Tabelas auxiliares'!$A$236,"INVESTIMENTO","ERRO - VERIFICAR"))))</f>
        <v/>
      </c>
      <c r="S749" s="64" t="str">
        <f t="shared" si="23"/>
        <v/>
      </c>
    </row>
    <row r="750" spans="17:19" x14ac:dyDescent="0.25">
      <c r="Q750" s="51" t="str">
        <f t="shared" si="22"/>
        <v/>
      </c>
      <c r="R750" s="51" t="str">
        <f>IF(M750="","",IF(AND(M750&lt;&gt;'Tabelas auxiliares'!$B$236,M750&lt;&gt;'Tabelas auxiliares'!$B$237,M750&lt;&gt;'Tabelas auxiliares'!$C$236,M750&lt;&gt;'Tabelas auxiliares'!$C$237,M750&lt;&gt;'Tabelas auxiliares'!$D$236),"FOLHA DE PESSOAL",IF(Q750='Tabelas auxiliares'!$A$237,"CUSTEIO",IF(Q750='Tabelas auxiliares'!$A$236,"INVESTIMENTO","ERRO - VERIFICAR"))))</f>
        <v/>
      </c>
      <c r="S750" s="64" t="str">
        <f t="shared" si="23"/>
        <v/>
      </c>
    </row>
    <row r="751" spans="17:19" x14ac:dyDescent="0.25">
      <c r="Q751" s="51" t="str">
        <f t="shared" si="22"/>
        <v/>
      </c>
      <c r="R751" s="51" t="str">
        <f>IF(M751="","",IF(AND(M751&lt;&gt;'Tabelas auxiliares'!$B$236,M751&lt;&gt;'Tabelas auxiliares'!$B$237,M751&lt;&gt;'Tabelas auxiliares'!$C$236,M751&lt;&gt;'Tabelas auxiliares'!$C$237,M751&lt;&gt;'Tabelas auxiliares'!$D$236),"FOLHA DE PESSOAL",IF(Q751='Tabelas auxiliares'!$A$237,"CUSTEIO",IF(Q751='Tabelas auxiliares'!$A$236,"INVESTIMENTO","ERRO - VERIFICAR"))))</f>
        <v/>
      </c>
      <c r="S751" s="64" t="str">
        <f t="shared" si="23"/>
        <v/>
      </c>
    </row>
    <row r="752" spans="17:19" x14ac:dyDescent="0.25">
      <c r="Q752" s="51" t="str">
        <f t="shared" si="22"/>
        <v/>
      </c>
      <c r="R752" s="51" t="str">
        <f>IF(M752="","",IF(AND(M752&lt;&gt;'Tabelas auxiliares'!$B$236,M752&lt;&gt;'Tabelas auxiliares'!$B$237,M752&lt;&gt;'Tabelas auxiliares'!$C$236,M752&lt;&gt;'Tabelas auxiliares'!$C$237,M752&lt;&gt;'Tabelas auxiliares'!$D$236),"FOLHA DE PESSOAL",IF(Q752='Tabelas auxiliares'!$A$237,"CUSTEIO",IF(Q752='Tabelas auxiliares'!$A$236,"INVESTIMENTO","ERRO - VERIFICAR"))))</f>
        <v/>
      </c>
      <c r="S752" s="64" t="str">
        <f t="shared" si="23"/>
        <v/>
      </c>
    </row>
    <row r="753" spans="17:19" x14ac:dyDescent="0.25">
      <c r="Q753" s="51" t="str">
        <f t="shared" si="22"/>
        <v/>
      </c>
      <c r="R753" s="51" t="str">
        <f>IF(M753="","",IF(AND(M753&lt;&gt;'Tabelas auxiliares'!$B$236,M753&lt;&gt;'Tabelas auxiliares'!$B$237,M753&lt;&gt;'Tabelas auxiliares'!$C$236,M753&lt;&gt;'Tabelas auxiliares'!$C$237,M753&lt;&gt;'Tabelas auxiliares'!$D$236),"FOLHA DE PESSOAL",IF(Q753='Tabelas auxiliares'!$A$237,"CUSTEIO",IF(Q753='Tabelas auxiliares'!$A$236,"INVESTIMENTO","ERRO - VERIFICAR"))))</f>
        <v/>
      </c>
      <c r="S753" s="64" t="str">
        <f t="shared" si="23"/>
        <v/>
      </c>
    </row>
    <row r="754" spans="17:19" x14ac:dyDescent="0.25">
      <c r="Q754" s="51" t="str">
        <f t="shared" si="22"/>
        <v/>
      </c>
      <c r="R754" s="51" t="str">
        <f>IF(M754="","",IF(AND(M754&lt;&gt;'Tabelas auxiliares'!$B$236,M754&lt;&gt;'Tabelas auxiliares'!$B$237,M754&lt;&gt;'Tabelas auxiliares'!$C$236,M754&lt;&gt;'Tabelas auxiliares'!$C$237,M754&lt;&gt;'Tabelas auxiliares'!$D$236),"FOLHA DE PESSOAL",IF(Q754='Tabelas auxiliares'!$A$237,"CUSTEIO",IF(Q754='Tabelas auxiliares'!$A$236,"INVESTIMENTO","ERRO - VERIFICAR"))))</f>
        <v/>
      </c>
      <c r="S754" s="64" t="str">
        <f t="shared" si="23"/>
        <v/>
      </c>
    </row>
    <row r="755" spans="17:19" x14ac:dyDescent="0.25">
      <c r="Q755" s="51" t="str">
        <f t="shared" si="22"/>
        <v/>
      </c>
      <c r="R755" s="51" t="str">
        <f>IF(M755="","",IF(AND(M755&lt;&gt;'Tabelas auxiliares'!$B$236,M755&lt;&gt;'Tabelas auxiliares'!$B$237,M755&lt;&gt;'Tabelas auxiliares'!$C$236,M755&lt;&gt;'Tabelas auxiliares'!$C$237,M755&lt;&gt;'Tabelas auxiliares'!$D$236),"FOLHA DE PESSOAL",IF(Q755='Tabelas auxiliares'!$A$237,"CUSTEIO",IF(Q755='Tabelas auxiliares'!$A$236,"INVESTIMENTO","ERRO - VERIFICAR"))))</f>
        <v/>
      </c>
      <c r="S755" s="64" t="str">
        <f t="shared" si="23"/>
        <v/>
      </c>
    </row>
    <row r="756" spans="17:19" x14ac:dyDescent="0.25">
      <c r="Q756" s="51" t="str">
        <f t="shared" si="22"/>
        <v/>
      </c>
      <c r="R756" s="51" t="str">
        <f>IF(M756="","",IF(AND(M756&lt;&gt;'Tabelas auxiliares'!$B$236,M756&lt;&gt;'Tabelas auxiliares'!$B$237,M756&lt;&gt;'Tabelas auxiliares'!$C$236,M756&lt;&gt;'Tabelas auxiliares'!$C$237,M756&lt;&gt;'Tabelas auxiliares'!$D$236),"FOLHA DE PESSOAL",IF(Q756='Tabelas auxiliares'!$A$237,"CUSTEIO",IF(Q756='Tabelas auxiliares'!$A$236,"INVESTIMENTO","ERRO - VERIFICAR"))))</f>
        <v/>
      </c>
      <c r="S756" s="64" t="str">
        <f t="shared" si="23"/>
        <v/>
      </c>
    </row>
    <row r="757" spans="17:19" x14ac:dyDescent="0.25">
      <c r="Q757" s="51" t="str">
        <f t="shared" si="22"/>
        <v/>
      </c>
      <c r="R757" s="51" t="str">
        <f>IF(M757="","",IF(AND(M757&lt;&gt;'Tabelas auxiliares'!$B$236,M757&lt;&gt;'Tabelas auxiliares'!$B$237,M757&lt;&gt;'Tabelas auxiliares'!$C$236,M757&lt;&gt;'Tabelas auxiliares'!$C$237,M757&lt;&gt;'Tabelas auxiliares'!$D$236),"FOLHA DE PESSOAL",IF(Q757='Tabelas auxiliares'!$A$237,"CUSTEIO",IF(Q757='Tabelas auxiliares'!$A$236,"INVESTIMENTO","ERRO - VERIFICAR"))))</f>
        <v/>
      </c>
      <c r="S757" s="64" t="str">
        <f t="shared" si="23"/>
        <v/>
      </c>
    </row>
    <row r="758" spans="17:19" x14ac:dyDescent="0.25">
      <c r="Q758" s="51" t="str">
        <f t="shared" si="22"/>
        <v/>
      </c>
      <c r="R758" s="51" t="str">
        <f>IF(M758="","",IF(AND(M758&lt;&gt;'Tabelas auxiliares'!$B$236,M758&lt;&gt;'Tabelas auxiliares'!$B$237,M758&lt;&gt;'Tabelas auxiliares'!$C$236,M758&lt;&gt;'Tabelas auxiliares'!$C$237,M758&lt;&gt;'Tabelas auxiliares'!$D$236),"FOLHA DE PESSOAL",IF(Q758='Tabelas auxiliares'!$A$237,"CUSTEIO",IF(Q758='Tabelas auxiliares'!$A$236,"INVESTIMENTO","ERRO - VERIFICAR"))))</f>
        <v/>
      </c>
      <c r="S758" s="64" t="str">
        <f t="shared" si="23"/>
        <v/>
      </c>
    </row>
    <row r="759" spans="17:19" x14ac:dyDescent="0.25">
      <c r="Q759" s="51" t="str">
        <f t="shared" si="22"/>
        <v/>
      </c>
      <c r="R759" s="51" t="str">
        <f>IF(M759="","",IF(AND(M759&lt;&gt;'Tabelas auxiliares'!$B$236,M759&lt;&gt;'Tabelas auxiliares'!$B$237,M759&lt;&gt;'Tabelas auxiliares'!$C$236,M759&lt;&gt;'Tabelas auxiliares'!$C$237,M759&lt;&gt;'Tabelas auxiliares'!$D$236),"FOLHA DE PESSOAL",IF(Q759='Tabelas auxiliares'!$A$237,"CUSTEIO",IF(Q759='Tabelas auxiliares'!$A$236,"INVESTIMENTO","ERRO - VERIFICAR"))))</f>
        <v/>
      </c>
      <c r="S759" s="64" t="str">
        <f t="shared" si="23"/>
        <v/>
      </c>
    </row>
    <row r="760" spans="17:19" x14ac:dyDescent="0.25">
      <c r="Q760" s="51" t="str">
        <f t="shared" si="22"/>
        <v/>
      </c>
      <c r="R760" s="51" t="str">
        <f>IF(M760="","",IF(AND(M760&lt;&gt;'Tabelas auxiliares'!$B$236,M760&lt;&gt;'Tabelas auxiliares'!$B$237,M760&lt;&gt;'Tabelas auxiliares'!$C$236,M760&lt;&gt;'Tabelas auxiliares'!$C$237,M760&lt;&gt;'Tabelas auxiliares'!$D$236),"FOLHA DE PESSOAL",IF(Q760='Tabelas auxiliares'!$A$237,"CUSTEIO",IF(Q760='Tabelas auxiliares'!$A$236,"INVESTIMENTO","ERRO - VERIFICAR"))))</f>
        <v/>
      </c>
      <c r="S760" s="64" t="str">
        <f t="shared" si="23"/>
        <v/>
      </c>
    </row>
    <row r="761" spans="17:19" x14ac:dyDescent="0.25">
      <c r="Q761" s="51" t="str">
        <f t="shared" si="22"/>
        <v/>
      </c>
      <c r="R761" s="51" t="str">
        <f>IF(M761="","",IF(AND(M761&lt;&gt;'Tabelas auxiliares'!$B$236,M761&lt;&gt;'Tabelas auxiliares'!$B$237,M761&lt;&gt;'Tabelas auxiliares'!$C$236,M761&lt;&gt;'Tabelas auxiliares'!$C$237,M761&lt;&gt;'Tabelas auxiliares'!$D$236),"FOLHA DE PESSOAL",IF(Q761='Tabelas auxiliares'!$A$237,"CUSTEIO",IF(Q761='Tabelas auxiliares'!$A$236,"INVESTIMENTO","ERRO - VERIFICAR"))))</f>
        <v/>
      </c>
      <c r="S761" s="64" t="str">
        <f t="shared" si="23"/>
        <v/>
      </c>
    </row>
    <row r="762" spans="17:19" x14ac:dyDescent="0.25">
      <c r="Q762" s="51" t="str">
        <f t="shared" si="22"/>
        <v/>
      </c>
      <c r="R762" s="51" t="str">
        <f>IF(M762="","",IF(AND(M762&lt;&gt;'Tabelas auxiliares'!$B$236,M762&lt;&gt;'Tabelas auxiliares'!$B$237,M762&lt;&gt;'Tabelas auxiliares'!$C$236,M762&lt;&gt;'Tabelas auxiliares'!$C$237,M762&lt;&gt;'Tabelas auxiliares'!$D$236),"FOLHA DE PESSOAL",IF(Q762='Tabelas auxiliares'!$A$237,"CUSTEIO",IF(Q762='Tabelas auxiliares'!$A$236,"INVESTIMENTO","ERRO - VERIFICAR"))))</f>
        <v/>
      </c>
      <c r="S762" s="64" t="str">
        <f t="shared" si="23"/>
        <v/>
      </c>
    </row>
    <row r="763" spans="17:19" x14ac:dyDescent="0.25">
      <c r="Q763" s="51" t="str">
        <f t="shared" si="22"/>
        <v/>
      </c>
      <c r="R763" s="51" t="str">
        <f>IF(M763="","",IF(AND(M763&lt;&gt;'Tabelas auxiliares'!$B$236,M763&lt;&gt;'Tabelas auxiliares'!$B$237,M763&lt;&gt;'Tabelas auxiliares'!$C$236,M763&lt;&gt;'Tabelas auxiliares'!$C$237,M763&lt;&gt;'Tabelas auxiliares'!$D$236),"FOLHA DE PESSOAL",IF(Q763='Tabelas auxiliares'!$A$237,"CUSTEIO",IF(Q763='Tabelas auxiliares'!$A$236,"INVESTIMENTO","ERRO - VERIFICAR"))))</f>
        <v/>
      </c>
      <c r="S763" s="64" t="str">
        <f t="shared" si="23"/>
        <v/>
      </c>
    </row>
    <row r="764" spans="17:19" x14ac:dyDescent="0.25">
      <c r="Q764" s="51" t="str">
        <f t="shared" si="22"/>
        <v/>
      </c>
      <c r="R764" s="51" t="str">
        <f>IF(M764="","",IF(AND(M764&lt;&gt;'Tabelas auxiliares'!$B$236,M764&lt;&gt;'Tabelas auxiliares'!$B$237,M764&lt;&gt;'Tabelas auxiliares'!$C$236,M764&lt;&gt;'Tabelas auxiliares'!$C$237,M764&lt;&gt;'Tabelas auxiliares'!$D$236),"FOLHA DE PESSOAL",IF(Q764='Tabelas auxiliares'!$A$237,"CUSTEIO",IF(Q764='Tabelas auxiliares'!$A$236,"INVESTIMENTO","ERRO - VERIFICAR"))))</f>
        <v/>
      </c>
      <c r="S764" s="64" t="str">
        <f t="shared" si="23"/>
        <v/>
      </c>
    </row>
    <row r="765" spans="17:19" x14ac:dyDescent="0.25">
      <c r="Q765" s="51" t="str">
        <f t="shared" si="22"/>
        <v/>
      </c>
      <c r="R765" s="51" t="str">
        <f>IF(M765="","",IF(AND(M765&lt;&gt;'Tabelas auxiliares'!$B$236,M765&lt;&gt;'Tabelas auxiliares'!$B$237,M765&lt;&gt;'Tabelas auxiliares'!$C$236,M765&lt;&gt;'Tabelas auxiliares'!$C$237,M765&lt;&gt;'Tabelas auxiliares'!$D$236),"FOLHA DE PESSOAL",IF(Q765='Tabelas auxiliares'!$A$237,"CUSTEIO",IF(Q765='Tabelas auxiliares'!$A$236,"INVESTIMENTO","ERRO - VERIFICAR"))))</f>
        <v/>
      </c>
      <c r="S765" s="64" t="str">
        <f t="shared" si="23"/>
        <v/>
      </c>
    </row>
    <row r="766" spans="17:19" x14ac:dyDescent="0.25">
      <c r="Q766" s="51" t="str">
        <f t="shared" si="22"/>
        <v/>
      </c>
      <c r="R766" s="51" t="str">
        <f>IF(M766="","",IF(AND(M766&lt;&gt;'Tabelas auxiliares'!$B$236,M766&lt;&gt;'Tabelas auxiliares'!$B$237,M766&lt;&gt;'Tabelas auxiliares'!$C$236,M766&lt;&gt;'Tabelas auxiliares'!$C$237,M766&lt;&gt;'Tabelas auxiliares'!$D$236),"FOLHA DE PESSOAL",IF(Q766='Tabelas auxiliares'!$A$237,"CUSTEIO",IF(Q766='Tabelas auxiliares'!$A$236,"INVESTIMENTO","ERRO - VERIFICAR"))))</f>
        <v/>
      </c>
      <c r="S766" s="64" t="str">
        <f t="shared" si="23"/>
        <v/>
      </c>
    </row>
    <row r="767" spans="17:19" x14ac:dyDescent="0.25">
      <c r="Q767" s="51" t="str">
        <f t="shared" si="22"/>
        <v/>
      </c>
      <c r="R767" s="51" t="str">
        <f>IF(M767="","",IF(AND(M767&lt;&gt;'Tabelas auxiliares'!$B$236,M767&lt;&gt;'Tabelas auxiliares'!$B$237,M767&lt;&gt;'Tabelas auxiliares'!$C$236,M767&lt;&gt;'Tabelas auxiliares'!$C$237,M767&lt;&gt;'Tabelas auxiliares'!$D$236),"FOLHA DE PESSOAL",IF(Q767='Tabelas auxiliares'!$A$237,"CUSTEIO",IF(Q767='Tabelas auxiliares'!$A$236,"INVESTIMENTO","ERRO - VERIFICAR"))))</f>
        <v/>
      </c>
      <c r="S767" s="64" t="str">
        <f t="shared" si="23"/>
        <v/>
      </c>
    </row>
    <row r="768" spans="17:19" x14ac:dyDescent="0.25">
      <c r="Q768" s="51" t="str">
        <f t="shared" si="22"/>
        <v/>
      </c>
      <c r="R768" s="51" t="str">
        <f>IF(M768="","",IF(AND(M768&lt;&gt;'Tabelas auxiliares'!$B$236,M768&lt;&gt;'Tabelas auxiliares'!$B$237,M768&lt;&gt;'Tabelas auxiliares'!$C$236,M768&lt;&gt;'Tabelas auxiliares'!$C$237,M768&lt;&gt;'Tabelas auxiliares'!$D$236),"FOLHA DE PESSOAL",IF(Q768='Tabelas auxiliares'!$A$237,"CUSTEIO",IF(Q768='Tabelas auxiliares'!$A$236,"INVESTIMENTO","ERRO - VERIFICAR"))))</f>
        <v/>
      </c>
      <c r="S768" s="64" t="str">
        <f t="shared" si="23"/>
        <v/>
      </c>
    </row>
    <row r="769" spans="17:19" x14ac:dyDescent="0.25">
      <c r="Q769" s="51" t="str">
        <f t="shared" si="22"/>
        <v/>
      </c>
      <c r="R769" s="51" t="str">
        <f>IF(M769="","",IF(AND(M769&lt;&gt;'Tabelas auxiliares'!$B$236,M769&lt;&gt;'Tabelas auxiliares'!$B$237,M769&lt;&gt;'Tabelas auxiliares'!$C$236,M769&lt;&gt;'Tabelas auxiliares'!$C$237,M769&lt;&gt;'Tabelas auxiliares'!$D$236),"FOLHA DE PESSOAL",IF(Q769='Tabelas auxiliares'!$A$237,"CUSTEIO",IF(Q769='Tabelas auxiliares'!$A$236,"INVESTIMENTO","ERRO - VERIFICAR"))))</f>
        <v/>
      </c>
      <c r="S769" s="64" t="str">
        <f t="shared" si="23"/>
        <v/>
      </c>
    </row>
    <row r="770" spans="17:19" x14ac:dyDescent="0.25">
      <c r="Q770" s="51" t="str">
        <f t="shared" si="22"/>
        <v/>
      </c>
      <c r="R770" s="51" t="str">
        <f>IF(M770="","",IF(AND(M770&lt;&gt;'Tabelas auxiliares'!$B$236,M770&lt;&gt;'Tabelas auxiliares'!$B$237,M770&lt;&gt;'Tabelas auxiliares'!$C$236,M770&lt;&gt;'Tabelas auxiliares'!$C$237,M770&lt;&gt;'Tabelas auxiliares'!$D$236),"FOLHA DE PESSOAL",IF(Q770='Tabelas auxiliares'!$A$237,"CUSTEIO",IF(Q770='Tabelas auxiliares'!$A$236,"INVESTIMENTO","ERRO - VERIFICAR"))))</f>
        <v/>
      </c>
      <c r="S770" s="64" t="str">
        <f t="shared" si="23"/>
        <v/>
      </c>
    </row>
    <row r="771" spans="17:19" x14ac:dyDescent="0.25">
      <c r="Q771" s="51" t="str">
        <f t="shared" si="22"/>
        <v/>
      </c>
      <c r="R771" s="51" t="str">
        <f>IF(M771="","",IF(AND(M771&lt;&gt;'Tabelas auxiliares'!$B$236,M771&lt;&gt;'Tabelas auxiliares'!$B$237,M771&lt;&gt;'Tabelas auxiliares'!$C$236,M771&lt;&gt;'Tabelas auxiliares'!$C$237,M771&lt;&gt;'Tabelas auxiliares'!$D$236),"FOLHA DE PESSOAL",IF(Q771='Tabelas auxiliares'!$A$237,"CUSTEIO",IF(Q771='Tabelas auxiliares'!$A$236,"INVESTIMENTO","ERRO - VERIFICAR"))))</f>
        <v/>
      </c>
      <c r="S771" s="64" t="str">
        <f t="shared" si="23"/>
        <v/>
      </c>
    </row>
    <row r="772" spans="17:19" x14ac:dyDescent="0.25">
      <c r="Q772" s="51" t="str">
        <f t="shared" ref="Q772:Q835" si="24">LEFT(O772,1)</f>
        <v/>
      </c>
      <c r="R772" s="51" t="str">
        <f>IF(M772="","",IF(AND(M772&lt;&gt;'Tabelas auxiliares'!$B$236,M772&lt;&gt;'Tabelas auxiliares'!$B$237,M772&lt;&gt;'Tabelas auxiliares'!$C$236,M772&lt;&gt;'Tabelas auxiliares'!$C$237,M772&lt;&gt;'Tabelas auxiliares'!$D$236),"FOLHA DE PESSOAL",IF(Q772='Tabelas auxiliares'!$A$237,"CUSTEIO",IF(Q772='Tabelas auxiliares'!$A$236,"INVESTIMENTO","ERRO - VERIFICAR"))))</f>
        <v/>
      </c>
      <c r="S772" s="64" t="str">
        <f t="shared" si="23"/>
        <v/>
      </c>
    </row>
    <row r="773" spans="17:19" x14ac:dyDescent="0.25">
      <c r="Q773" s="51" t="str">
        <f t="shared" si="24"/>
        <v/>
      </c>
      <c r="R773" s="51" t="str">
        <f>IF(M773="","",IF(AND(M773&lt;&gt;'Tabelas auxiliares'!$B$236,M773&lt;&gt;'Tabelas auxiliares'!$B$237,M773&lt;&gt;'Tabelas auxiliares'!$C$236,M773&lt;&gt;'Tabelas auxiliares'!$C$237,M773&lt;&gt;'Tabelas auxiliares'!$D$236),"FOLHA DE PESSOAL",IF(Q773='Tabelas auxiliares'!$A$237,"CUSTEIO",IF(Q773='Tabelas auxiliares'!$A$236,"INVESTIMENTO","ERRO - VERIFICAR"))))</f>
        <v/>
      </c>
      <c r="S773" s="64" t="str">
        <f t="shared" ref="S773:S836" si="25">IF(SUM(T773:X773)=0,"",SUM(T773:X773))</f>
        <v/>
      </c>
    </row>
    <row r="774" spans="17:19" x14ac:dyDescent="0.25">
      <c r="Q774" s="51" t="str">
        <f t="shared" si="24"/>
        <v/>
      </c>
      <c r="R774" s="51" t="str">
        <f>IF(M774="","",IF(AND(M774&lt;&gt;'Tabelas auxiliares'!$B$236,M774&lt;&gt;'Tabelas auxiliares'!$B$237,M774&lt;&gt;'Tabelas auxiliares'!$C$236,M774&lt;&gt;'Tabelas auxiliares'!$C$237,M774&lt;&gt;'Tabelas auxiliares'!$D$236),"FOLHA DE PESSOAL",IF(Q774='Tabelas auxiliares'!$A$237,"CUSTEIO",IF(Q774='Tabelas auxiliares'!$A$236,"INVESTIMENTO","ERRO - VERIFICAR"))))</f>
        <v/>
      </c>
      <c r="S774" s="64" t="str">
        <f t="shared" si="25"/>
        <v/>
      </c>
    </row>
    <row r="775" spans="17:19" x14ac:dyDescent="0.25">
      <c r="Q775" s="51" t="str">
        <f t="shared" si="24"/>
        <v/>
      </c>
      <c r="R775" s="51" t="str">
        <f>IF(M775="","",IF(AND(M775&lt;&gt;'Tabelas auxiliares'!$B$236,M775&lt;&gt;'Tabelas auxiliares'!$B$237,M775&lt;&gt;'Tabelas auxiliares'!$C$236,M775&lt;&gt;'Tabelas auxiliares'!$C$237,M775&lt;&gt;'Tabelas auxiliares'!$D$236),"FOLHA DE PESSOAL",IF(Q775='Tabelas auxiliares'!$A$237,"CUSTEIO",IF(Q775='Tabelas auxiliares'!$A$236,"INVESTIMENTO","ERRO - VERIFICAR"))))</f>
        <v/>
      </c>
      <c r="S775" s="64" t="str">
        <f t="shared" si="25"/>
        <v/>
      </c>
    </row>
    <row r="776" spans="17:19" x14ac:dyDescent="0.25">
      <c r="Q776" s="51" t="str">
        <f t="shared" si="24"/>
        <v/>
      </c>
      <c r="R776" s="51" t="str">
        <f>IF(M776="","",IF(AND(M776&lt;&gt;'Tabelas auxiliares'!$B$236,M776&lt;&gt;'Tabelas auxiliares'!$B$237,M776&lt;&gt;'Tabelas auxiliares'!$C$236,M776&lt;&gt;'Tabelas auxiliares'!$C$237,M776&lt;&gt;'Tabelas auxiliares'!$D$236),"FOLHA DE PESSOAL",IF(Q776='Tabelas auxiliares'!$A$237,"CUSTEIO",IF(Q776='Tabelas auxiliares'!$A$236,"INVESTIMENTO","ERRO - VERIFICAR"))))</f>
        <v/>
      </c>
      <c r="S776" s="64" t="str">
        <f t="shared" si="25"/>
        <v/>
      </c>
    </row>
    <row r="777" spans="17:19" x14ac:dyDescent="0.25">
      <c r="Q777" s="51" t="str">
        <f t="shared" si="24"/>
        <v/>
      </c>
      <c r="R777" s="51" t="str">
        <f>IF(M777="","",IF(AND(M777&lt;&gt;'Tabelas auxiliares'!$B$236,M777&lt;&gt;'Tabelas auxiliares'!$B$237,M777&lt;&gt;'Tabelas auxiliares'!$C$236,M777&lt;&gt;'Tabelas auxiliares'!$C$237,M777&lt;&gt;'Tabelas auxiliares'!$D$236),"FOLHA DE PESSOAL",IF(Q777='Tabelas auxiliares'!$A$237,"CUSTEIO",IF(Q777='Tabelas auxiliares'!$A$236,"INVESTIMENTO","ERRO - VERIFICAR"))))</f>
        <v/>
      </c>
      <c r="S777" s="64" t="str">
        <f t="shared" si="25"/>
        <v/>
      </c>
    </row>
    <row r="778" spans="17:19" x14ac:dyDescent="0.25">
      <c r="Q778" s="51" t="str">
        <f t="shared" si="24"/>
        <v/>
      </c>
      <c r="R778" s="51" t="str">
        <f>IF(M778="","",IF(AND(M778&lt;&gt;'Tabelas auxiliares'!$B$236,M778&lt;&gt;'Tabelas auxiliares'!$B$237,M778&lt;&gt;'Tabelas auxiliares'!$C$236,M778&lt;&gt;'Tabelas auxiliares'!$C$237,M778&lt;&gt;'Tabelas auxiliares'!$D$236),"FOLHA DE PESSOAL",IF(Q778='Tabelas auxiliares'!$A$237,"CUSTEIO",IF(Q778='Tabelas auxiliares'!$A$236,"INVESTIMENTO","ERRO - VERIFICAR"))))</f>
        <v/>
      </c>
      <c r="S778" s="64" t="str">
        <f t="shared" si="25"/>
        <v/>
      </c>
    </row>
    <row r="779" spans="17:19" x14ac:dyDescent="0.25">
      <c r="Q779" s="51" t="str">
        <f t="shared" si="24"/>
        <v/>
      </c>
      <c r="R779" s="51" t="str">
        <f>IF(M779="","",IF(AND(M779&lt;&gt;'Tabelas auxiliares'!$B$236,M779&lt;&gt;'Tabelas auxiliares'!$B$237,M779&lt;&gt;'Tabelas auxiliares'!$C$236,M779&lt;&gt;'Tabelas auxiliares'!$C$237,M779&lt;&gt;'Tabelas auxiliares'!$D$236),"FOLHA DE PESSOAL",IF(Q779='Tabelas auxiliares'!$A$237,"CUSTEIO",IF(Q779='Tabelas auxiliares'!$A$236,"INVESTIMENTO","ERRO - VERIFICAR"))))</f>
        <v/>
      </c>
      <c r="S779" s="64" t="str">
        <f t="shared" si="25"/>
        <v/>
      </c>
    </row>
    <row r="780" spans="17:19" x14ac:dyDescent="0.25">
      <c r="Q780" s="51" t="str">
        <f t="shared" si="24"/>
        <v/>
      </c>
      <c r="R780" s="51" t="str">
        <f>IF(M780="","",IF(AND(M780&lt;&gt;'Tabelas auxiliares'!$B$236,M780&lt;&gt;'Tabelas auxiliares'!$B$237,M780&lt;&gt;'Tabelas auxiliares'!$C$236,M780&lt;&gt;'Tabelas auxiliares'!$C$237,M780&lt;&gt;'Tabelas auxiliares'!$D$236),"FOLHA DE PESSOAL",IF(Q780='Tabelas auxiliares'!$A$237,"CUSTEIO",IF(Q780='Tabelas auxiliares'!$A$236,"INVESTIMENTO","ERRO - VERIFICAR"))))</f>
        <v/>
      </c>
      <c r="S780" s="64" t="str">
        <f t="shared" si="25"/>
        <v/>
      </c>
    </row>
    <row r="781" spans="17:19" x14ac:dyDescent="0.25">
      <c r="Q781" s="51" t="str">
        <f t="shared" si="24"/>
        <v/>
      </c>
      <c r="R781" s="51" t="str">
        <f>IF(M781="","",IF(AND(M781&lt;&gt;'Tabelas auxiliares'!$B$236,M781&lt;&gt;'Tabelas auxiliares'!$B$237,M781&lt;&gt;'Tabelas auxiliares'!$C$236,M781&lt;&gt;'Tabelas auxiliares'!$C$237,M781&lt;&gt;'Tabelas auxiliares'!$D$236),"FOLHA DE PESSOAL",IF(Q781='Tabelas auxiliares'!$A$237,"CUSTEIO",IF(Q781='Tabelas auxiliares'!$A$236,"INVESTIMENTO","ERRO - VERIFICAR"))))</f>
        <v/>
      </c>
      <c r="S781" s="64" t="str">
        <f t="shared" si="25"/>
        <v/>
      </c>
    </row>
    <row r="782" spans="17:19" x14ac:dyDescent="0.25">
      <c r="Q782" s="51" t="str">
        <f t="shared" si="24"/>
        <v/>
      </c>
      <c r="R782" s="51" t="str">
        <f>IF(M782="","",IF(AND(M782&lt;&gt;'Tabelas auxiliares'!$B$236,M782&lt;&gt;'Tabelas auxiliares'!$B$237,M782&lt;&gt;'Tabelas auxiliares'!$C$236,M782&lt;&gt;'Tabelas auxiliares'!$C$237,M782&lt;&gt;'Tabelas auxiliares'!$D$236),"FOLHA DE PESSOAL",IF(Q782='Tabelas auxiliares'!$A$237,"CUSTEIO",IF(Q782='Tabelas auxiliares'!$A$236,"INVESTIMENTO","ERRO - VERIFICAR"))))</f>
        <v/>
      </c>
      <c r="S782" s="64" t="str">
        <f t="shared" si="25"/>
        <v/>
      </c>
    </row>
    <row r="783" spans="17:19" x14ac:dyDescent="0.25">
      <c r="Q783" s="51" t="str">
        <f t="shared" si="24"/>
        <v/>
      </c>
      <c r="R783" s="51" t="str">
        <f>IF(M783="","",IF(AND(M783&lt;&gt;'Tabelas auxiliares'!$B$236,M783&lt;&gt;'Tabelas auxiliares'!$B$237,M783&lt;&gt;'Tabelas auxiliares'!$C$236,M783&lt;&gt;'Tabelas auxiliares'!$C$237,M783&lt;&gt;'Tabelas auxiliares'!$D$236),"FOLHA DE PESSOAL",IF(Q783='Tabelas auxiliares'!$A$237,"CUSTEIO",IF(Q783='Tabelas auxiliares'!$A$236,"INVESTIMENTO","ERRO - VERIFICAR"))))</f>
        <v/>
      </c>
      <c r="S783" s="64" t="str">
        <f t="shared" si="25"/>
        <v/>
      </c>
    </row>
    <row r="784" spans="17:19" x14ac:dyDescent="0.25">
      <c r="Q784" s="51" t="str">
        <f t="shared" si="24"/>
        <v/>
      </c>
      <c r="R784" s="51" t="str">
        <f>IF(M784="","",IF(AND(M784&lt;&gt;'Tabelas auxiliares'!$B$236,M784&lt;&gt;'Tabelas auxiliares'!$B$237,M784&lt;&gt;'Tabelas auxiliares'!$C$236,M784&lt;&gt;'Tabelas auxiliares'!$C$237,M784&lt;&gt;'Tabelas auxiliares'!$D$236),"FOLHA DE PESSOAL",IF(Q784='Tabelas auxiliares'!$A$237,"CUSTEIO",IF(Q784='Tabelas auxiliares'!$A$236,"INVESTIMENTO","ERRO - VERIFICAR"))))</f>
        <v/>
      </c>
      <c r="S784" s="64" t="str">
        <f t="shared" si="25"/>
        <v/>
      </c>
    </row>
    <row r="785" spans="17:19" x14ac:dyDescent="0.25">
      <c r="Q785" s="51" t="str">
        <f t="shared" si="24"/>
        <v/>
      </c>
      <c r="R785" s="51" t="str">
        <f>IF(M785="","",IF(AND(M785&lt;&gt;'Tabelas auxiliares'!$B$236,M785&lt;&gt;'Tabelas auxiliares'!$B$237,M785&lt;&gt;'Tabelas auxiliares'!$C$236,M785&lt;&gt;'Tabelas auxiliares'!$C$237,M785&lt;&gt;'Tabelas auxiliares'!$D$236),"FOLHA DE PESSOAL",IF(Q785='Tabelas auxiliares'!$A$237,"CUSTEIO",IF(Q785='Tabelas auxiliares'!$A$236,"INVESTIMENTO","ERRO - VERIFICAR"))))</f>
        <v/>
      </c>
      <c r="S785" s="64" t="str">
        <f t="shared" si="25"/>
        <v/>
      </c>
    </row>
    <row r="786" spans="17:19" x14ac:dyDescent="0.25">
      <c r="Q786" s="51" t="str">
        <f t="shared" si="24"/>
        <v/>
      </c>
      <c r="R786" s="51" t="str">
        <f>IF(M786="","",IF(AND(M786&lt;&gt;'Tabelas auxiliares'!$B$236,M786&lt;&gt;'Tabelas auxiliares'!$B$237,M786&lt;&gt;'Tabelas auxiliares'!$C$236,M786&lt;&gt;'Tabelas auxiliares'!$C$237,M786&lt;&gt;'Tabelas auxiliares'!$D$236),"FOLHA DE PESSOAL",IF(Q786='Tabelas auxiliares'!$A$237,"CUSTEIO",IF(Q786='Tabelas auxiliares'!$A$236,"INVESTIMENTO","ERRO - VERIFICAR"))))</f>
        <v/>
      </c>
      <c r="S786" s="64" t="str">
        <f t="shared" si="25"/>
        <v/>
      </c>
    </row>
    <row r="787" spans="17:19" x14ac:dyDescent="0.25">
      <c r="Q787" s="51" t="str">
        <f t="shared" si="24"/>
        <v/>
      </c>
      <c r="R787" s="51" t="str">
        <f>IF(M787="","",IF(AND(M787&lt;&gt;'Tabelas auxiliares'!$B$236,M787&lt;&gt;'Tabelas auxiliares'!$B$237,M787&lt;&gt;'Tabelas auxiliares'!$C$236,M787&lt;&gt;'Tabelas auxiliares'!$C$237,M787&lt;&gt;'Tabelas auxiliares'!$D$236),"FOLHA DE PESSOAL",IF(Q787='Tabelas auxiliares'!$A$237,"CUSTEIO",IF(Q787='Tabelas auxiliares'!$A$236,"INVESTIMENTO","ERRO - VERIFICAR"))))</f>
        <v/>
      </c>
      <c r="S787" s="64" t="str">
        <f t="shared" si="25"/>
        <v/>
      </c>
    </row>
    <row r="788" spans="17:19" x14ac:dyDescent="0.25">
      <c r="Q788" s="51" t="str">
        <f t="shared" si="24"/>
        <v/>
      </c>
      <c r="R788" s="51" t="str">
        <f>IF(M788="","",IF(AND(M788&lt;&gt;'Tabelas auxiliares'!$B$236,M788&lt;&gt;'Tabelas auxiliares'!$B$237,M788&lt;&gt;'Tabelas auxiliares'!$C$236,M788&lt;&gt;'Tabelas auxiliares'!$C$237,M788&lt;&gt;'Tabelas auxiliares'!$D$236),"FOLHA DE PESSOAL",IF(Q788='Tabelas auxiliares'!$A$237,"CUSTEIO",IF(Q788='Tabelas auxiliares'!$A$236,"INVESTIMENTO","ERRO - VERIFICAR"))))</f>
        <v/>
      </c>
      <c r="S788" s="64" t="str">
        <f t="shared" si="25"/>
        <v/>
      </c>
    </row>
    <row r="789" spans="17:19" x14ac:dyDescent="0.25">
      <c r="Q789" s="51" t="str">
        <f t="shared" si="24"/>
        <v/>
      </c>
      <c r="R789" s="51" t="str">
        <f>IF(M789="","",IF(AND(M789&lt;&gt;'Tabelas auxiliares'!$B$236,M789&lt;&gt;'Tabelas auxiliares'!$B$237,M789&lt;&gt;'Tabelas auxiliares'!$C$236,M789&lt;&gt;'Tabelas auxiliares'!$C$237,M789&lt;&gt;'Tabelas auxiliares'!$D$236),"FOLHA DE PESSOAL",IF(Q789='Tabelas auxiliares'!$A$237,"CUSTEIO",IF(Q789='Tabelas auxiliares'!$A$236,"INVESTIMENTO","ERRO - VERIFICAR"))))</f>
        <v/>
      </c>
      <c r="S789" s="64" t="str">
        <f t="shared" si="25"/>
        <v/>
      </c>
    </row>
    <row r="790" spans="17:19" x14ac:dyDescent="0.25">
      <c r="Q790" s="51" t="str">
        <f t="shared" si="24"/>
        <v/>
      </c>
      <c r="R790" s="51" t="str">
        <f>IF(M790="","",IF(AND(M790&lt;&gt;'Tabelas auxiliares'!$B$236,M790&lt;&gt;'Tabelas auxiliares'!$B$237,M790&lt;&gt;'Tabelas auxiliares'!$C$236,M790&lt;&gt;'Tabelas auxiliares'!$C$237,M790&lt;&gt;'Tabelas auxiliares'!$D$236),"FOLHA DE PESSOAL",IF(Q790='Tabelas auxiliares'!$A$237,"CUSTEIO",IF(Q790='Tabelas auxiliares'!$A$236,"INVESTIMENTO","ERRO - VERIFICAR"))))</f>
        <v/>
      </c>
      <c r="S790" s="64" t="str">
        <f t="shared" si="25"/>
        <v/>
      </c>
    </row>
    <row r="791" spans="17:19" x14ac:dyDescent="0.25">
      <c r="Q791" s="51" t="str">
        <f t="shared" si="24"/>
        <v/>
      </c>
      <c r="R791" s="51" t="str">
        <f>IF(M791="","",IF(AND(M791&lt;&gt;'Tabelas auxiliares'!$B$236,M791&lt;&gt;'Tabelas auxiliares'!$B$237,M791&lt;&gt;'Tabelas auxiliares'!$C$236,M791&lt;&gt;'Tabelas auxiliares'!$C$237,M791&lt;&gt;'Tabelas auxiliares'!$D$236),"FOLHA DE PESSOAL",IF(Q791='Tabelas auxiliares'!$A$237,"CUSTEIO",IF(Q791='Tabelas auxiliares'!$A$236,"INVESTIMENTO","ERRO - VERIFICAR"))))</f>
        <v/>
      </c>
      <c r="S791" s="64" t="str">
        <f t="shared" si="25"/>
        <v/>
      </c>
    </row>
    <row r="792" spans="17:19" x14ac:dyDescent="0.25">
      <c r="Q792" s="51" t="str">
        <f t="shared" si="24"/>
        <v/>
      </c>
      <c r="R792" s="51" t="str">
        <f>IF(M792="","",IF(AND(M792&lt;&gt;'Tabelas auxiliares'!$B$236,M792&lt;&gt;'Tabelas auxiliares'!$B$237,M792&lt;&gt;'Tabelas auxiliares'!$C$236,M792&lt;&gt;'Tabelas auxiliares'!$C$237,M792&lt;&gt;'Tabelas auxiliares'!$D$236),"FOLHA DE PESSOAL",IF(Q792='Tabelas auxiliares'!$A$237,"CUSTEIO",IF(Q792='Tabelas auxiliares'!$A$236,"INVESTIMENTO","ERRO - VERIFICAR"))))</f>
        <v/>
      </c>
      <c r="S792" s="64" t="str">
        <f t="shared" si="25"/>
        <v/>
      </c>
    </row>
    <row r="793" spans="17:19" x14ac:dyDescent="0.25">
      <c r="Q793" s="51" t="str">
        <f t="shared" si="24"/>
        <v/>
      </c>
      <c r="R793" s="51" t="str">
        <f>IF(M793="","",IF(AND(M793&lt;&gt;'Tabelas auxiliares'!$B$236,M793&lt;&gt;'Tabelas auxiliares'!$B$237,M793&lt;&gt;'Tabelas auxiliares'!$C$236,M793&lt;&gt;'Tabelas auxiliares'!$C$237,M793&lt;&gt;'Tabelas auxiliares'!$D$236),"FOLHA DE PESSOAL",IF(Q793='Tabelas auxiliares'!$A$237,"CUSTEIO",IF(Q793='Tabelas auxiliares'!$A$236,"INVESTIMENTO","ERRO - VERIFICAR"))))</f>
        <v/>
      </c>
      <c r="S793" s="64" t="str">
        <f t="shared" si="25"/>
        <v/>
      </c>
    </row>
    <row r="794" spans="17:19" x14ac:dyDescent="0.25">
      <c r="Q794" s="51" t="str">
        <f t="shared" si="24"/>
        <v/>
      </c>
      <c r="R794" s="51" t="str">
        <f>IF(M794="","",IF(AND(M794&lt;&gt;'Tabelas auxiliares'!$B$236,M794&lt;&gt;'Tabelas auxiliares'!$B$237,M794&lt;&gt;'Tabelas auxiliares'!$C$236,M794&lt;&gt;'Tabelas auxiliares'!$C$237,M794&lt;&gt;'Tabelas auxiliares'!$D$236),"FOLHA DE PESSOAL",IF(Q794='Tabelas auxiliares'!$A$237,"CUSTEIO",IF(Q794='Tabelas auxiliares'!$A$236,"INVESTIMENTO","ERRO - VERIFICAR"))))</f>
        <v/>
      </c>
      <c r="S794" s="64" t="str">
        <f t="shared" si="25"/>
        <v/>
      </c>
    </row>
    <row r="795" spans="17:19" x14ac:dyDescent="0.25">
      <c r="Q795" s="51" t="str">
        <f t="shared" si="24"/>
        <v/>
      </c>
      <c r="R795" s="51" t="str">
        <f>IF(M795="","",IF(AND(M795&lt;&gt;'Tabelas auxiliares'!$B$236,M795&lt;&gt;'Tabelas auxiliares'!$B$237,M795&lt;&gt;'Tabelas auxiliares'!$C$236,M795&lt;&gt;'Tabelas auxiliares'!$C$237,M795&lt;&gt;'Tabelas auxiliares'!$D$236),"FOLHA DE PESSOAL",IF(Q795='Tabelas auxiliares'!$A$237,"CUSTEIO",IF(Q795='Tabelas auxiliares'!$A$236,"INVESTIMENTO","ERRO - VERIFICAR"))))</f>
        <v/>
      </c>
      <c r="S795" s="64" t="str">
        <f t="shared" si="25"/>
        <v/>
      </c>
    </row>
    <row r="796" spans="17:19" x14ac:dyDescent="0.25">
      <c r="Q796" s="51" t="str">
        <f t="shared" si="24"/>
        <v/>
      </c>
      <c r="R796" s="51" t="str">
        <f>IF(M796="","",IF(AND(M796&lt;&gt;'Tabelas auxiliares'!$B$236,M796&lt;&gt;'Tabelas auxiliares'!$B$237,M796&lt;&gt;'Tabelas auxiliares'!$C$236,M796&lt;&gt;'Tabelas auxiliares'!$C$237,M796&lt;&gt;'Tabelas auxiliares'!$D$236),"FOLHA DE PESSOAL",IF(Q796='Tabelas auxiliares'!$A$237,"CUSTEIO",IF(Q796='Tabelas auxiliares'!$A$236,"INVESTIMENTO","ERRO - VERIFICAR"))))</f>
        <v/>
      </c>
      <c r="S796" s="64" t="str">
        <f t="shared" si="25"/>
        <v/>
      </c>
    </row>
    <row r="797" spans="17:19" x14ac:dyDescent="0.25">
      <c r="Q797" s="51" t="str">
        <f t="shared" si="24"/>
        <v/>
      </c>
      <c r="R797" s="51" t="str">
        <f>IF(M797="","",IF(AND(M797&lt;&gt;'Tabelas auxiliares'!$B$236,M797&lt;&gt;'Tabelas auxiliares'!$B$237,M797&lt;&gt;'Tabelas auxiliares'!$C$236,M797&lt;&gt;'Tabelas auxiliares'!$C$237,M797&lt;&gt;'Tabelas auxiliares'!$D$236),"FOLHA DE PESSOAL",IF(Q797='Tabelas auxiliares'!$A$237,"CUSTEIO",IF(Q797='Tabelas auxiliares'!$A$236,"INVESTIMENTO","ERRO - VERIFICAR"))))</f>
        <v/>
      </c>
      <c r="S797" s="64" t="str">
        <f t="shared" si="25"/>
        <v/>
      </c>
    </row>
    <row r="798" spans="17:19" x14ac:dyDescent="0.25">
      <c r="Q798" s="51" t="str">
        <f t="shared" si="24"/>
        <v/>
      </c>
      <c r="R798" s="51" t="str">
        <f>IF(M798="","",IF(AND(M798&lt;&gt;'Tabelas auxiliares'!$B$236,M798&lt;&gt;'Tabelas auxiliares'!$B$237,M798&lt;&gt;'Tabelas auxiliares'!$C$236,M798&lt;&gt;'Tabelas auxiliares'!$C$237,M798&lt;&gt;'Tabelas auxiliares'!$D$236),"FOLHA DE PESSOAL",IF(Q798='Tabelas auxiliares'!$A$237,"CUSTEIO",IF(Q798='Tabelas auxiliares'!$A$236,"INVESTIMENTO","ERRO - VERIFICAR"))))</f>
        <v/>
      </c>
      <c r="S798" s="64" t="str">
        <f t="shared" si="25"/>
        <v/>
      </c>
    </row>
    <row r="799" spans="17:19" x14ac:dyDescent="0.25">
      <c r="Q799" s="51" t="str">
        <f t="shared" si="24"/>
        <v/>
      </c>
      <c r="R799" s="51" t="str">
        <f>IF(M799="","",IF(AND(M799&lt;&gt;'Tabelas auxiliares'!$B$236,M799&lt;&gt;'Tabelas auxiliares'!$B$237,M799&lt;&gt;'Tabelas auxiliares'!$C$236,M799&lt;&gt;'Tabelas auxiliares'!$C$237,M799&lt;&gt;'Tabelas auxiliares'!$D$236),"FOLHA DE PESSOAL",IF(Q799='Tabelas auxiliares'!$A$237,"CUSTEIO",IF(Q799='Tabelas auxiliares'!$A$236,"INVESTIMENTO","ERRO - VERIFICAR"))))</f>
        <v/>
      </c>
      <c r="S799" s="64" t="str">
        <f t="shared" si="25"/>
        <v/>
      </c>
    </row>
    <row r="800" spans="17:19" x14ac:dyDescent="0.25">
      <c r="Q800" s="51" t="str">
        <f t="shared" si="24"/>
        <v/>
      </c>
      <c r="R800" s="51" t="str">
        <f>IF(M800="","",IF(AND(M800&lt;&gt;'Tabelas auxiliares'!$B$236,M800&lt;&gt;'Tabelas auxiliares'!$B$237,M800&lt;&gt;'Tabelas auxiliares'!$C$236,M800&lt;&gt;'Tabelas auxiliares'!$C$237,M800&lt;&gt;'Tabelas auxiliares'!$D$236),"FOLHA DE PESSOAL",IF(Q800='Tabelas auxiliares'!$A$237,"CUSTEIO",IF(Q800='Tabelas auxiliares'!$A$236,"INVESTIMENTO","ERRO - VERIFICAR"))))</f>
        <v/>
      </c>
      <c r="S800" s="64" t="str">
        <f t="shared" si="25"/>
        <v/>
      </c>
    </row>
    <row r="801" spans="17:19" x14ac:dyDescent="0.25">
      <c r="Q801" s="51" t="str">
        <f t="shared" si="24"/>
        <v/>
      </c>
      <c r="R801" s="51" t="str">
        <f>IF(M801="","",IF(AND(M801&lt;&gt;'Tabelas auxiliares'!$B$236,M801&lt;&gt;'Tabelas auxiliares'!$B$237,M801&lt;&gt;'Tabelas auxiliares'!$C$236,M801&lt;&gt;'Tabelas auxiliares'!$C$237,M801&lt;&gt;'Tabelas auxiliares'!$D$236),"FOLHA DE PESSOAL",IF(Q801='Tabelas auxiliares'!$A$237,"CUSTEIO",IF(Q801='Tabelas auxiliares'!$A$236,"INVESTIMENTO","ERRO - VERIFICAR"))))</f>
        <v/>
      </c>
      <c r="S801" s="64" t="str">
        <f t="shared" si="25"/>
        <v/>
      </c>
    </row>
    <row r="802" spans="17:19" x14ac:dyDescent="0.25">
      <c r="Q802" s="51" t="str">
        <f t="shared" si="24"/>
        <v/>
      </c>
      <c r="R802" s="51" t="str">
        <f>IF(M802="","",IF(AND(M802&lt;&gt;'Tabelas auxiliares'!$B$236,M802&lt;&gt;'Tabelas auxiliares'!$B$237,M802&lt;&gt;'Tabelas auxiliares'!$C$236,M802&lt;&gt;'Tabelas auxiliares'!$C$237,M802&lt;&gt;'Tabelas auxiliares'!$D$236),"FOLHA DE PESSOAL",IF(Q802='Tabelas auxiliares'!$A$237,"CUSTEIO",IF(Q802='Tabelas auxiliares'!$A$236,"INVESTIMENTO","ERRO - VERIFICAR"))))</f>
        <v/>
      </c>
      <c r="S802" s="64" t="str">
        <f t="shared" si="25"/>
        <v/>
      </c>
    </row>
    <row r="803" spans="17:19" x14ac:dyDescent="0.25">
      <c r="Q803" s="51" t="str">
        <f t="shared" si="24"/>
        <v/>
      </c>
      <c r="R803" s="51" t="str">
        <f>IF(M803="","",IF(AND(M803&lt;&gt;'Tabelas auxiliares'!$B$236,M803&lt;&gt;'Tabelas auxiliares'!$B$237,M803&lt;&gt;'Tabelas auxiliares'!$C$236,M803&lt;&gt;'Tabelas auxiliares'!$C$237,M803&lt;&gt;'Tabelas auxiliares'!$D$236),"FOLHA DE PESSOAL",IF(Q803='Tabelas auxiliares'!$A$237,"CUSTEIO",IF(Q803='Tabelas auxiliares'!$A$236,"INVESTIMENTO","ERRO - VERIFICAR"))))</f>
        <v/>
      </c>
      <c r="S803" s="64" t="str">
        <f t="shared" si="25"/>
        <v/>
      </c>
    </row>
    <row r="804" spans="17:19" x14ac:dyDescent="0.25">
      <c r="Q804" s="51" t="str">
        <f t="shared" si="24"/>
        <v/>
      </c>
      <c r="R804" s="51" t="str">
        <f>IF(M804="","",IF(AND(M804&lt;&gt;'Tabelas auxiliares'!$B$236,M804&lt;&gt;'Tabelas auxiliares'!$B$237,M804&lt;&gt;'Tabelas auxiliares'!$C$236,M804&lt;&gt;'Tabelas auxiliares'!$C$237,M804&lt;&gt;'Tabelas auxiliares'!$D$236),"FOLHA DE PESSOAL",IF(Q804='Tabelas auxiliares'!$A$237,"CUSTEIO",IF(Q804='Tabelas auxiliares'!$A$236,"INVESTIMENTO","ERRO - VERIFICAR"))))</f>
        <v/>
      </c>
      <c r="S804" s="64" t="str">
        <f t="shared" si="25"/>
        <v/>
      </c>
    </row>
    <row r="805" spans="17:19" x14ac:dyDescent="0.25">
      <c r="Q805" s="51" t="str">
        <f t="shared" si="24"/>
        <v/>
      </c>
      <c r="R805" s="51" t="str">
        <f>IF(M805="","",IF(AND(M805&lt;&gt;'Tabelas auxiliares'!$B$236,M805&lt;&gt;'Tabelas auxiliares'!$B$237,M805&lt;&gt;'Tabelas auxiliares'!$C$236,M805&lt;&gt;'Tabelas auxiliares'!$C$237,M805&lt;&gt;'Tabelas auxiliares'!$D$236),"FOLHA DE PESSOAL",IF(Q805='Tabelas auxiliares'!$A$237,"CUSTEIO",IF(Q805='Tabelas auxiliares'!$A$236,"INVESTIMENTO","ERRO - VERIFICAR"))))</f>
        <v/>
      </c>
      <c r="S805" s="64" t="str">
        <f t="shared" si="25"/>
        <v/>
      </c>
    </row>
    <row r="806" spans="17:19" x14ac:dyDescent="0.25">
      <c r="Q806" s="51" t="str">
        <f t="shared" si="24"/>
        <v/>
      </c>
      <c r="R806" s="51" t="str">
        <f>IF(M806="","",IF(AND(M806&lt;&gt;'Tabelas auxiliares'!$B$236,M806&lt;&gt;'Tabelas auxiliares'!$B$237,M806&lt;&gt;'Tabelas auxiliares'!$C$236,M806&lt;&gt;'Tabelas auxiliares'!$C$237,M806&lt;&gt;'Tabelas auxiliares'!$D$236),"FOLHA DE PESSOAL",IF(Q806='Tabelas auxiliares'!$A$237,"CUSTEIO",IF(Q806='Tabelas auxiliares'!$A$236,"INVESTIMENTO","ERRO - VERIFICAR"))))</f>
        <v/>
      </c>
      <c r="S806" s="64" t="str">
        <f t="shared" si="25"/>
        <v/>
      </c>
    </row>
    <row r="807" spans="17:19" x14ac:dyDescent="0.25">
      <c r="Q807" s="51" t="str">
        <f t="shared" si="24"/>
        <v/>
      </c>
      <c r="R807" s="51" t="str">
        <f>IF(M807="","",IF(AND(M807&lt;&gt;'Tabelas auxiliares'!$B$236,M807&lt;&gt;'Tabelas auxiliares'!$B$237,M807&lt;&gt;'Tabelas auxiliares'!$C$236,M807&lt;&gt;'Tabelas auxiliares'!$C$237,M807&lt;&gt;'Tabelas auxiliares'!$D$236),"FOLHA DE PESSOAL",IF(Q807='Tabelas auxiliares'!$A$237,"CUSTEIO",IF(Q807='Tabelas auxiliares'!$A$236,"INVESTIMENTO","ERRO - VERIFICAR"))))</f>
        <v/>
      </c>
      <c r="S807" s="64" t="str">
        <f t="shared" si="25"/>
        <v/>
      </c>
    </row>
    <row r="808" spans="17:19" x14ac:dyDescent="0.25">
      <c r="Q808" s="51" t="str">
        <f t="shared" si="24"/>
        <v/>
      </c>
      <c r="R808" s="51" t="str">
        <f>IF(M808="","",IF(AND(M808&lt;&gt;'Tabelas auxiliares'!$B$236,M808&lt;&gt;'Tabelas auxiliares'!$B$237,M808&lt;&gt;'Tabelas auxiliares'!$C$236,M808&lt;&gt;'Tabelas auxiliares'!$C$237,M808&lt;&gt;'Tabelas auxiliares'!$D$236),"FOLHA DE PESSOAL",IF(Q808='Tabelas auxiliares'!$A$237,"CUSTEIO",IF(Q808='Tabelas auxiliares'!$A$236,"INVESTIMENTO","ERRO - VERIFICAR"))))</f>
        <v/>
      </c>
      <c r="S808" s="64" t="str">
        <f t="shared" si="25"/>
        <v/>
      </c>
    </row>
    <row r="809" spans="17:19" x14ac:dyDescent="0.25">
      <c r="Q809" s="51" t="str">
        <f t="shared" si="24"/>
        <v/>
      </c>
      <c r="R809" s="51" t="str">
        <f>IF(M809="","",IF(AND(M809&lt;&gt;'Tabelas auxiliares'!$B$236,M809&lt;&gt;'Tabelas auxiliares'!$B$237,M809&lt;&gt;'Tabelas auxiliares'!$C$236,M809&lt;&gt;'Tabelas auxiliares'!$C$237,M809&lt;&gt;'Tabelas auxiliares'!$D$236),"FOLHA DE PESSOAL",IF(Q809='Tabelas auxiliares'!$A$237,"CUSTEIO",IF(Q809='Tabelas auxiliares'!$A$236,"INVESTIMENTO","ERRO - VERIFICAR"))))</f>
        <v/>
      </c>
      <c r="S809" s="64" t="str">
        <f t="shared" si="25"/>
        <v/>
      </c>
    </row>
    <row r="810" spans="17:19" x14ac:dyDescent="0.25">
      <c r="Q810" s="51" t="str">
        <f t="shared" si="24"/>
        <v/>
      </c>
      <c r="R810" s="51" t="str">
        <f>IF(M810="","",IF(AND(M810&lt;&gt;'Tabelas auxiliares'!$B$236,M810&lt;&gt;'Tabelas auxiliares'!$B$237,M810&lt;&gt;'Tabelas auxiliares'!$C$236,M810&lt;&gt;'Tabelas auxiliares'!$C$237,M810&lt;&gt;'Tabelas auxiliares'!$D$236),"FOLHA DE PESSOAL",IF(Q810='Tabelas auxiliares'!$A$237,"CUSTEIO",IF(Q810='Tabelas auxiliares'!$A$236,"INVESTIMENTO","ERRO - VERIFICAR"))))</f>
        <v/>
      </c>
      <c r="S810" s="64" t="str">
        <f t="shared" si="25"/>
        <v/>
      </c>
    </row>
    <row r="811" spans="17:19" x14ac:dyDescent="0.25">
      <c r="Q811" s="51" t="str">
        <f t="shared" si="24"/>
        <v/>
      </c>
      <c r="R811" s="51" t="str">
        <f>IF(M811="","",IF(AND(M811&lt;&gt;'Tabelas auxiliares'!$B$236,M811&lt;&gt;'Tabelas auxiliares'!$B$237,M811&lt;&gt;'Tabelas auxiliares'!$C$236,M811&lt;&gt;'Tabelas auxiliares'!$C$237,M811&lt;&gt;'Tabelas auxiliares'!$D$236),"FOLHA DE PESSOAL",IF(Q811='Tabelas auxiliares'!$A$237,"CUSTEIO",IF(Q811='Tabelas auxiliares'!$A$236,"INVESTIMENTO","ERRO - VERIFICAR"))))</f>
        <v/>
      </c>
      <c r="S811" s="64" t="str">
        <f t="shared" si="25"/>
        <v/>
      </c>
    </row>
    <row r="812" spans="17:19" x14ac:dyDescent="0.25">
      <c r="Q812" s="51" t="str">
        <f t="shared" si="24"/>
        <v/>
      </c>
      <c r="R812" s="51" t="str">
        <f>IF(M812="","",IF(AND(M812&lt;&gt;'Tabelas auxiliares'!$B$236,M812&lt;&gt;'Tabelas auxiliares'!$B$237,M812&lt;&gt;'Tabelas auxiliares'!$C$236,M812&lt;&gt;'Tabelas auxiliares'!$C$237,M812&lt;&gt;'Tabelas auxiliares'!$D$236),"FOLHA DE PESSOAL",IF(Q812='Tabelas auxiliares'!$A$237,"CUSTEIO",IF(Q812='Tabelas auxiliares'!$A$236,"INVESTIMENTO","ERRO - VERIFICAR"))))</f>
        <v/>
      </c>
      <c r="S812" s="64" t="str">
        <f t="shared" si="25"/>
        <v/>
      </c>
    </row>
    <row r="813" spans="17:19" x14ac:dyDescent="0.25">
      <c r="Q813" s="51" t="str">
        <f t="shared" si="24"/>
        <v/>
      </c>
      <c r="R813" s="51" t="str">
        <f>IF(M813="","",IF(AND(M813&lt;&gt;'Tabelas auxiliares'!$B$236,M813&lt;&gt;'Tabelas auxiliares'!$B$237,M813&lt;&gt;'Tabelas auxiliares'!$C$236,M813&lt;&gt;'Tabelas auxiliares'!$C$237,M813&lt;&gt;'Tabelas auxiliares'!$D$236),"FOLHA DE PESSOAL",IF(Q813='Tabelas auxiliares'!$A$237,"CUSTEIO",IF(Q813='Tabelas auxiliares'!$A$236,"INVESTIMENTO","ERRO - VERIFICAR"))))</f>
        <v/>
      </c>
      <c r="S813" s="64" t="str">
        <f t="shared" si="25"/>
        <v/>
      </c>
    </row>
    <row r="814" spans="17:19" x14ac:dyDescent="0.25">
      <c r="Q814" s="51" t="str">
        <f t="shared" si="24"/>
        <v/>
      </c>
      <c r="R814" s="51" t="str">
        <f>IF(M814="","",IF(AND(M814&lt;&gt;'Tabelas auxiliares'!$B$236,M814&lt;&gt;'Tabelas auxiliares'!$B$237,M814&lt;&gt;'Tabelas auxiliares'!$C$236,M814&lt;&gt;'Tabelas auxiliares'!$C$237,M814&lt;&gt;'Tabelas auxiliares'!$D$236),"FOLHA DE PESSOAL",IF(Q814='Tabelas auxiliares'!$A$237,"CUSTEIO",IF(Q814='Tabelas auxiliares'!$A$236,"INVESTIMENTO","ERRO - VERIFICAR"))))</f>
        <v/>
      </c>
      <c r="S814" s="64" t="str">
        <f t="shared" si="25"/>
        <v/>
      </c>
    </row>
    <row r="815" spans="17:19" x14ac:dyDescent="0.25">
      <c r="Q815" s="51" t="str">
        <f t="shared" si="24"/>
        <v/>
      </c>
      <c r="R815" s="51" t="str">
        <f>IF(M815="","",IF(AND(M815&lt;&gt;'Tabelas auxiliares'!$B$236,M815&lt;&gt;'Tabelas auxiliares'!$B$237,M815&lt;&gt;'Tabelas auxiliares'!$C$236,M815&lt;&gt;'Tabelas auxiliares'!$C$237,M815&lt;&gt;'Tabelas auxiliares'!$D$236),"FOLHA DE PESSOAL",IF(Q815='Tabelas auxiliares'!$A$237,"CUSTEIO",IF(Q815='Tabelas auxiliares'!$A$236,"INVESTIMENTO","ERRO - VERIFICAR"))))</f>
        <v/>
      </c>
      <c r="S815" s="64" t="str">
        <f t="shared" si="25"/>
        <v/>
      </c>
    </row>
    <row r="816" spans="17:19" x14ac:dyDescent="0.25">
      <c r="Q816" s="51" t="str">
        <f t="shared" si="24"/>
        <v/>
      </c>
      <c r="R816" s="51" t="str">
        <f>IF(M816="","",IF(AND(M816&lt;&gt;'Tabelas auxiliares'!$B$236,M816&lt;&gt;'Tabelas auxiliares'!$B$237,M816&lt;&gt;'Tabelas auxiliares'!$C$236,M816&lt;&gt;'Tabelas auxiliares'!$C$237,M816&lt;&gt;'Tabelas auxiliares'!$D$236),"FOLHA DE PESSOAL",IF(Q816='Tabelas auxiliares'!$A$237,"CUSTEIO",IF(Q816='Tabelas auxiliares'!$A$236,"INVESTIMENTO","ERRO - VERIFICAR"))))</f>
        <v/>
      </c>
      <c r="S816" s="64" t="str">
        <f t="shared" si="25"/>
        <v/>
      </c>
    </row>
    <row r="817" spans="17:19" x14ac:dyDescent="0.25">
      <c r="Q817" s="51" t="str">
        <f t="shared" si="24"/>
        <v/>
      </c>
      <c r="R817" s="51" t="str">
        <f>IF(M817="","",IF(AND(M817&lt;&gt;'Tabelas auxiliares'!$B$236,M817&lt;&gt;'Tabelas auxiliares'!$B$237,M817&lt;&gt;'Tabelas auxiliares'!$C$236,M817&lt;&gt;'Tabelas auxiliares'!$C$237,M817&lt;&gt;'Tabelas auxiliares'!$D$236),"FOLHA DE PESSOAL",IF(Q817='Tabelas auxiliares'!$A$237,"CUSTEIO",IF(Q817='Tabelas auxiliares'!$A$236,"INVESTIMENTO","ERRO - VERIFICAR"))))</f>
        <v/>
      </c>
      <c r="S817" s="64" t="str">
        <f t="shared" si="25"/>
        <v/>
      </c>
    </row>
    <row r="818" spans="17:19" x14ac:dyDescent="0.25">
      <c r="Q818" s="51" t="str">
        <f t="shared" si="24"/>
        <v/>
      </c>
      <c r="R818" s="51" t="str">
        <f>IF(M818="","",IF(AND(M818&lt;&gt;'Tabelas auxiliares'!$B$236,M818&lt;&gt;'Tabelas auxiliares'!$B$237,M818&lt;&gt;'Tabelas auxiliares'!$C$236,M818&lt;&gt;'Tabelas auxiliares'!$C$237,M818&lt;&gt;'Tabelas auxiliares'!$D$236),"FOLHA DE PESSOAL",IF(Q818='Tabelas auxiliares'!$A$237,"CUSTEIO",IF(Q818='Tabelas auxiliares'!$A$236,"INVESTIMENTO","ERRO - VERIFICAR"))))</f>
        <v/>
      </c>
      <c r="S818" s="64" t="str">
        <f t="shared" si="25"/>
        <v/>
      </c>
    </row>
    <row r="819" spans="17:19" x14ac:dyDescent="0.25">
      <c r="Q819" s="51" t="str">
        <f t="shared" si="24"/>
        <v/>
      </c>
      <c r="R819" s="51" t="str">
        <f>IF(M819="","",IF(AND(M819&lt;&gt;'Tabelas auxiliares'!$B$236,M819&lt;&gt;'Tabelas auxiliares'!$B$237,M819&lt;&gt;'Tabelas auxiliares'!$C$236,M819&lt;&gt;'Tabelas auxiliares'!$C$237,M819&lt;&gt;'Tabelas auxiliares'!$D$236),"FOLHA DE PESSOAL",IF(Q819='Tabelas auxiliares'!$A$237,"CUSTEIO",IF(Q819='Tabelas auxiliares'!$A$236,"INVESTIMENTO","ERRO - VERIFICAR"))))</f>
        <v/>
      </c>
      <c r="S819" s="64" t="str">
        <f t="shared" si="25"/>
        <v/>
      </c>
    </row>
    <row r="820" spans="17:19" x14ac:dyDescent="0.25">
      <c r="Q820" s="51" t="str">
        <f t="shared" si="24"/>
        <v/>
      </c>
      <c r="R820" s="51" t="str">
        <f>IF(M820="","",IF(AND(M820&lt;&gt;'Tabelas auxiliares'!$B$236,M820&lt;&gt;'Tabelas auxiliares'!$B$237,M820&lt;&gt;'Tabelas auxiliares'!$C$236,M820&lt;&gt;'Tabelas auxiliares'!$C$237,M820&lt;&gt;'Tabelas auxiliares'!$D$236),"FOLHA DE PESSOAL",IF(Q820='Tabelas auxiliares'!$A$237,"CUSTEIO",IF(Q820='Tabelas auxiliares'!$A$236,"INVESTIMENTO","ERRO - VERIFICAR"))))</f>
        <v/>
      </c>
      <c r="S820" s="64" t="str">
        <f t="shared" si="25"/>
        <v/>
      </c>
    </row>
    <row r="821" spans="17:19" x14ac:dyDescent="0.25">
      <c r="Q821" s="51" t="str">
        <f t="shared" si="24"/>
        <v/>
      </c>
      <c r="R821" s="51" t="str">
        <f>IF(M821="","",IF(AND(M821&lt;&gt;'Tabelas auxiliares'!$B$236,M821&lt;&gt;'Tabelas auxiliares'!$B$237,M821&lt;&gt;'Tabelas auxiliares'!$C$236,M821&lt;&gt;'Tabelas auxiliares'!$C$237,M821&lt;&gt;'Tabelas auxiliares'!$D$236),"FOLHA DE PESSOAL",IF(Q821='Tabelas auxiliares'!$A$237,"CUSTEIO",IF(Q821='Tabelas auxiliares'!$A$236,"INVESTIMENTO","ERRO - VERIFICAR"))))</f>
        <v/>
      </c>
      <c r="S821" s="64" t="str">
        <f t="shared" si="25"/>
        <v/>
      </c>
    </row>
    <row r="822" spans="17:19" x14ac:dyDescent="0.25">
      <c r="Q822" s="51" t="str">
        <f t="shared" si="24"/>
        <v/>
      </c>
      <c r="R822" s="51" t="str">
        <f>IF(M822="","",IF(AND(M822&lt;&gt;'Tabelas auxiliares'!$B$236,M822&lt;&gt;'Tabelas auxiliares'!$B$237,M822&lt;&gt;'Tabelas auxiliares'!$C$236,M822&lt;&gt;'Tabelas auxiliares'!$C$237,M822&lt;&gt;'Tabelas auxiliares'!$D$236),"FOLHA DE PESSOAL",IF(Q822='Tabelas auxiliares'!$A$237,"CUSTEIO",IF(Q822='Tabelas auxiliares'!$A$236,"INVESTIMENTO","ERRO - VERIFICAR"))))</f>
        <v/>
      </c>
      <c r="S822" s="64" t="str">
        <f t="shared" si="25"/>
        <v/>
      </c>
    </row>
    <row r="823" spans="17:19" x14ac:dyDescent="0.25">
      <c r="Q823" s="51" t="str">
        <f t="shared" si="24"/>
        <v/>
      </c>
      <c r="R823" s="51" t="str">
        <f>IF(M823="","",IF(AND(M823&lt;&gt;'Tabelas auxiliares'!$B$236,M823&lt;&gt;'Tabelas auxiliares'!$B$237,M823&lt;&gt;'Tabelas auxiliares'!$C$236,M823&lt;&gt;'Tabelas auxiliares'!$C$237,M823&lt;&gt;'Tabelas auxiliares'!$D$236),"FOLHA DE PESSOAL",IF(Q823='Tabelas auxiliares'!$A$237,"CUSTEIO",IF(Q823='Tabelas auxiliares'!$A$236,"INVESTIMENTO","ERRO - VERIFICAR"))))</f>
        <v/>
      </c>
      <c r="S823" s="64" t="str">
        <f t="shared" si="25"/>
        <v/>
      </c>
    </row>
    <row r="824" spans="17:19" x14ac:dyDescent="0.25">
      <c r="Q824" s="51" t="str">
        <f t="shared" si="24"/>
        <v/>
      </c>
      <c r="R824" s="51" t="str">
        <f>IF(M824="","",IF(AND(M824&lt;&gt;'Tabelas auxiliares'!$B$236,M824&lt;&gt;'Tabelas auxiliares'!$B$237,M824&lt;&gt;'Tabelas auxiliares'!$C$236,M824&lt;&gt;'Tabelas auxiliares'!$C$237,M824&lt;&gt;'Tabelas auxiliares'!$D$236),"FOLHA DE PESSOAL",IF(Q824='Tabelas auxiliares'!$A$237,"CUSTEIO",IF(Q824='Tabelas auxiliares'!$A$236,"INVESTIMENTO","ERRO - VERIFICAR"))))</f>
        <v/>
      </c>
      <c r="S824" s="64" t="str">
        <f t="shared" si="25"/>
        <v/>
      </c>
    </row>
    <row r="825" spans="17:19" x14ac:dyDescent="0.25">
      <c r="Q825" s="51" t="str">
        <f t="shared" si="24"/>
        <v/>
      </c>
      <c r="R825" s="51" t="str">
        <f>IF(M825="","",IF(AND(M825&lt;&gt;'Tabelas auxiliares'!$B$236,M825&lt;&gt;'Tabelas auxiliares'!$B$237,M825&lt;&gt;'Tabelas auxiliares'!$C$236,M825&lt;&gt;'Tabelas auxiliares'!$C$237,M825&lt;&gt;'Tabelas auxiliares'!$D$236),"FOLHA DE PESSOAL",IF(Q825='Tabelas auxiliares'!$A$237,"CUSTEIO",IF(Q825='Tabelas auxiliares'!$A$236,"INVESTIMENTO","ERRO - VERIFICAR"))))</f>
        <v/>
      </c>
      <c r="S825" s="64" t="str">
        <f t="shared" si="25"/>
        <v/>
      </c>
    </row>
    <row r="826" spans="17:19" x14ac:dyDescent="0.25">
      <c r="Q826" s="51" t="str">
        <f t="shared" si="24"/>
        <v/>
      </c>
      <c r="R826" s="51" t="str">
        <f>IF(M826="","",IF(AND(M826&lt;&gt;'Tabelas auxiliares'!$B$236,M826&lt;&gt;'Tabelas auxiliares'!$B$237,M826&lt;&gt;'Tabelas auxiliares'!$C$236,M826&lt;&gt;'Tabelas auxiliares'!$C$237,M826&lt;&gt;'Tabelas auxiliares'!$D$236),"FOLHA DE PESSOAL",IF(Q826='Tabelas auxiliares'!$A$237,"CUSTEIO",IF(Q826='Tabelas auxiliares'!$A$236,"INVESTIMENTO","ERRO - VERIFICAR"))))</f>
        <v/>
      </c>
      <c r="S826" s="64" t="str">
        <f t="shared" si="25"/>
        <v/>
      </c>
    </row>
    <row r="827" spans="17:19" x14ac:dyDescent="0.25">
      <c r="Q827" s="51" t="str">
        <f t="shared" si="24"/>
        <v/>
      </c>
      <c r="R827" s="51" t="str">
        <f>IF(M827="","",IF(AND(M827&lt;&gt;'Tabelas auxiliares'!$B$236,M827&lt;&gt;'Tabelas auxiliares'!$B$237,M827&lt;&gt;'Tabelas auxiliares'!$C$236,M827&lt;&gt;'Tabelas auxiliares'!$C$237,M827&lt;&gt;'Tabelas auxiliares'!$D$236),"FOLHA DE PESSOAL",IF(Q827='Tabelas auxiliares'!$A$237,"CUSTEIO",IF(Q827='Tabelas auxiliares'!$A$236,"INVESTIMENTO","ERRO - VERIFICAR"))))</f>
        <v/>
      </c>
      <c r="S827" s="64" t="str">
        <f t="shared" si="25"/>
        <v/>
      </c>
    </row>
    <row r="828" spans="17:19" x14ac:dyDescent="0.25">
      <c r="Q828" s="51" t="str">
        <f t="shared" si="24"/>
        <v/>
      </c>
      <c r="R828" s="51" t="str">
        <f>IF(M828="","",IF(AND(M828&lt;&gt;'Tabelas auxiliares'!$B$236,M828&lt;&gt;'Tabelas auxiliares'!$B$237,M828&lt;&gt;'Tabelas auxiliares'!$C$236,M828&lt;&gt;'Tabelas auxiliares'!$C$237,M828&lt;&gt;'Tabelas auxiliares'!$D$236),"FOLHA DE PESSOAL",IF(Q828='Tabelas auxiliares'!$A$237,"CUSTEIO",IF(Q828='Tabelas auxiliares'!$A$236,"INVESTIMENTO","ERRO - VERIFICAR"))))</f>
        <v/>
      </c>
      <c r="S828" s="64" t="str">
        <f t="shared" si="25"/>
        <v/>
      </c>
    </row>
    <row r="829" spans="17:19" x14ac:dyDescent="0.25">
      <c r="Q829" s="51" t="str">
        <f t="shared" si="24"/>
        <v/>
      </c>
      <c r="R829" s="51" t="str">
        <f>IF(M829="","",IF(AND(M829&lt;&gt;'Tabelas auxiliares'!$B$236,M829&lt;&gt;'Tabelas auxiliares'!$B$237,M829&lt;&gt;'Tabelas auxiliares'!$C$236,M829&lt;&gt;'Tabelas auxiliares'!$C$237,M829&lt;&gt;'Tabelas auxiliares'!$D$236),"FOLHA DE PESSOAL",IF(Q829='Tabelas auxiliares'!$A$237,"CUSTEIO",IF(Q829='Tabelas auxiliares'!$A$236,"INVESTIMENTO","ERRO - VERIFICAR"))))</f>
        <v/>
      </c>
      <c r="S829" s="64" t="str">
        <f t="shared" si="25"/>
        <v/>
      </c>
    </row>
    <row r="830" spans="17:19" x14ac:dyDescent="0.25">
      <c r="Q830" s="51" t="str">
        <f t="shared" si="24"/>
        <v/>
      </c>
      <c r="R830" s="51" t="str">
        <f>IF(M830="","",IF(AND(M830&lt;&gt;'Tabelas auxiliares'!$B$236,M830&lt;&gt;'Tabelas auxiliares'!$B$237,M830&lt;&gt;'Tabelas auxiliares'!$C$236,M830&lt;&gt;'Tabelas auxiliares'!$C$237,M830&lt;&gt;'Tabelas auxiliares'!$D$236),"FOLHA DE PESSOAL",IF(Q830='Tabelas auxiliares'!$A$237,"CUSTEIO",IF(Q830='Tabelas auxiliares'!$A$236,"INVESTIMENTO","ERRO - VERIFICAR"))))</f>
        <v/>
      </c>
      <c r="S830" s="64" t="str">
        <f t="shared" si="25"/>
        <v/>
      </c>
    </row>
    <row r="831" spans="17:19" x14ac:dyDescent="0.25">
      <c r="Q831" s="51" t="str">
        <f t="shared" si="24"/>
        <v/>
      </c>
      <c r="R831" s="51" t="str">
        <f>IF(M831="","",IF(AND(M831&lt;&gt;'Tabelas auxiliares'!$B$236,M831&lt;&gt;'Tabelas auxiliares'!$B$237,M831&lt;&gt;'Tabelas auxiliares'!$C$236,M831&lt;&gt;'Tabelas auxiliares'!$C$237,M831&lt;&gt;'Tabelas auxiliares'!$D$236),"FOLHA DE PESSOAL",IF(Q831='Tabelas auxiliares'!$A$237,"CUSTEIO",IF(Q831='Tabelas auxiliares'!$A$236,"INVESTIMENTO","ERRO - VERIFICAR"))))</f>
        <v/>
      </c>
      <c r="S831" s="64" t="str">
        <f t="shared" si="25"/>
        <v/>
      </c>
    </row>
    <row r="832" spans="17:19" x14ac:dyDescent="0.25">
      <c r="Q832" s="51" t="str">
        <f t="shared" si="24"/>
        <v/>
      </c>
      <c r="R832" s="51" t="str">
        <f>IF(M832="","",IF(AND(M832&lt;&gt;'Tabelas auxiliares'!$B$236,M832&lt;&gt;'Tabelas auxiliares'!$B$237,M832&lt;&gt;'Tabelas auxiliares'!$C$236,M832&lt;&gt;'Tabelas auxiliares'!$C$237,M832&lt;&gt;'Tabelas auxiliares'!$D$236),"FOLHA DE PESSOAL",IF(Q832='Tabelas auxiliares'!$A$237,"CUSTEIO",IF(Q832='Tabelas auxiliares'!$A$236,"INVESTIMENTO","ERRO - VERIFICAR"))))</f>
        <v/>
      </c>
      <c r="S832" s="64" t="str">
        <f t="shared" si="25"/>
        <v/>
      </c>
    </row>
    <row r="833" spans="17:19" x14ac:dyDescent="0.25">
      <c r="Q833" s="51" t="str">
        <f t="shared" si="24"/>
        <v/>
      </c>
      <c r="R833" s="51" t="str">
        <f>IF(M833="","",IF(AND(M833&lt;&gt;'Tabelas auxiliares'!$B$236,M833&lt;&gt;'Tabelas auxiliares'!$B$237,M833&lt;&gt;'Tabelas auxiliares'!$C$236,M833&lt;&gt;'Tabelas auxiliares'!$C$237,M833&lt;&gt;'Tabelas auxiliares'!$D$236),"FOLHA DE PESSOAL",IF(Q833='Tabelas auxiliares'!$A$237,"CUSTEIO",IF(Q833='Tabelas auxiliares'!$A$236,"INVESTIMENTO","ERRO - VERIFICAR"))))</f>
        <v/>
      </c>
      <c r="S833" s="64" t="str">
        <f t="shared" si="25"/>
        <v/>
      </c>
    </row>
    <row r="834" spans="17:19" x14ac:dyDescent="0.25">
      <c r="Q834" s="51" t="str">
        <f t="shared" si="24"/>
        <v/>
      </c>
      <c r="R834" s="51" t="str">
        <f>IF(M834="","",IF(AND(M834&lt;&gt;'Tabelas auxiliares'!$B$236,M834&lt;&gt;'Tabelas auxiliares'!$B$237,M834&lt;&gt;'Tabelas auxiliares'!$C$236,M834&lt;&gt;'Tabelas auxiliares'!$C$237,M834&lt;&gt;'Tabelas auxiliares'!$D$236),"FOLHA DE PESSOAL",IF(Q834='Tabelas auxiliares'!$A$237,"CUSTEIO",IF(Q834='Tabelas auxiliares'!$A$236,"INVESTIMENTO","ERRO - VERIFICAR"))))</f>
        <v/>
      </c>
      <c r="S834" s="64" t="str">
        <f t="shared" si="25"/>
        <v/>
      </c>
    </row>
    <row r="835" spans="17:19" x14ac:dyDescent="0.25">
      <c r="Q835" s="51" t="str">
        <f t="shared" si="24"/>
        <v/>
      </c>
      <c r="R835" s="51" t="str">
        <f>IF(M835="","",IF(AND(M835&lt;&gt;'Tabelas auxiliares'!$B$236,M835&lt;&gt;'Tabelas auxiliares'!$B$237,M835&lt;&gt;'Tabelas auxiliares'!$C$236,M835&lt;&gt;'Tabelas auxiliares'!$C$237,M835&lt;&gt;'Tabelas auxiliares'!$D$236),"FOLHA DE PESSOAL",IF(Q835='Tabelas auxiliares'!$A$237,"CUSTEIO",IF(Q835='Tabelas auxiliares'!$A$236,"INVESTIMENTO","ERRO - VERIFICAR"))))</f>
        <v/>
      </c>
      <c r="S835" s="64" t="str">
        <f t="shared" si="25"/>
        <v/>
      </c>
    </row>
    <row r="836" spans="17:19" x14ac:dyDescent="0.25">
      <c r="Q836" s="51" t="str">
        <f t="shared" ref="Q836:Q899" si="26">LEFT(O836,1)</f>
        <v/>
      </c>
      <c r="R836" s="51" t="str">
        <f>IF(M836="","",IF(AND(M836&lt;&gt;'Tabelas auxiliares'!$B$236,M836&lt;&gt;'Tabelas auxiliares'!$B$237,M836&lt;&gt;'Tabelas auxiliares'!$C$236,M836&lt;&gt;'Tabelas auxiliares'!$C$237,M836&lt;&gt;'Tabelas auxiliares'!$D$236),"FOLHA DE PESSOAL",IF(Q836='Tabelas auxiliares'!$A$237,"CUSTEIO",IF(Q836='Tabelas auxiliares'!$A$236,"INVESTIMENTO","ERRO - VERIFICAR"))))</f>
        <v/>
      </c>
      <c r="S836" s="64" t="str">
        <f t="shared" si="25"/>
        <v/>
      </c>
    </row>
    <row r="837" spans="17:19" x14ac:dyDescent="0.25">
      <c r="Q837" s="51" t="str">
        <f t="shared" si="26"/>
        <v/>
      </c>
      <c r="R837" s="51" t="str">
        <f>IF(M837="","",IF(AND(M837&lt;&gt;'Tabelas auxiliares'!$B$236,M837&lt;&gt;'Tabelas auxiliares'!$B$237,M837&lt;&gt;'Tabelas auxiliares'!$C$236,M837&lt;&gt;'Tabelas auxiliares'!$C$237,M837&lt;&gt;'Tabelas auxiliares'!$D$236),"FOLHA DE PESSOAL",IF(Q837='Tabelas auxiliares'!$A$237,"CUSTEIO",IF(Q837='Tabelas auxiliares'!$A$236,"INVESTIMENTO","ERRO - VERIFICAR"))))</f>
        <v/>
      </c>
      <c r="S837" s="64" t="str">
        <f t="shared" ref="S837:S900" si="27">IF(SUM(T837:X837)=0,"",SUM(T837:X837))</f>
        <v/>
      </c>
    </row>
    <row r="838" spans="17:19" x14ac:dyDescent="0.25">
      <c r="Q838" s="51" t="str">
        <f t="shared" si="26"/>
        <v/>
      </c>
      <c r="R838" s="51" t="str">
        <f>IF(M838="","",IF(AND(M838&lt;&gt;'Tabelas auxiliares'!$B$236,M838&lt;&gt;'Tabelas auxiliares'!$B$237,M838&lt;&gt;'Tabelas auxiliares'!$C$236,M838&lt;&gt;'Tabelas auxiliares'!$C$237,M838&lt;&gt;'Tabelas auxiliares'!$D$236),"FOLHA DE PESSOAL",IF(Q838='Tabelas auxiliares'!$A$237,"CUSTEIO",IF(Q838='Tabelas auxiliares'!$A$236,"INVESTIMENTO","ERRO - VERIFICAR"))))</f>
        <v/>
      </c>
      <c r="S838" s="64" t="str">
        <f t="shared" si="27"/>
        <v/>
      </c>
    </row>
    <row r="839" spans="17:19" x14ac:dyDescent="0.25">
      <c r="Q839" s="51" t="str">
        <f t="shared" si="26"/>
        <v/>
      </c>
      <c r="R839" s="51" t="str">
        <f>IF(M839="","",IF(AND(M839&lt;&gt;'Tabelas auxiliares'!$B$236,M839&lt;&gt;'Tabelas auxiliares'!$B$237,M839&lt;&gt;'Tabelas auxiliares'!$C$236,M839&lt;&gt;'Tabelas auxiliares'!$C$237,M839&lt;&gt;'Tabelas auxiliares'!$D$236),"FOLHA DE PESSOAL",IF(Q839='Tabelas auxiliares'!$A$237,"CUSTEIO",IF(Q839='Tabelas auxiliares'!$A$236,"INVESTIMENTO","ERRO - VERIFICAR"))))</f>
        <v/>
      </c>
      <c r="S839" s="64" t="str">
        <f t="shared" si="27"/>
        <v/>
      </c>
    </row>
    <row r="840" spans="17:19" x14ac:dyDescent="0.25">
      <c r="Q840" s="51" t="str">
        <f t="shared" si="26"/>
        <v/>
      </c>
      <c r="R840" s="51" t="str">
        <f>IF(M840="","",IF(AND(M840&lt;&gt;'Tabelas auxiliares'!$B$236,M840&lt;&gt;'Tabelas auxiliares'!$B$237,M840&lt;&gt;'Tabelas auxiliares'!$C$236,M840&lt;&gt;'Tabelas auxiliares'!$C$237,M840&lt;&gt;'Tabelas auxiliares'!$D$236),"FOLHA DE PESSOAL",IF(Q840='Tabelas auxiliares'!$A$237,"CUSTEIO",IF(Q840='Tabelas auxiliares'!$A$236,"INVESTIMENTO","ERRO - VERIFICAR"))))</f>
        <v/>
      </c>
      <c r="S840" s="64" t="str">
        <f t="shared" si="27"/>
        <v/>
      </c>
    </row>
    <row r="841" spans="17:19" x14ac:dyDescent="0.25">
      <c r="Q841" s="51" t="str">
        <f t="shared" si="26"/>
        <v/>
      </c>
      <c r="R841" s="51" t="str">
        <f>IF(M841="","",IF(AND(M841&lt;&gt;'Tabelas auxiliares'!$B$236,M841&lt;&gt;'Tabelas auxiliares'!$B$237,M841&lt;&gt;'Tabelas auxiliares'!$C$236,M841&lt;&gt;'Tabelas auxiliares'!$C$237,M841&lt;&gt;'Tabelas auxiliares'!$D$236),"FOLHA DE PESSOAL",IF(Q841='Tabelas auxiliares'!$A$237,"CUSTEIO",IF(Q841='Tabelas auxiliares'!$A$236,"INVESTIMENTO","ERRO - VERIFICAR"))))</f>
        <v/>
      </c>
      <c r="S841" s="64" t="str">
        <f t="shared" si="27"/>
        <v/>
      </c>
    </row>
    <row r="842" spans="17:19" x14ac:dyDescent="0.25">
      <c r="Q842" s="51" t="str">
        <f t="shared" si="26"/>
        <v/>
      </c>
      <c r="R842" s="51" t="str">
        <f>IF(M842="","",IF(AND(M842&lt;&gt;'Tabelas auxiliares'!$B$236,M842&lt;&gt;'Tabelas auxiliares'!$B$237,M842&lt;&gt;'Tabelas auxiliares'!$C$236,M842&lt;&gt;'Tabelas auxiliares'!$C$237,M842&lt;&gt;'Tabelas auxiliares'!$D$236),"FOLHA DE PESSOAL",IF(Q842='Tabelas auxiliares'!$A$237,"CUSTEIO",IF(Q842='Tabelas auxiliares'!$A$236,"INVESTIMENTO","ERRO - VERIFICAR"))))</f>
        <v/>
      </c>
      <c r="S842" s="64" t="str">
        <f t="shared" si="27"/>
        <v/>
      </c>
    </row>
    <row r="843" spans="17:19" x14ac:dyDescent="0.25">
      <c r="Q843" s="51" t="str">
        <f t="shared" si="26"/>
        <v/>
      </c>
      <c r="R843" s="51" t="str">
        <f>IF(M843="","",IF(AND(M843&lt;&gt;'Tabelas auxiliares'!$B$236,M843&lt;&gt;'Tabelas auxiliares'!$B$237,M843&lt;&gt;'Tabelas auxiliares'!$C$236,M843&lt;&gt;'Tabelas auxiliares'!$C$237,M843&lt;&gt;'Tabelas auxiliares'!$D$236),"FOLHA DE PESSOAL",IF(Q843='Tabelas auxiliares'!$A$237,"CUSTEIO",IF(Q843='Tabelas auxiliares'!$A$236,"INVESTIMENTO","ERRO - VERIFICAR"))))</f>
        <v/>
      </c>
      <c r="S843" s="64" t="str">
        <f t="shared" si="27"/>
        <v/>
      </c>
    </row>
    <row r="844" spans="17:19" x14ac:dyDescent="0.25">
      <c r="Q844" s="51" t="str">
        <f t="shared" si="26"/>
        <v/>
      </c>
      <c r="R844" s="51" t="str">
        <f>IF(M844="","",IF(AND(M844&lt;&gt;'Tabelas auxiliares'!$B$236,M844&lt;&gt;'Tabelas auxiliares'!$B$237,M844&lt;&gt;'Tabelas auxiliares'!$C$236,M844&lt;&gt;'Tabelas auxiliares'!$C$237,M844&lt;&gt;'Tabelas auxiliares'!$D$236),"FOLHA DE PESSOAL",IF(Q844='Tabelas auxiliares'!$A$237,"CUSTEIO",IF(Q844='Tabelas auxiliares'!$A$236,"INVESTIMENTO","ERRO - VERIFICAR"))))</f>
        <v/>
      </c>
      <c r="S844" s="64" t="str">
        <f t="shared" si="27"/>
        <v/>
      </c>
    </row>
    <row r="845" spans="17:19" x14ac:dyDescent="0.25">
      <c r="Q845" s="51" t="str">
        <f t="shared" si="26"/>
        <v/>
      </c>
      <c r="R845" s="51" t="str">
        <f>IF(M845="","",IF(AND(M845&lt;&gt;'Tabelas auxiliares'!$B$236,M845&lt;&gt;'Tabelas auxiliares'!$B$237,M845&lt;&gt;'Tabelas auxiliares'!$C$236,M845&lt;&gt;'Tabelas auxiliares'!$C$237,M845&lt;&gt;'Tabelas auxiliares'!$D$236),"FOLHA DE PESSOAL",IF(Q845='Tabelas auxiliares'!$A$237,"CUSTEIO",IF(Q845='Tabelas auxiliares'!$A$236,"INVESTIMENTO","ERRO - VERIFICAR"))))</f>
        <v/>
      </c>
      <c r="S845" s="64" t="str">
        <f t="shared" si="27"/>
        <v/>
      </c>
    </row>
    <row r="846" spans="17:19" x14ac:dyDescent="0.25">
      <c r="Q846" s="51" t="str">
        <f t="shared" si="26"/>
        <v/>
      </c>
      <c r="R846" s="51" t="str">
        <f>IF(M846="","",IF(AND(M846&lt;&gt;'Tabelas auxiliares'!$B$236,M846&lt;&gt;'Tabelas auxiliares'!$B$237,M846&lt;&gt;'Tabelas auxiliares'!$C$236,M846&lt;&gt;'Tabelas auxiliares'!$C$237,M846&lt;&gt;'Tabelas auxiliares'!$D$236),"FOLHA DE PESSOAL",IF(Q846='Tabelas auxiliares'!$A$237,"CUSTEIO",IF(Q846='Tabelas auxiliares'!$A$236,"INVESTIMENTO","ERRO - VERIFICAR"))))</f>
        <v/>
      </c>
      <c r="S846" s="64" t="str">
        <f t="shared" si="27"/>
        <v/>
      </c>
    </row>
    <row r="847" spans="17:19" x14ac:dyDescent="0.25">
      <c r="Q847" s="51" t="str">
        <f t="shared" si="26"/>
        <v/>
      </c>
      <c r="R847" s="51" t="str">
        <f>IF(M847="","",IF(AND(M847&lt;&gt;'Tabelas auxiliares'!$B$236,M847&lt;&gt;'Tabelas auxiliares'!$B$237,M847&lt;&gt;'Tabelas auxiliares'!$C$236,M847&lt;&gt;'Tabelas auxiliares'!$C$237,M847&lt;&gt;'Tabelas auxiliares'!$D$236),"FOLHA DE PESSOAL",IF(Q847='Tabelas auxiliares'!$A$237,"CUSTEIO",IF(Q847='Tabelas auxiliares'!$A$236,"INVESTIMENTO","ERRO - VERIFICAR"))))</f>
        <v/>
      </c>
      <c r="S847" s="64" t="str">
        <f t="shared" si="27"/>
        <v/>
      </c>
    </row>
    <row r="848" spans="17:19" x14ac:dyDescent="0.25">
      <c r="Q848" s="51" t="str">
        <f t="shared" si="26"/>
        <v/>
      </c>
      <c r="R848" s="51" t="str">
        <f>IF(M848="","",IF(AND(M848&lt;&gt;'Tabelas auxiliares'!$B$236,M848&lt;&gt;'Tabelas auxiliares'!$B$237,M848&lt;&gt;'Tabelas auxiliares'!$C$236,M848&lt;&gt;'Tabelas auxiliares'!$C$237,M848&lt;&gt;'Tabelas auxiliares'!$D$236),"FOLHA DE PESSOAL",IF(Q848='Tabelas auxiliares'!$A$237,"CUSTEIO",IF(Q848='Tabelas auxiliares'!$A$236,"INVESTIMENTO","ERRO - VERIFICAR"))))</f>
        <v/>
      </c>
      <c r="S848" s="64" t="str">
        <f t="shared" si="27"/>
        <v/>
      </c>
    </row>
    <row r="849" spans="17:19" x14ac:dyDescent="0.25">
      <c r="Q849" s="51" t="str">
        <f t="shared" si="26"/>
        <v/>
      </c>
      <c r="R849" s="51" t="str">
        <f>IF(M849="","",IF(AND(M849&lt;&gt;'Tabelas auxiliares'!$B$236,M849&lt;&gt;'Tabelas auxiliares'!$B$237,M849&lt;&gt;'Tabelas auxiliares'!$C$236,M849&lt;&gt;'Tabelas auxiliares'!$C$237,M849&lt;&gt;'Tabelas auxiliares'!$D$236),"FOLHA DE PESSOAL",IF(Q849='Tabelas auxiliares'!$A$237,"CUSTEIO",IF(Q849='Tabelas auxiliares'!$A$236,"INVESTIMENTO","ERRO - VERIFICAR"))))</f>
        <v/>
      </c>
      <c r="S849" s="64" t="str">
        <f t="shared" si="27"/>
        <v/>
      </c>
    </row>
    <row r="850" spans="17:19" x14ac:dyDescent="0.25">
      <c r="Q850" s="51" t="str">
        <f t="shared" si="26"/>
        <v/>
      </c>
      <c r="R850" s="51" t="str">
        <f>IF(M850="","",IF(AND(M850&lt;&gt;'Tabelas auxiliares'!$B$236,M850&lt;&gt;'Tabelas auxiliares'!$B$237,M850&lt;&gt;'Tabelas auxiliares'!$C$236,M850&lt;&gt;'Tabelas auxiliares'!$C$237,M850&lt;&gt;'Tabelas auxiliares'!$D$236),"FOLHA DE PESSOAL",IF(Q850='Tabelas auxiliares'!$A$237,"CUSTEIO",IF(Q850='Tabelas auxiliares'!$A$236,"INVESTIMENTO","ERRO - VERIFICAR"))))</f>
        <v/>
      </c>
      <c r="S850" s="64" t="str">
        <f t="shared" si="27"/>
        <v/>
      </c>
    </row>
    <row r="851" spans="17:19" x14ac:dyDescent="0.25">
      <c r="Q851" s="51" t="str">
        <f t="shared" si="26"/>
        <v/>
      </c>
      <c r="R851" s="51" t="str">
        <f>IF(M851="","",IF(AND(M851&lt;&gt;'Tabelas auxiliares'!$B$236,M851&lt;&gt;'Tabelas auxiliares'!$B$237,M851&lt;&gt;'Tabelas auxiliares'!$C$236,M851&lt;&gt;'Tabelas auxiliares'!$C$237,M851&lt;&gt;'Tabelas auxiliares'!$D$236),"FOLHA DE PESSOAL",IF(Q851='Tabelas auxiliares'!$A$237,"CUSTEIO",IF(Q851='Tabelas auxiliares'!$A$236,"INVESTIMENTO","ERRO - VERIFICAR"))))</f>
        <v/>
      </c>
      <c r="S851" s="64" t="str">
        <f t="shared" si="27"/>
        <v/>
      </c>
    </row>
    <row r="852" spans="17:19" x14ac:dyDescent="0.25">
      <c r="Q852" s="51" t="str">
        <f t="shared" si="26"/>
        <v/>
      </c>
      <c r="R852" s="51" t="str">
        <f>IF(M852="","",IF(AND(M852&lt;&gt;'Tabelas auxiliares'!$B$236,M852&lt;&gt;'Tabelas auxiliares'!$B$237,M852&lt;&gt;'Tabelas auxiliares'!$C$236,M852&lt;&gt;'Tabelas auxiliares'!$C$237,M852&lt;&gt;'Tabelas auxiliares'!$D$236),"FOLHA DE PESSOAL",IF(Q852='Tabelas auxiliares'!$A$237,"CUSTEIO",IF(Q852='Tabelas auxiliares'!$A$236,"INVESTIMENTO","ERRO - VERIFICAR"))))</f>
        <v/>
      </c>
      <c r="S852" s="64" t="str">
        <f t="shared" si="27"/>
        <v/>
      </c>
    </row>
    <row r="853" spans="17:19" x14ac:dyDescent="0.25">
      <c r="Q853" s="51" t="str">
        <f t="shared" si="26"/>
        <v/>
      </c>
      <c r="R853" s="51" t="str">
        <f>IF(M853="","",IF(AND(M853&lt;&gt;'Tabelas auxiliares'!$B$236,M853&lt;&gt;'Tabelas auxiliares'!$B$237,M853&lt;&gt;'Tabelas auxiliares'!$C$236,M853&lt;&gt;'Tabelas auxiliares'!$C$237,M853&lt;&gt;'Tabelas auxiliares'!$D$236),"FOLHA DE PESSOAL",IF(Q853='Tabelas auxiliares'!$A$237,"CUSTEIO",IF(Q853='Tabelas auxiliares'!$A$236,"INVESTIMENTO","ERRO - VERIFICAR"))))</f>
        <v/>
      </c>
      <c r="S853" s="64" t="str">
        <f t="shared" si="27"/>
        <v/>
      </c>
    </row>
    <row r="854" spans="17:19" x14ac:dyDescent="0.25">
      <c r="Q854" s="51" t="str">
        <f t="shared" si="26"/>
        <v/>
      </c>
      <c r="R854" s="51" t="str">
        <f>IF(M854="","",IF(AND(M854&lt;&gt;'Tabelas auxiliares'!$B$236,M854&lt;&gt;'Tabelas auxiliares'!$B$237,M854&lt;&gt;'Tabelas auxiliares'!$C$236,M854&lt;&gt;'Tabelas auxiliares'!$C$237,M854&lt;&gt;'Tabelas auxiliares'!$D$236),"FOLHA DE PESSOAL",IF(Q854='Tabelas auxiliares'!$A$237,"CUSTEIO",IF(Q854='Tabelas auxiliares'!$A$236,"INVESTIMENTO","ERRO - VERIFICAR"))))</f>
        <v/>
      </c>
      <c r="S854" s="64" t="str">
        <f t="shared" si="27"/>
        <v/>
      </c>
    </row>
    <row r="855" spans="17:19" x14ac:dyDescent="0.25">
      <c r="Q855" s="51" t="str">
        <f t="shared" si="26"/>
        <v/>
      </c>
      <c r="R855" s="51" t="str">
        <f>IF(M855="","",IF(AND(M855&lt;&gt;'Tabelas auxiliares'!$B$236,M855&lt;&gt;'Tabelas auxiliares'!$B$237,M855&lt;&gt;'Tabelas auxiliares'!$C$236,M855&lt;&gt;'Tabelas auxiliares'!$C$237,M855&lt;&gt;'Tabelas auxiliares'!$D$236),"FOLHA DE PESSOAL",IF(Q855='Tabelas auxiliares'!$A$237,"CUSTEIO",IF(Q855='Tabelas auxiliares'!$A$236,"INVESTIMENTO","ERRO - VERIFICAR"))))</f>
        <v/>
      </c>
      <c r="S855" s="64" t="str">
        <f t="shared" si="27"/>
        <v/>
      </c>
    </row>
    <row r="856" spans="17:19" x14ac:dyDescent="0.25">
      <c r="Q856" s="51" t="str">
        <f t="shared" si="26"/>
        <v/>
      </c>
      <c r="R856" s="51" t="str">
        <f>IF(M856="","",IF(AND(M856&lt;&gt;'Tabelas auxiliares'!$B$236,M856&lt;&gt;'Tabelas auxiliares'!$B$237,M856&lt;&gt;'Tabelas auxiliares'!$C$236,M856&lt;&gt;'Tabelas auxiliares'!$C$237,M856&lt;&gt;'Tabelas auxiliares'!$D$236),"FOLHA DE PESSOAL",IF(Q856='Tabelas auxiliares'!$A$237,"CUSTEIO",IF(Q856='Tabelas auxiliares'!$A$236,"INVESTIMENTO","ERRO - VERIFICAR"))))</f>
        <v/>
      </c>
      <c r="S856" s="64" t="str">
        <f t="shared" si="27"/>
        <v/>
      </c>
    </row>
    <row r="857" spans="17:19" x14ac:dyDescent="0.25">
      <c r="Q857" s="51" t="str">
        <f t="shared" si="26"/>
        <v/>
      </c>
      <c r="R857" s="51" t="str">
        <f>IF(M857="","",IF(AND(M857&lt;&gt;'Tabelas auxiliares'!$B$236,M857&lt;&gt;'Tabelas auxiliares'!$B$237,M857&lt;&gt;'Tabelas auxiliares'!$C$236,M857&lt;&gt;'Tabelas auxiliares'!$C$237,M857&lt;&gt;'Tabelas auxiliares'!$D$236),"FOLHA DE PESSOAL",IF(Q857='Tabelas auxiliares'!$A$237,"CUSTEIO",IF(Q857='Tabelas auxiliares'!$A$236,"INVESTIMENTO","ERRO - VERIFICAR"))))</f>
        <v/>
      </c>
      <c r="S857" s="64" t="str">
        <f t="shared" si="27"/>
        <v/>
      </c>
    </row>
    <row r="858" spans="17:19" x14ac:dyDescent="0.25">
      <c r="Q858" s="51" t="str">
        <f t="shared" si="26"/>
        <v/>
      </c>
      <c r="R858" s="51" t="str">
        <f>IF(M858="","",IF(AND(M858&lt;&gt;'Tabelas auxiliares'!$B$236,M858&lt;&gt;'Tabelas auxiliares'!$B$237,M858&lt;&gt;'Tabelas auxiliares'!$C$236,M858&lt;&gt;'Tabelas auxiliares'!$C$237,M858&lt;&gt;'Tabelas auxiliares'!$D$236),"FOLHA DE PESSOAL",IF(Q858='Tabelas auxiliares'!$A$237,"CUSTEIO",IF(Q858='Tabelas auxiliares'!$A$236,"INVESTIMENTO","ERRO - VERIFICAR"))))</f>
        <v/>
      </c>
      <c r="S858" s="64" t="str">
        <f t="shared" si="27"/>
        <v/>
      </c>
    </row>
    <row r="859" spans="17:19" x14ac:dyDescent="0.25">
      <c r="Q859" s="51" t="str">
        <f t="shared" si="26"/>
        <v/>
      </c>
      <c r="R859" s="51" t="str">
        <f>IF(M859="","",IF(AND(M859&lt;&gt;'Tabelas auxiliares'!$B$236,M859&lt;&gt;'Tabelas auxiliares'!$B$237,M859&lt;&gt;'Tabelas auxiliares'!$C$236,M859&lt;&gt;'Tabelas auxiliares'!$C$237,M859&lt;&gt;'Tabelas auxiliares'!$D$236),"FOLHA DE PESSOAL",IF(Q859='Tabelas auxiliares'!$A$237,"CUSTEIO",IF(Q859='Tabelas auxiliares'!$A$236,"INVESTIMENTO","ERRO - VERIFICAR"))))</f>
        <v/>
      </c>
      <c r="S859" s="64" t="str">
        <f t="shared" si="27"/>
        <v/>
      </c>
    </row>
    <row r="860" spans="17:19" x14ac:dyDescent="0.25">
      <c r="Q860" s="51" t="str">
        <f t="shared" si="26"/>
        <v/>
      </c>
      <c r="R860" s="51" t="str">
        <f>IF(M860="","",IF(AND(M860&lt;&gt;'Tabelas auxiliares'!$B$236,M860&lt;&gt;'Tabelas auxiliares'!$B$237,M860&lt;&gt;'Tabelas auxiliares'!$C$236,M860&lt;&gt;'Tabelas auxiliares'!$C$237,M860&lt;&gt;'Tabelas auxiliares'!$D$236),"FOLHA DE PESSOAL",IF(Q860='Tabelas auxiliares'!$A$237,"CUSTEIO",IF(Q860='Tabelas auxiliares'!$A$236,"INVESTIMENTO","ERRO - VERIFICAR"))))</f>
        <v/>
      </c>
      <c r="S860" s="64" t="str">
        <f t="shared" si="27"/>
        <v/>
      </c>
    </row>
    <row r="861" spans="17:19" x14ac:dyDescent="0.25">
      <c r="Q861" s="51" t="str">
        <f t="shared" si="26"/>
        <v/>
      </c>
      <c r="R861" s="51" t="str">
        <f>IF(M861="","",IF(AND(M861&lt;&gt;'Tabelas auxiliares'!$B$236,M861&lt;&gt;'Tabelas auxiliares'!$B$237,M861&lt;&gt;'Tabelas auxiliares'!$C$236,M861&lt;&gt;'Tabelas auxiliares'!$C$237,M861&lt;&gt;'Tabelas auxiliares'!$D$236),"FOLHA DE PESSOAL",IF(Q861='Tabelas auxiliares'!$A$237,"CUSTEIO",IF(Q861='Tabelas auxiliares'!$A$236,"INVESTIMENTO","ERRO - VERIFICAR"))))</f>
        <v/>
      </c>
      <c r="S861" s="64" t="str">
        <f t="shared" si="27"/>
        <v/>
      </c>
    </row>
    <row r="862" spans="17:19" x14ac:dyDescent="0.25">
      <c r="Q862" s="51" t="str">
        <f t="shared" si="26"/>
        <v/>
      </c>
      <c r="R862" s="51" t="str">
        <f>IF(M862="","",IF(AND(M862&lt;&gt;'Tabelas auxiliares'!$B$236,M862&lt;&gt;'Tabelas auxiliares'!$B$237,M862&lt;&gt;'Tabelas auxiliares'!$C$236,M862&lt;&gt;'Tabelas auxiliares'!$C$237,M862&lt;&gt;'Tabelas auxiliares'!$D$236),"FOLHA DE PESSOAL",IF(Q862='Tabelas auxiliares'!$A$237,"CUSTEIO",IF(Q862='Tabelas auxiliares'!$A$236,"INVESTIMENTO","ERRO - VERIFICAR"))))</f>
        <v/>
      </c>
      <c r="S862" s="64" t="str">
        <f t="shared" si="27"/>
        <v/>
      </c>
    </row>
    <row r="863" spans="17:19" x14ac:dyDescent="0.25">
      <c r="Q863" s="51" t="str">
        <f t="shared" si="26"/>
        <v/>
      </c>
      <c r="R863" s="51" t="str">
        <f>IF(M863="","",IF(AND(M863&lt;&gt;'Tabelas auxiliares'!$B$236,M863&lt;&gt;'Tabelas auxiliares'!$B$237,M863&lt;&gt;'Tabelas auxiliares'!$C$236,M863&lt;&gt;'Tabelas auxiliares'!$C$237,M863&lt;&gt;'Tabelas auxiliares'!$D$236),"FOLHA DE PESSOAL",IF(Q863='Tabelas auxiliares'!$A$237,"CUSTEIO",IF(Q863='Tabelas auxiliares'!$A$236,"INVESTIMENTO","ERRO - VERIFICAR"))))</f>
        <v/>
      </c>
      <c r="S863" s="64" t="str">
        <f t="shared" si="27"/>
        <v/>
      </c>
    </row>
    <row r="864" spans="17:19" x14ac:dyDescent="0.25">
      <c r="Q864" s="51" t="str">
        <f t="shared" si="26"/>
        <v/>
      </c>
      <c r="R864" s="51" t="str">
        <f>IF(M864="","",IF(AND(M864&lt;&gt;'Tabelas auxiliares'!$B$236,M864&lt;&gt;'Tabelas auxiliares'!$B$237,M864&lt;&gt;'Tabelas auxiliares'!$C$236,M864&lt;&gt;'Tabelas auxiliares'!$C$237,M864&lt;&gt;'Tabelas auxiliares'!$D$236),"FOLHA DE PESSOAL",IF(Q864='Tabelas auxiliares'!$A$237,"CUSTEIO",IF(Q864='Tabelas auxiliares'!$A$236,"INVESTIMENTO","ERRO - VERIFICAR"))))</f>
        <v/>
      </c>
      <c r="S864" s="64" t="str">
        <f t="shared" si="27"/>
        <v/>
      </c>
    </row>
    <row r="865" spans="17:19" x14ac:dyDescent="0.25">
      <c r="Q865" s="51" t="str">
        <f t="shared" si="26"/>
        <v/>
      </c>
      <c r="R865" s="51" t="str">
        <f>IF(M865="","",IF(AND(M865&lt;&gt;'Tabelas auxiliares'!$B$236,M865&lt;&gt;'Tabelas auxiliares'!$B$237,M865&lt;&gt;'Tabelas auxiliares'!$C$236,M865&lt;&gt;'Tabelas auxiliares'!$C$237,M865&lt;&gt;'Tabelas auxiliares'!$D$236),"FOLHA DE PESSOAL",IF(Q865='Tabelas auxiliares'!$A$237,"CUSTEIO",IF(Q865='Tabelas auxiliares'!$A$236,"INVESTIMENTO","ERRO - VERIFICAR"))))</f>
        <v/>
      </c>
      <c r="S865" s="64" t="str">
        <f t="shared" si="27"/>
        <v/>
      </c>
    </row>
    <row r="866" spans="17:19" x14ac:dyDescent="0.25">
      <c r="Q866" s="51" t="str">
        <f t="shared" si="26"/>
        <v/>
      </c>
      <c r="R866" s="51" t="str">
        <f>IF(M866="","",IF(AND(M866&lt;&gt;'Tabelas auxiliares'!$B$236,M866&lt;&gt;'Tabelas auxiliares'!$B$237,M866&lt;&gt;'Tabelas auxiliares'!$C$236,M866&lt;&gt;'Tabelas auxiliares'!$C$237,M866&lt;&gt;'Tabelas auxiliares'!$D$236),"FOLHA DE PESSOAL",IF(Q866='Tabelas auxiliares'!$A$237,"CUSTEIO",IF(Q866='Tabelas auxiliares'!$A$236,"INVESTIMENTO","ERRO - VERIFICAR"))))</f>
        <v/>
      </c>
      <c r="S866" s="64" t="str">
        <f t="shared" si="27"/>
        <v/>
      </c>
    </row>
    <row r="867" spans="17:19" x14ac:dyDescent="0.25">
      <c r="Q867" s="51" t="str">
        <f t="shared" si="26"/>
        <v/>
      </c>
      <c r="R867" s="51" t="str">
        <f>IF(M867="","",IF(AND(M867&lt;&gt;'Tabelas auxiliares'!$B$236,M867&lt;&gt;'Tabelas auxiliares'!$B$237,M867&lt;&gt;'Tabelas auxiliares'!$C$236,M867&lt;&gt;'Tabelas auxiliares'!$C$237,M867&lt;&gt;'Tabelas auxiliares'!$D$236),"FOLHA DE PESSOAL",IF(Q867='Tabelas auxiliares'!$A$237,"CUSTEIO",IF(Q867='Tabelas auxiliares'!$A$236,"INVESTIMENTO","ERRO - VERIFICAR"))))</f>
        <v/>
      </c>
      <c r="S867" s="64" t="str">
        <f t="shared" si="27"/>
        <v/>
      </c>
    </row>
    <row r="868" spans="17:19" x14ac:dyDescent="0.25">
      <c r="Q868" s="51" t="str">
        <f t="shared" si="26"/>
        <v/>
      </c>
      <c r="R868" s="51" t="str">
        <f>IF(M868="","",IF(AND(M868&lt;&gt;'Tabelas auxiliares'!$B$236,M868&lt;&gt;'Tabelas auxiliares'!$B$237,M868&lt;&gt;'Tabelas auxiliares'!$C$236,M868&lt;&gt;'Tabelas auxiliares'!$C$237,M868&lt;&gt;'Tabelas auxiliares'!$D$236),"FOLHA DE PESSOAL",IF(Q868='Tabelas auxiliares'!$A$237,"CUSTEIO",IF(Q868='Tabelas auxiliares'!$A$236,"INVESTIMENTO","ERRO - VERIFICAR"))))</f>
        <v/>
      </c>
      <c r="S868" s="64" t="str">
        <f t="shared" si="27"/>
        <v/>
      </c>
    </row>
    <row r="869" spans="17:19" x14ac:dyDescent="0.25">
      <c r="Q869" s="51" t="str">
        <f t="shared" si="26"/>
        <v/>
      </c>
      <c r="R869" s="51" t="str">
        <f>IF(M869="","",IF(AND(M869&lt;&gt;'Tabelas auxiliares'!$B$236,M869&lt;&gt;'Tabelas auxiliares'!$B$237,M869&lt;&gt;'Tabelas auxiliares'!$C$236,M869&lt;&gt;'Tabelas auxiliares'!$C$237,M869&lt;&gt;'Tabelas auxiliares'!$D$236),"FOLHA DE PESSOAL",IF(Q869='Tabelas auxiliares'!$A$237,"CUSTEIO",IF(Q869='Tabelas auxiliares'!$A$236,"INVESTIMENTO","ERRO - VERIFICAR"))))</f>
        <v/>
      </c>
      <c r="S869" s="64" t="str">
        <f t="shared" si="27"/>
        <v/>
      </c>
    </row>
    <row r="870" spans="17:19" x14ac:dyDescent="0.25">
      <c r="Q870" s="51" t="str">
        <f t="shared" si="26"/>
        <v/>
      </c>
      <c r="R870" s="51" t="str">
        <f>IF(M870="","",IF(AND(M870&lt;&gt;'Tabelas auxiliares'!$B$236,M870&lt;&gt;'Tabelas auxiliares'!$B$237,M870&lt;&gt;'Tabelas auxiliares'!$C$236,M870&lt;&gt;'Tabelas auxiliares'!$C$237,M870&lt;&gt;'Tabelas auxiliares'!$D$236),"FOLHA DE PESSOAL",IF(Q870='Tabelas auxiliares'!$A$237,"CUSTEIO",IF(Q870='Tabelas auxiliares'!$A$236,"INVESTIMENTO","ERRO - VERIFICAR"))))</f>
        <v/>
      </c>
      <c r="S870" s="64" t="str">
        <f t="shared" si="27"/>
        <v/>
      </c>
    </row>
    <row r="871" spans="17:19" x14ac:dyDescent="0.25">
      <c r="Q871" s="51" t="str">
        <f t="shared" si="26"/>
        <v/>
      </c>
      <c r="R871" s="51" t="str">
        <f>IF(M871="","",IF(AND(M871&lt;&gt;'Tabelas auxiliares'!$B$236,M871&lt;&gt;'Tabelas auxiliares'!$B$237,M871&lt;&gt;'Tabelas auxiliares'!$C$236,M871&lt;&gt;'Tabelas auxiliares'!$C$237,M871&lt;&gt;'Tabelas auxiliares'!$D$236),"FOLHA DE PESSOAL",IF(Q871='Tabelas auxiliares'!$A$237,"CUSTEIO",IF(Q871='Tabelas auxiliares'!$A$236,"INVESTIMENTO","ERRO - VERIFICAR"))))</f>
        <v/>
      </c>
      <c r="S871" s="64" t="str">
        <f t="shared" si="27"/>
        <v/>
      </c>
    </row>
    <row r="872" spans="17:19" x14ac:dyDescent="0.25">
      <c r="Q872" s="51" t="str">
        <f t="shared" si="26"/>
        <v/>
      </c>
      <c r="R872" s="51" t="str">
        <f>IF(M872="","",IF(AND(M872&lt;&gt;'Tabelas auxiliares'!$B$236,M872&lt;&gt;'Tabelas auxiliares'!$B$237,M872&lt;&gt;'Tabelas auxiliares'!$C$236,M872&lt;&gt;'Tabelas auxiliares'!$C$237,M872&lt;&gt;'Tabelas auxiliares'!$D$236),"FOLHA DE PESSOAL",IF(Q872='Tabelas auxiliares'!$A$237,"CUSTEIO",IF(Q872='Tabelas auxiliares'!$A$236,"INVESTIMENTO","ERRO - VERIFICAR"))))</f>
        <v/>
      </c>
      <c r="S872" s="64" t="str">
        <f t="shared" si="27"/>
        <v/>
      </c>
    </row>
    <row r="873" spans="17:19" x14ac:dyDescent="0.25">
      <c r="Q873" s="51" t="str">
        <f t="shared" si="26"/>
        <v/>
      </c>
      <c r="R873" s="51" t="str">
        <f>IF(M873="","",IF(AND(M873&lt;&gt;'Tabelas auxiliares'!$B$236,M873&lt;&gt;'Tabelas auxiliares'!$B$237,M873&lt;&gt;'Tabelas auxiliares'!$C$236,M873&lt;&gt;'Tabelas auxiliares'!$C$237,M873&lt;&gt;'Tabelas auxiliares'!$D$236),"FOLHA DE PESSOAL",IF(Q873='Tabelas auxiliares'!$A$237,"CUSTEIO",IF(Q873='Tabelas auxiliares'!$A$236,"INVESTIMENTO","ERRO - VERIFICAR"))))</f>
        <v/>
      </c>
      <c r="S873" s="64" t="str">
        <f t="shared" si="27"/>
        <v/>
      </c>
    </row>
    <row r="874" spans="17:19" x14ac:dyDescent="0.25">
      <c r="Q874" s="51" t="str">
        <f t="shared" si="26"/>
        <v/>
      </c>
      <c r="R874" s="51" t="str">
        <f>IF(M874="","",IF(AND(M874&lt;&gt;'Tabelas auxiliares'!$B$236,M874&lt;&gt;'Tabelas auxiliares'!$B$237,M874&lt;&gt;'Tabelas auxiliares'!$C$236,M874&lt;&gt;'Tabelas auxiliares'!$C$237,M874&lt;&gt;'Tabelas auxiliares'!$D$236),"FOLHA DE PESSOAL",IF(Q874='Tabelas auxiliares'!$A$237,"CUSTEIO",IF(Q874='Tabelas auxiliares'!$A$236,"INVESTIMENTO","ERRO - VERIFICAR"))))</f>
        <v/>
      </c>
      <c r="S874" s="64" t="str">
        <f t="shared" si="27"/>
        <v/>
      </c>
    </row>
    <row r="875" spans="17:19" x14ac:dyDescent="0.25">
      <c r="Q875" s="51" t="str">
        <f t="shared" si="26"/>
        <v/>
      </c>
      <c r="R875" s="51" t="str">
        <f>IF(M875="","",IF(AND(M875&lt;&gt;'Tabelas auxiliares'!$B$236,M875&lt;&gt;'Tabelas auxiliares'!$B$237,M875&lt;&gt;'Tabelas auxiliares'!$C$236,M875&lt;&gt;'Tabelas auxiliares'!$C$237,M875&lt;&gt;'Tabelas auxiliares'!$D$236),"FOLHA DE PESSOAL",IF(Q875='Tabelas auxiliares'!$A$237,"CUSTEIO",IF(Q875='Tabelas auxiliares'!$A$236,"INVESTIMENTO","ERRO - VERIFICAR"))))</f>
        <v/>
      </c>
      <c r="S875" s="64" t="str">
        <f t="shared" si="27"/>
        <v/>
      </c>
    </row>
    <row r="876" spans="17:19" x14ac:dyDescent="0.25">
      <c r="Q876" s="51" t="str">
        <f t="shared" si="26"/>
        <v/>
      </c>
      <c r="R876" s="51" t="str">
        <f>IF(M876="","",IF(AND(M876&lt;&gt;'Tabelas auxiliares'!$B$236,M876&lt;&gt;'Tabelas auxiliares'!$B$237,M876&lt;&gt;'Tabelas auxiliares'!$C$236,M876&lt;&gt;'Tabelas auxiliares'!$C$237,M876&lt;&gt;'Tabelas auxiliares'!$D$236),"FOLHA DE PESSOAL",IF(Q876='Tabelas auxiliares'!$A$237,"CUSTEIO",IF(Q876='Tabelas auxiliares'!$A$236,"INVESTIMENTO","ERRO - VERIFICAR"))))</f>
        <v/>
      </c>
      <c r="S876" s="64" t="str">
        <f t="shared" si="27"/>
        <v/>
      </c>
    </row>
    <row r="877" spans="17:19" x14ac:dyDescent="0.25">
      <c r="Q877" s="51" t="str">
        <f t="shared" si="26"/>
        <v/>
      </c>
      <c r="R877" s="51" t="str">
        <f>IF(M877="","",IF(AND(M877&lt;&gt;'Tabelas auxiliares'!$B$236,M877&lt;&gt;'Tabelas auxiliares'!$B$237,M877&lt;&gt;'Tabelas auxiliares'!$C$236,M877&lt;&gt;'Tabelas auxiliares'!$C$237,M877&lt;&gt;'Tabelas auxiliares'!$D$236),"FOLHA DE PESSOAL",IF(Q877='Tabelas auxiliares'!$A$237,"CUSTEIO",IF(Q877='Tabelas auxiliares'!$A$236,"INVESTIMENTO","ERRO - VERIFICAR"))))</f>
        <v/>
      </c>
      <c r="S877" s="64" t="str">
        <f t="shared" si="27"/>
        <v/>
      </c>
    </row>
    <row r="878" spans="17:19" x14ac:dyDescent="0.25">
      <c r="Q878" s="51" t="str">
        <f t="shared" si="26"/>
        <v/>
      </c>
      <c r="R878" s="51" t="str">
        <f>IF(M878="","",IF(AND(M878&lt;&gt;'Tabelas auxiliares'!$B$236,M878&lt;&gt;'Tabelas auxiliares'!$B$237,M878&lt;&gt;'Tabelas auxiliares'!$C$236,M878&lt;&gt;'Tabelas auxiliares'!$C$237,M878&lt;&gt;'Tabelas auxiliares'!$D$236),"FOLHA DE PESSOAL",IF(Q878='Tabelas auxiliares'!$A$237,"CUSTEIO",IF(Q878='Tabelas auxiliares'!$A$236,"INVESTIMENTO","ERRO - VERIFICAR"))))</f>
        <v/>
      </c>
      <c r="S878" s="64" t="str">
        <f t="shared" si="27"/>
        <v/>
      </c>
    </row>
    <row r="879" spans="17:19" x14ac:dyDescent="0.25">
      <c r="Q879" s="51" t="str">
        <f t="shared" si="26"/>
        <v/>
      </c>
      <c r="R879" s="51" t="str">
        <f>IF(M879="","",IF(AND(M879&lt;&gt;'Tabelas auxiliares'!$B$236,M879&lt;&gt;'Tabelas auxiliares'!$B$237,M879&lt;&gt;'Tabelas auxiliares'!$C$236,M879&lt;&gt;'Tabelas auxiliares'!$C$237,M879&lt;&gt;'Tabelas auxiliares'!$D$236),"FOLHA DE PESSOAL",IF(Q879='Tabelas auxiliares'!$A$237,"CUSTEIO",IF(Q879='Tabelas auxiliares'!$A$236,"INVESTIMENTO","ERRO - VERIFICAR"))))</f>
        <v/>
      </c>
      <c r="S879" s="64" t="str">
        <f t="shared" si="27"/>
        <v/>
      </c>
    </row>
    <row r="880" spans="17:19" x14ac:dyDescent="0.25">
      <c r="Q880" s="51" t="str">
        <f t="shared" si="26"/>
        <v/>
      </c>
      <c r="R880" s="51" t="str">
        <f>IF(M880="","",IF(AND(M880&lt;&gt;'Tabelas auxiliares'!$B$236,M880&lt;&gt;'Tabelas auxiliares'!$B$237,M880&lt;&gt;'Tabelas auxiliares'!$C$236,M880&lt;&gt;'Tabelas auxiliares'!$C$237,M880&lt;&gt;'Tabelas auxiliares'!$D$236),"FOLHA DE PESSOAL",IF(Q880='Tabelas auxiliares'!$A$237,"CUSTEIO",IF(Q880='Tabelas auxiliares'!$A$236,"INVESTIMENTO","ERRO - VERIFICAR"))))</f>
        <v/>
      </c>
      <c r="S880" s="64" t="str">
        <f t="shared" si="27"/>
        <v/>
      </c>
    </row>
    <row r="881" spans="17:19" x14ac:dyDescent="0.25">
      <c r="Q881" s="51" t="str">
        <f t="shared" si="26"/>
        <v/>
      </c>
      <c r="R881" s="51" t="str">
        <f>IF(M881="","",IF(AND(M881&lt;&gt;'Tabelas auxiliares'!$B$236,M881&lt;&gt;'Tabelas auxiliares'!$B$237,M881&lt;&gt;'Tabelas auxiliares'!$C$236,M881&lt;&gt;'Tabelas auxiliares'!$C$237,M881&lt;&gt;'Tabelas auxiliares'!$D$236),"FOLHA DE PESSOAL",IF(Q881='Tabelas auxiliares'!$A$237,"CUSTEIO",IF(Q881='Tabelas auxiliares'!$A$236,"INVESTIMENTO","ERRO - VERIFICAR"))))</f>
        <v/>
      </c>
      <c r="S881" s="64" t="str">
        <f t="shared" si="27"/>
        <v/>
      </c>
    </row>
    <row r="882" spans="17:19" x14ac:dyDescent="0.25">
      <c r="Q882" s="51" t="str">
        <f t="shared" si="26"/>
        <v/>
      </c>
      <c r="R882" s="51" t="str">
        <f>IF(M882="","",IF(AND(M882&lt;&gt;'Tabelas auxiliares'!$B$236,M882&lt;&gt;'Tabelas auxiliares'!$B$237,M882&lt;&gt;'Tabelas auxiliares'!$C$236,M882&lt;&gt;'Tabelas auxiliares'!$C$237,M882&lt;&gt;'Tabelas auxiliares'!$D$236),"FOLHA DE PESSOAL",IF(Q882='Tabelas auxiliares'!$A$237,"CUSTEIO",IF(Q882='Tabelas auxiliares'!$A$236,"INVESTIMENTO","ERRO - VERIFICAR"))))</f>
        <v/>
      </c>
      <c r="S882" s="64" t="str">
        <f t="shared" si="27"/>
        <v/>
      </c>
    </row>
    <row r="883" spans="17:19" x14ac:dyDescent="0.25">
      <c r="Q883" s="51" t="str">
        <f t="shared" si="26"/>
        <v/>
      </c>
      <c r="R883" s="51" t="str">
        <f>IF(M883="","",IF(AND(M883&lt;&gt;'Tabelas auxiliares'!$B$236,M883&lt;&gt;'Tabelas auxiliares'!$B$237,M883&lt;&gt;'Tabelas auxiliares'!$C$236,M883&lt;&gt;'Tabelas auxiliares'!$C$237,M883&lt;&gt;'Tabelas auxiliares'!$D$236),"FOLHA DE PESSOAL",IF(Q883='Tabelas auxiliares'!$A$237,"CUSTEIO",IF(Q883='Tabelas auxiliares'!$A$236,"INVESTIMENTO","ERRO - VERIFICAR"))))</f>
        <v/>
      </c>
      <c r="S883" s="64" t="str">
        <f t="shared" si="27"/>
        <v/>
      </c>
    </row>
    <row r="884" spans="17:19" x14ac:dyDescent="0.25">
      <c r="Q884" s="51" t="str">
        <f t="shared" si="26"/>
        <v/>
      </c>
      <c r="R884" s="51" t="str">
        <f>IF(M884="","",IF(AND(M884&lt;&gt;'Tabelas auxiliares'!$B$236,M884&lt;&gt;'Tabelas auxiliares'!$B$237,M884&lt;&gt;'Tabelas auxiliares'!$C$236,M884&lt;&gt;'Tabelas auxiliares'!$C$237,M884&lt;&gt;'Tabelas auxiliares'!$D$236),"FOLHA DE PESSOAL",IF(Q884='Tabelas auxiliares'!$A$237,"CUSTEIO",IF(Q884='Tabelas auxiliares'!$A$236,"INVESTIMENTO","ERRO - VERIFICAR"))))</f>
        <v/>
      </c>
      <c r="S884" s="64" t="str">
        <f t="shared" si="27"/>
        <v/>
      </c>
    </row>
    <row r="885" spans="17:19" x14ac:dyDescent="0.25">
      <c r="Q885" s="51" t="str">
        <f t="shared" si="26"/>
        <v/>
      </c>
      <c r="R885" s="51" t="str">
        <f>IF(M885="","",IF(AND(M885&lt;&gt;'Tabelas auxiliares'!$B$236,M885&lt;&gt;'Tabelas auxiliares'!$B$237,M885&lt;&gt;'Tabelas auxiliares'!$C$236,M885&lt;&gt;'Tabelas auxiliares'!$C$237,M885&lt;&gt;'Tabelas auxiliares'!$D$236),"FOLHA DE PESSOAL",IF(Q885='Tabelas auxiliares'!$A$237,"CUSTEIO",IF(Q885='Tabelas auxiliares'!$A$236,"INVESTIMENTO","ERRO - VERIFICAR"))))</f>
        <v/>
      </c>
      <c r="S885" s="64" t="str">
        <f t="shared" si="27"/>
        <v/>
      </c>
    </row>
    <row r="886" spans="17:19" x14ac:dyDescent="0.25">
      <c r="Q886" s="51" t="str">
        <f t="shared" si="26"/>
        <v/>
      </c>
      <c r="R886" s="51" t="str">
        <f>IF(M886="","",IF(AND(M886&lt;&gt;'Tabelas auxiliares'!$B$236,M886&lt;&gt;'Tabelas auxiliares'!$B$237,M886&lt;&gt;'Tabelas auxiliares'!$C$236,M886&lt;&gt;'Tabelas auxiliares'!$C$237,M886&lt;&gt;'Tabelas auxiliares'!$D$236),"FOLHA DE PESSOAL",IF(Q886='Tabelas auxiliares'!$A$237,"CUSTEIO",IF(Q886='Tabelas auxiliares'!$A$236,"INVESTIMENTO","ERRO - VERIFICAR"))))</f>
        <v/>
      </c>
      <c r="S886" s="64" t="str">
        <f t="shared" si="27"/>
        <v/>
      </c>
    </row>
    <row r="887" spans="17:19" x14ac:dyDescent="0.25">
      <c r="Q887" s="51" t="str">
        <f t="shared" si="26"/>
        <v/>
      </c>
      <c r="R887" s="51" t="str">
        <f>IF(M887="","",IF(AND(M887&lt;&gt;'Tabelas auxiliares'!$B$236,M887&lt;&gt;'Tabelas auxiliares'!$B$237,M887&lt;&gt;'Tabelas auxiliares'!$C$236,M887&lt;&gt;'Tabelas auxiliares'!$C$237,M887&lt;&gt;'Tabelas auxiliares'!$D$236),"FOLHA DE PESSOAL",IF(Q887='Tabelas auxiliares'!$A$237,"CUSTEIO",IF(Q887='Tabelas auxiliares'!$A$236,"INVESTIMENTO","ERRO - VERIFICAR"))))</f>
        <v/>
      </c>
      <c r="S887" s="64" t="str">
        <f t="shared" si="27"/>
        <v/>
      </c>
    </row>
    <row r="888" spans="17:19" x14ac:dyDescent="0.25">
      <c r="Q888" s="51" t="str">
        <f t="shared" si="26"/>
        <v/>
      </c>
      <c r="R888" s="51" t="str">
        <f>IF(M888="","",IF(AND(M888&lt;&gt;'Tabelas auxiliares'!$B$236,M888&lt;&gt;'Tabelas auxiliares'!$B$237,M888&lt;&gt;'Tabelas auxiliares'!$C$236,M888&lt;&gt;'Tabelas auxiliares'!$C$237,M888&lt;&gt;'Tabelas auxiliares'!$D$236),"FOLHA DE PESSOAL",IF(Q888='Tabelas auxiliares'!$A$237,"CUSTEIO",IF(Q888='Tabelas auxiliares'!$A$236,"INVESTIMENTO","ERRO - VERIFICAR"))))</f>
        <v/>
      </c>
      <c r="S888" s="64" t="str">
        <f t="shared" si="27"/>
        <v/>
      </c>
    </row>
    <row r="889" spans="17:19" x14ac:dyDescent="0.25">
      <c r="Q889" s="51" t="str">
        <f t="shared" si="26"/>
        <v/>
      </c>
      <c r="R889" s="51" t="str">
        <f>IF(M889="","",IF(AND(M889&lt;&gt;'Tabelas auxiliares'!$B$236,M889&lt;&gt;'Tabelas auxiliares'!$B$237,M889&lt;&gt;'Tabelas auxiliares'!$C$236,M889&lt;&gt;'Tabelas auxiliares'!$C$237,M889&lt;&gt;'Tabelas auxiliares'!$D$236),"FOLHA DE PESSOAL",IF(Q889='Tabelas auxiliares'!$A$237,"CUSTEIO",IF(Q889='Tabelas auxiliares'!$A$236,"INVESTIMENTO","ERRO - VERIFICAR"))))</f>
        <v/>
      </c>
      <c r="S889" s="64" t="str">
        <f t="shared" si="27"/>
        <v/>
      </c>
    </row>
    <row r="890" spans="17:19" x14ac:dyDescent="0.25">
      <c r="Q890" s="51" t="str">
        <f t="shared" si="26"/>
        <v/>
      </c>
      <c r="R890" s="51" t="str">
        <f>IF(M890="","",IF(AND(M890&lt;&gt;'Tabelas auxiliares'!$B$236,M890&lt;&gt;'Tabelas auxiliares'!$B$237,M890&lt;&gt;'Tabelas auxiliares'!$C$236,M890&lt;&gt;'Tabelas auxiliares'!$C$237,M890&lt;&gt;'Tabelas auxiliares'!$D$236),"FOLHA DE PESSOAL",IF(Q890='Tabelas auxiliares'!$A$237,"CUSTEIO",IF(Q890='Tabelas auxiliares'!$A$236,"INVESTIMENTO","ERRO - VERIFICAR"))))</f>
        <v/>
      </c>
      <c r="S890" s="64" t="str">
        <f t="shared" si="27"/>
        <v/>
      </c>
    </row>
    <row r="891" spans="17:19" x14ac:dyDescent="0.25">
      <c r="Q891" s="51" t="str">
        <f t="shared" si="26"/>
        <v/>
      </c>
      <c r="R891" s="51" t="str">
        <f>IF(M891="","",IF(AND(M891&lt;&gt;'Tabelas auxiliares'!$B$236,M891&lt;&gt;'Tabelas auxiliares'!$B$237,M891&lt;&gt;'Tabelas auxiliares'!$C$236,M891&lt;&gt;'Tabelas auxiliares'!$C$237,M891&lt;&gt;'Tabelas auxiliares'!$D$236),"FOLHA DE PESSOAL",IF(Q891='Tabelas auxiliares'!$A$237,"CUSTEIO",IF(Q891='Tabelas auxiliares'!$A$236,"INVESTIMENTO","ERRO - VERIFICAR"))))</f>
        <v/>
      </c>
      <c r="S891" s="64" t="str">
        <f t="shared" si="27"/>
        <v/>
      </c>
    </row>
    <row r="892" spans="17:19" x14ac:dyDescent="0.25">
      <c r="Q892" s="51" t="str">
        <f t="shared" si="26"/>
        <v/>
      </c>
      <c r="R892" s="51" t="str">
        <f>IF(M892="","",IF(AND(M892&lt;&gt;'Tabelas auxiliares'!$B$236,M892&lt;&gt;'Tabelas auxiliares'!$B$237,M892&lt;&gt;'Tabelas auxiliares'!$C$236,M892&lt;&gt;'Tabelas auxiliares'!$C$237,M892&lt;&gt;'Tabelas auxiliares'!$D$236),"FOLHA DE PESSOAL",IF(Q892='Tabelas auxiliares'!$A$237,"CUSTEIO",IF(Q892='Tabelas auxiliares'!$A$236,"INVESTIMENTO","ERRO - VERIFICAR"))))</f>
        <v/>
      </c>
      <c r="S892" s="64" t="str">
        <f t="shared" si="27"/>
        <v/>
      </c>
    </row>
    <row r="893" spans="17:19" x14ac:dyDescent="0.25">
      <c r="Q893" s="51" t="str">
        <f t="shared" si="26"/>
        <v/>
      </c>
      <c r="R893" s="51" t="str">
        <f>IF(M893="","",IF(AND(M893&lt;&gt;'Tabelas auxiliares'!$B$236,M893&lt;&gt;'Tabelas auxiliares'!$B$237,M893&lt;&gt;'Tabelas auxiliares'!$C$236,M893&lt;&gt;'Tabelas auxiliares'!$C$237,M893&lt;&gt;'Tabelas auxiliares'!$D$236),"FOLHA DE PESSOAL",IF(Q893='Tabelas auxiliares'!$A$237,"CUSTEIO",IF(Q893='Tabelas auxiliares'!$A$236,"INVESTIMENTO","ERRO - VERIFICAR"))))</f>
        <v/>
      </c>
      <c r="S893" s="64" t="str">
        <f t="shared" si="27"/>
        <v/>
      </c>
    </row>
    <row r="894" spans="17:19" x14ac:dyDescent="0.25">
      <c r="Q894" s="51" t="str">
        <f t="shared" si="26"/>
        <v/>
      </c>
      <c r="R894" s="51" t="str">
        <f>IF(M894="","",IF(AND(M894&lt;&gt;'Tabelas auxiliares'!$B$236,M894&lt;&gt;'Tabelas auxiliares'!$B$237,M894&lt;&gt;'Tabelas auxiliares'!$C$236,M894&lt;&gt;'Tabelas auxiliares'!$C$237,M894&lt;&gt;'Tabelas auxiliares'!$D$236),"FOLHA DE PESSOAL",IF(Q894='Tabelas auxiliares'!$A$237,"CUSTEIO",IF(Q894='Tabelas auxiliares'!$A$236,"INVESTIMENTO","ERRO - VERIFICAR"))))</f>
        <v/>
      </c>
      <c r="S894" s="64" t="str">
        <f t="shared" si="27"/>
        <v/>
      </c>
    </row>
    <row r="895" spans="17:19" x14ac:dyDescent="0.25">
      <c r="Q895" s="51" t="str">
        <f t="shared" si="26"/>
        <v/>
      </c>
      <c r="R895" s="51" t="str">
        <f>IF(M895="","",IF(AND(M895&lt;&gt;'Tabelas auxiliares'!$B$236,M895&lt;&gt;'Tabelas auxiliares'!$B$237,M895&lt;&gt;'Tabelas auxiliares'!$C$236,M895&lt;&gt;'Tabelas auxiliares'!$C$237,M895&lt;&gt;'Tabelas auxiliares'!$D$236),"FOLHA DE PESSOAL",IF(Q895='Tabelas auxiliares'!$A$237,"CUSTEIO",IF(Q895='Tabelas auxiliares'!$A$236,"INVESTIMENTO","ERRO - VERIFICAR"))))</f>
        <v/>
      </c>
      <c r="S895" s="64" t="str">
        <f t="shared" si="27"/>
        <v/>
      </c>
    </row>
    <row r="896" spans="17:19" x14ac:dyDescent="0.25">
      <c r="Q896" s="51" t="str">
        <f t="shared" si="26"/>
        <v/>
      </c>
      <c r="R896" s="51" t="str">
        <f>IF(M896="","",IF(AND(M896&lt;&gt;'Tabelas auxiliares'!$B$236,M896&lt;&gt;'Tabelas auxiliares'!$B$237,M896&lt;&gt;'Tabelas auxiliares'!$C$236,M896&lt;&gt;'Tabelas auxiliares'!$C$237,M896&lt;&gt;'Tabelas auxiliares'!$D$236),"FOLHA DE PESSOAL",IF(Q896='Tabelas auxiliares'!$A$237,"CUSTEIO",IF(Q896='Tabelas auxiliares'!$A$236,"INVESTIMENTO","ERRO - VERIFICAR"))))</f>
        <v/>
      </c>
      <c r="S896" s="64" t="str">
        <f t="shared" si="27"/>
        <v/>
      </c>
    </row>
    <row r="897" spans="17:19" x14ac:dyDescent="0.25">
      <c r="Q897" s="51" t="str">
        <f t="shared" si="26"/>
        <v/>
      </c>
      <c r="R897" s="51" t="str">
        <f>IF(M897="","",IF(AND(M897&lt;&gt;'Tabelas auxiliares'!$B$236,M897&lt;&gt;'Tabelas auxiliares'!$B$237,M897&lt;&gt;'Tabelas auxiliares'!$C$236,M897&lt;&gt;'Tabelas auxiliares'!$C$237,M897&lt;&gt;'Tabelas auxiliares'!$D$236),"FOLHA DE PESSOAL",IF(Q897='Tabelas auxiliares'!$A$237,"CUSTEIO",IF(Q897='Tabelas auxiliares'!$A$236,"INVESTIMENTO","ERRO - VERIFICAR"))))</f>
        <v/>
      </c>
      <c r="S897" s="64" t="str">
        <f t="shared" si="27"/>
        <v/>
      </c>
    </row>
    <row r="898" spans="17:19" x14ac:dyDescent="0.25">
      <c r="Q898" s="51" t="str">
        <f t="shared" si="26"/>
        <v/>
      </c>
      <c r="R898" s="51" t="str">
        <f>IF(M898="","",IF(AND(M898&lt;&gt;'Tabelas auxiliares'!$B$236,M898&lt;&gt;'Tabelas auxiliares'!$B$237,M898&lt;&gt;'Tabelas auxiliares'!$C$236,M898&lt;&gt;'Tabelas auxiliares'!$C$237,M898&lt;&gt;'Tabelas auxiliares'!$D$236),"FOLHA DE PESSOAL",IF(Q898='Tabelas auxiliares'!$A$237,"CUSTEIO",IF(Q898='Tabelas auxiliares'!$A$236,"INVESTIMENTO","ERRO - VERIFICAR"))))</f>
        <v/>
      </c>
      <c r="S898" s="64" t="str">
        <f t="shared" si="27"/>
        <v/>
      </c>
    </row>
    <row r="899" spans="17:19" x14ac:dyDescent="0.25">
      <c r="Q899" s="51" t="str">
        <f t="shared" si="26"/>
        <v/>
      </c>
      <c r="R899" s="51" t="str">
        <f>IF(M899="","",IF(AND(M899&lt;&gt;'Tabelas auxiliares'!$B$236,M899&lt;&gt;'Tabelas auxiliares'!$B$237,M899&lt;&gt;'Tabelas auxiliares'!$C$236,M899&lt;&gt;'Tabelas auxiliares'!$C$237,M899&lt;&gt;'Tabelas auxiliares'!$D$236),"FOLHA DE PESSOAL",IF(Q899='Tabelas auxiliares'!$A$237,"CUSTEIO",IF(Q899='Tabelas auxiliares'!$A$236,"INVESTIMENTO","ERRO - VERIFICAR"))))</f>
        <v/>
      </c>
      <c r="S899" s="64" t="str">
        <f t="shared" si="27"/>
        <v/>
      </c>
    </row>
    <row r="900" spans="17:19" x14ac:dyDescent="0.25">
      <c r="Q900" s="51" t="str">
        <f t="shared" ref="Q900:Q963" si="28">LEFT(O900,1)</f>
        <v/>
      </c>
      <c r="R900" s="51" t="str">
        <f>IF(M900="","",IF(AND(M900&lt;&gt;'Tabelas auxiliares'!$B$236,M900&lt;&gt;'Tabelas auxiliares'!$B$237,M900&lt;&gt;'Tabelas auxiliares'!$C$236,M900&lt;&gt;'Tabelas auxiliares'!$C$237,M900&lt;&gt;'Tabelas auxiliares'!$D$236),"FOLHA DE PESSOAL",IF(Q900='Tabelas auxiliares'!$A$237,"CUSTEIO",IF(Q900='Tabelas auxiliares'!$A$236,"INVESTIMENTO","ERRO - VERIFICAR"))))</f>
        <v/>
      </c>
      <c r="S900" s="64" t="str">
        <f t="shared" si="27"/>
        <v/>
      </c>
    </row>
    <row r="901" spans="17:19" x14ac:dyDescent="0.25">
      <c r="Q901" s="51" t="str">
        <f t="shared" si="28"/>
        <v/>
      </c>
      <c r="R901" s="51" t="str">
        <f>IF(M901="","",IF(AND(M901&lt;&gt;'Tabelas auxiliares'!$B$236,M901&lt;&gt;'Tabelas auxiliares'!$B$237,M901&lt;&gt;'Tabelas auxiliares'!$C$236,M901&lt;&gt;'Tabelas auxiliares'!$C$237,M901&lt;&gt;'Tabelas auxiliares'!$D$236),"FOLHA DE PESSOAL",IF(Q901='Tabelas auxiliares'!$A$237,"CUSTEIO",IF(Q901='Tabelas auxiliares'!$A$236,"INVESTIMENTO","ERRO - VERIFICAR"))))</f>
        <v/>
      </c>
      <c r="S901" s="64" t="str">
        <f t="shared" ref="S901:S964" si="29">IF(SUM(T901:X901)=0,"",SUM(T901:X901))</f>
        <v/>
      </c>
    </row>
    <row r="902" spans="17:19" x14ac:dyDescent="0.25">
      <c r="Q902" s="51" t="str">
        <f t="shared" si="28"/>
        <v/>
      </c>
      <c r="R902" s="51" t="str">
        <f>IF(M902="","",IF(AND(M902&lt;&gt;'Tabelas auxiliares'!$B$236,M902&lt;&gt;'Tabelas auxiliares'!$B$237,M902&lt;&gt;'Tabelas auxiliares'!$C$236,M902&lt;&gt;'Tabelas auxiliares'!$C$237,M902&lt;&gt;'Tabelas auxiliares'!$D$236),"FOLHA DE PESSOAL",IF(Q902='Tabelas auxiliares'!$A$237,"CUSTEIO",IF(Q902='Tabelas auxiliares'!$A$236,"INVESTIMENTO","ERRO - VERIFICAR"))))</f>
        <v/>
      </c>
      <c r="S902" s="64" t="str">
        <f t="shared" si="29"/>
        <v/>
      </c>
    </row>
    <row r="903" spans="17:19" x14ac:dyDescent="0.25">
      <c r="Q903" s="51" t="str">
        <f t="shared" si="28"/>
        <v/>
      </c>
      <c r="R903" s="51" t="str">
        <f>IF(M903="","",IF(AND(M903&lt;&gt;'Tabelas auxiliares'!$B$236,M903&lt;&gt;'Tabelas auxiliares'!$B$237,M903&lt;&gt;'Tabelas auxiliares'!$C$236,M903&lt;&gt;'Tabelas auxiliares'!$C$237,M903&lt;&gt;'Tabelas auxiliares'!$D$236),"FOLHA DE PESSOAL",IF(Q903='Tabelas auxiliares'!$A$237,"CUSTEIO",IF(Q903='Tabelas auxiliares'!$A$236,"INVESTIMENTO","ERRO - VERIFICAR"))))</f>
        <v/>
      </c>
      <c r="S903" s="64" t="str">
        <f t="shared" si="29"/>
        <v/>
      </c>
    </row>
    <row r="904" spans="17:19" x14ac:dyDescent="0.25">
      <c r="Q904" s="51" t="str">
        <f t="shared" si="28"/>
        <v/>
      </c>
      <c r="R904" s="51" t="str">
        <f>IF(M904="","",IF(AND(M904&lt;&gt;'Tabelas auxiliares'!$B$236,M904&lt;&gt;'Tabelas auxiliares'!$B$237,M904&lt;&gt;'Tabelas auxiliares'!$C$236,M904&lt;&gt;'Tabelas auxiliares'!$C$237,M904&lt;&gt;'Tabelas auxiliares'!$D$236),"FOLHA DE PESSOAL",IF(Q904='Tabelas auxiliares'!$A$237,"CUSTEIO",IF(Q904='Tabelas auxiliares'!$A$236,"INVESTIMENTO","ERRO - VERIFICAR"))))</f>
        <v/>
      </c>
      <c r="S904" s="64" t="str">
        <f t="shared" si="29"/>
        <v/>
      </c>
    </row>
    <row r="905" spans="17:19" x14ac:dyDescent="0.25">
      <c r="Q905" s="51" t="str">
        <f t="shared" si="28"/>
        <v/>
      </c>
      <c r="R905" s="51" t="str">
        <f>IF(M905="","",IF(AND(M905&lt;&gt;'Tabelas auxiliares'!$B$236,M905&lt;&gt;'Tabelas auxiliares'!$B$237,M905&lt;&gt;'Tabelas auxiliares'!$C$236,M905&lt;&gt;'Tabelas auxiliares'!$C$237,M905&lt;&gt;'Tabelas auxiliares'!$D$236),"FOLHA DE PESSOAL",IF(Q905='Tabelas auxiliares'!$A$237,"CUSTEIO",IF(Q905='Tabelas auxiliares'!$A$236,"INVESTIMENTO","ERRO - VERIFICAR"))))</f>
        <v/>
      </c>
      <c r="S905" s="64" t="str">
        <f t="shared" si="29"/>
        <v/>
      </c>
    </row>
    <row r="906" spans="17:19" x14ac:dyDescent="0.25">
      <c r="Q906" s="51" t="str">
        <f t="shared" si="28"/>
        <v/>
      </c>
      <c r="R906" s="51" t="str">
        <f>IF(M906="","",IF(AND(M906&lt;&gt;'Tabelas auxiliares'!$B$236,M906&lt;&gt;'Tabelas auxiliares'!$B$237,M906&lt;&gt;'Tabelas auxiliares'!$C$236,M906&lt;&gt;'Tabelas auxiliares'!$C$237,M906&lt;&gt;'Tabelas auxiliares'!$D$236),"FOLHA DE PESSOAL",IF(Q906='Tabelas auxiliares'!$A$237,"CUSTEIO",IF(Q906='Tabelas auxiliares'!$A$236,"INVESTIMENTO","ERRO - VERIFICAR"))))</f>
        <v/>
      </c>
      <c r="S906" s="64" t="str">
        <f t="shared" si="29"/>
        <v/>
      </c>
    </row>
    <row r="907" spans="17:19" x14ac:dyDescent="0.25">
      <c r="Q907" s="51" t="str">
        <f t="shared" si="28"/>
        <v/>
      </c>
      <c r="R907" s="51" t="str">
        <f>IF(M907="","",IF(AND(M907&lt;&gt;'Tabelas auxiliares'!$B$236,M907&lt;&gt;'Tabelas auxiliares'!$B$237,M907&lt;&gt;'Tabelas auxiliares'!$C$236,M907&lt;&gt;'Tabelas auxiliares'!$C$237,M907&lt;&gt;'Tabelas auxiliares'!$D$236),"FOLHA DE PESSOAL",IF(Q907='Tabelas auxiliares'!$A$237,"CUSTEIO",IF(Q907='Tabelas auxiliares'!$A$236,"INVESTIMENTO","ERRO - VERIFICAR"))))</f>
        <v/>
      </c>
      <c r="S907" s="64" t="str">
        <f t="shared" si="29"/>
        <v/>
      </c>
    </row>
    <row r="908" spans="17:19" x14ac:dyDescent="0.25">
      <c r="Q908" s="51" t="str">
        <f t="shared" si="28"/>
        <v/>
      </c>
      <c r="R908" s="51" t="str">
        <f>IF(M908="","",IF(AND(M908&lt;&gt;'Tabelas auxiliares'!$B$236,M908&lt;&gt;'Tabelas auxiliares'!$B$237,M908&lt;&gt;'Tabelas auxiliares'!$C$236,M908&lt;&gt;'Tabelas auxiliares'!$C$237,M908&lt;&gt;'Tabelas auxiliares'!$D$236),"FOLHA DE PESSOAL",IF(Q908='Tabelas auxiliares'!$A$237,"CUSTEIO",IF(Q908='Tabelas auxiliares'!$A$236,"INVESTIMENTO","ERRO - VERIFICAR"))))</f>
        <v/>
      </c>
      <c r="S908" s="64" t="str">
        <f t="shared" si="29"/>
        <v/>
      </c>
    </row>
    <row r="909" spans="17:19" x14ac:dyDescent="0.25">
      <c r="Q909" s="51" t="str">
        <f t="shared" si="28"/>
        <v/>
      </c>
      <c r="R909" s="51" t="str">
        <f>IF(M909="","",IF(AND(M909&lt;&gt;'Tabelas auxiliares'!$B$236,M909&lt;&gt;'Tabelas auxiliares'!$B$237,M909&lt;&gt;'Tabelas auxiliares'!$C$236,M909&lt;&gt;'Tabelas auxiliares'!$C$237,M909&lt;&gt;'Tabelas auxiliares'!$D$236),"FOLHA DE PESSOAL",IF(Q909='Tabelas auxiliares'!$A$237,"CUSTEIO",IF(Q909='Tabelas auxiliares'!$A$236,"INVESTIMENTO","ERRO - VERIFICAR"))))</f>
        <v/>
      </c>
      <c r="S909" s="64" t="str">
        <f t="shared" si="29"/>
        <v/>
      </c>
    </row>
    <row r="910" spans="17:19" x14ac:dyDescent="0.25">
      <c r="Q910" s="51" t="str">
        <f t="shared" si="28"/>
        <v/>
      </c>
      <c r="R910" s="51" t="str">
        <f>IF(M910="","",IF(AND(M910&lt;&gt;'Tabelas auxiliares'!$B$236,M910&lt;&gt;'Tabelas auxiliares'!$B$237,M910&lt;&gt;'Tabelas auxiliares'!$C$236,M910&lt;&gt;'Tabelas auxiliares'!$C$237,M910&lt;&gt;'Tabelas auxiliares'!$D$236),"FOLHA DE PESSOAL",IF(Q910='Tabelas auxiliares'!$A$237,"CUSTEIO",IF(Q910='Tabelas auxiliares'!$A$236,"INVESTIMENTO","ERRO - VERIFICAR"))))</f>
        <v/>
      </c>
      <c r="S910" s="64" t="str">
        <f t="shared" si="29"/>
        <v/>
      </c>
    </row>
    <row r="911" spans="17:19" x14ac:dyDescent="0.25">
      <c r="Q911" s="51" t="str">
        <f t="shared" si="28"/>
        <v/>
      </c>
      <c r="R911" s="51" t="str">
        <f>IF(M911="","",IF(AND(M911&lt;&gt;'Tabelas auxiliares'!$B$236,M911&lt;&gt;'Tabelas auxiliares'!$B$237,M911&lt;&gt;'Tabelas auxiliares'!$C$236,M911&lt;&gt;'Tabelas auxiliares'!$C$237,M911&lt;&gt;'Tabelas auxiliares'!$D$236),"FOLHA DE PESSOAL",IF(Q911='Tabelas auxiliares'!$A$237,"CUSTEIO",IF(Q911='Tabelas auxiliares'!$A$236,"INVESTIMENTO","ERRO - VERIFICAR"))))</f>
        <v/>
      </c>
      <c r="S911" s="64" t="str">
        <f t="shared" si="29"/>
        <v/>
      </c>
    </row>
    <row r="912" spans="17:19" x14ac:dyDescent="0.25">
      <c r="Q912" s="51" t="str">
        <f t="shared" si="28"/>
        <v/>
      </c>
      <c r="R912" s="51" t="str">
        <f>IF(M912="","",IF(AND(M912&lt;&gt;'Tabelas auxiliares'!$B$236,M912&lt;&gt;'Tabelas auxiliares'!$B$237,M912&lt;&gt;'Tabelas auxiliares'!$C$236,M912&lt;&gt;'Tabelas auxiliares'!$C$237,M912&lt;&gt;'Tabelas auxiliares'!$D$236),"FOLHA DE PESSOAL",IF(Q912='Tabelas auxiliares'!$A$237,"CUSTEIO",IF(Q912='Tabelas auxiliares'!$A$236,"INVESTIMENTO","ERRO - VERIFICAR"))))</f>
        <v/>
      </c>
      <c r="S912" s="64" t="str">
        <f t="shared" si="29"/>
        <v/>
      </c>
    </row>
    <row r="913" spans="17:19" x14ac:dyDescent="0.25">
      <c r="Q913" s="51" t="str">
        <f t="shared" si="28"/>
        <v/>
      </c>
      <c r="R913" s="51" t="str">
        <f>IF(M913="","",IF(AND(M913&lt;&gt;'Tabelas auxiliares'!$B$236,M913&lt;&gt;'Tabelas auxiliares'!$B$237,M913&lt;&gt;'Tabelas auxiliares'!$C$236,M913&lt;&gt;'Tabelas auxiliares'!$C$237,M913&lt;&gt;'Tabelas auxiliares'!$D$236),"FOLHA DE PESSOAL",IF(Q913='Tabelas auxiliares'!$A$237,"CUSTEIO",IF(Q913='Tabelas auxiliares'!$A$236,"INVESTIMENTO","ERRO - VERIFICAR"))))</f>
        <v/>
      </c>
      <c r="S913" s="64" t="str">
        <f t="shared" si="29"/>
        <v/>
      </c>
    </row>
    <row r="914" spans="17:19" x14ac:dyDescent="0.25">
      <c r="Q914" s="51" t="str">
        <f t="shared" si="28"/>
        <v/>
      </c>
      <c r="R914" s="51" t="str">
        <f>IF(M914="","",IF(AND(M914&lt;&gt;'Tabelas auxiliares'!$B$236,M914&lt;&gt;'Tabelas auxiliares'!$B$237,M914&lt;&gt;'Tabelas auxiliares'!$C$236,M914&lt;&gt;'Tabelas auxiliares'!$C$237,M914&lt;&gt;'Tabelas auxiliares'!$D$236),"FOLHA DE PESSOAL",IF(Q914='Tabelas auxiliares'!$A$237,"CUSTEIO",IF(Q914='Tabelas auxiliares'!$A$236,"INVESTIMENTO","ERRO - VERIFICAR"))))</f>
        <v/>
      </c>
      <c r="S914" s="64" t="str">
        <f t="shared" si="29"/>
        <v/>
      </c>
    </row>
    <row r="915" spans="17:19" x14ac:dyDescent="0.25">
      <c r="Q915" s="51" t="str">
        <f t="shared" si="28"/>
        <v/>
      </c>
      <c r="R915" s="51" t="str">
        <f>IF(M915="","",IF(AND(M915&lt;&gt;'Tabelas auxiliares'!$B$236,M915&lt;&gt;'Tabelas auxiliares'!$B$237,M915&lt;&gt;'Tabelas auxiliares'!$C$236,M915&lt;&gt;'Tabelas auxiliares'!$C$237,M915&lt;&gt;'Tabelas auxiliares'!$D$236),"FOLHA DE PESSOAL",IF(Q915='Tabelas auxiliares'!$A$237,"CUSTEIO",IF(Q915='Tabelas auxiliares'!$A$236,"INVESTIMENTO","ERRO - VERIFICAR"))))</f>
        <v/>
      </c>
      <c r="S915" s="64" t="str">
        <f t="shared" si="29"/>
        <v/>
      </c>
    </row>
    <row r="916" spans="17:19" x14ac:dyDescent="0.25">
      <c r="Q916" s="51" t="str">
        <f t="shared" si="28"/>
        <v/>
      </c>
      <c r="R916" s="51" t="str">
        <f>IF(M916="","",IF(AND(M916&lt;&gt;'Tabelas auxiliares'!$B$236,M916&lt;&gt;'Tabelas auxiliares'!$B$237,M916&lt;&gt;'Tabelas auxiliares'!$C$236,M916&lt;&gt;'Tabelas auxiliares'!$C$237,M916&lt;&gt;'Tabelas auxiliares'!$D$236),"FOLHA DE PESSOAL",IF(Q916='Tabelas auxiliares'!$A$237,"CUSTEIO",IF(Q916='Tabelas auxiliares'!$A$236,"INVESTIMENTO","ERRO - VERIFICAR"))))</f>
        <v/>
      </c>
      <c r="S916" s="64" t="str">
        <f t="shared" si="29"/>
        <v/>
      </c>
    </row>
    <row r="917" spans="17:19" x14ac:dyDescent="0.25">
      <c r="Q917" s="51" t="str">
        <f t="shared" si="28"/>
        <v/>
      </c>
      <c r="R917" s="51" t="str">
        <f>IF(M917="","",IF(AND(M917&lt;&gt;'Tabelas auxiliares'!$B$236,M917&lt;&gt;'Tabelas auxiliares'!$B$237,M917&lt;&gt;'Tabelas auxiliares'!$C$236,M917&lt;&gt;'Tabelas auxiliares'!$C$237,M917&lt;&gt;'Tabelas auxiliares'!$D$236),"FOLHA DE PESSOAL",IF(Q917='Tabelas auxiliares'!$A$237,"CUSTEIO",IF(Q917='Tabelas auxiliares'!$A$236,"INVESTIMENTO","ERRO - VERIFICAR"))))</f>
        <v/>
      </c>
      <c r="S917" s="64" t="str">
        <f t="shared" si="29"/>
        <v/>
      </c>
    </row>
    <row r="918" spans="17:19" x14ac:dyDescent="0.25">
      <c r="Q918" s="51" t="str">
        <f t="shared" si="28"/>
        <v/>
      </c>
      <c r="R918" s="51" t="str">
        <f>IF(M918="","",IF(AND(M918&lt;&gt;'Tabelas auxiliares'!$B$236,M918&lt;&gt;'Tabelas auxiliares'!$B$237,M918&lt;&gt;'Tabelas auxiliares'!$C$236,M918&lt;&gt;'Tabelas auxiliares'!$C$237,M918&lt;&gt;'Tabelas auxiliares'!$D$236),"FOLHA DE PESSOAL",IF(Q918='Tabelas auxiliares'!$A$237,"CUSTEIO",IF(Q918='Tabelas auxiliares'!$A$236,"INVESTIMENTO","ERRO - VERIFICAR"))))</f>
        <v/>
      </c>
      <c r="S918" s="64" t="str">
        <f t="shared" si="29"/>
        <v/>
      </c>
    </row>
    <row r="919" spans="17:19" x14ac:dyDescent="0.25">
      <c r="Q919" s="51" t="str">
        <f t="shared" si="28"/>
        <v/>
      </c>
      <c r="R919" s="51" t="str">
        <f>IF(M919="","",IF(AND(M919&lt;&gt;'Tabelas auxiliares'!$B$236,M919&lt;&gt;'Tabelas auxiliares'!$B$237,M919&lt;&gt;'Tabelas auxiliares'!$C$236,M919&lt;&gt;'Tabelas auxiliares'!$C$237,M919&lt;&gt;'Tabelas auxiliares'!$D$236),"FOLHA DE PESSOAL",IF(Q919='Tabelas auxiliares'!$A$237,"CUSTEIO",IF(Q919='Tabelas auxiliares'!$A$236,"INVESTIMENTO","ERRO - VERIFICAR"))))</f>
        <v/>
      </c>
      <c r="S919" s="64" t="str">
        <f t="shared" si="29"/>
        <v/>
      </c>
    </row>
    <row r="920" spans="17:19" x14ac:dyDescent="0.25">
      <c r="Q920" s="51" t="str">
        <f t="shared" si="28"/>
        <v/>
      </c>
      <c r="R920" s="51" t="str">
        <f>IF(M920="","",IF(AND(M920&lt;&gt;'Tabelas auxiliares'!$B$236,M920&lt;&gt;'Tabelas auxiliares'!$B$237,M920&lt;&gt;'Tabelas auxiliares'!$C$236,M920&lt;&gt;'Tabelas auxiliares'!$C$237,M920&lt;&gt;'Tabelas auxiliares'!$D$236),"FOLHA DE PESSOAL",IF(Q920='Tabelas auxiliares'!$A$237,"CUSTEIO",IF(Q920='Tabelas auxiliares'!$A$236,"INVESTIMENTO","ERRO - VERIFICAR"))))</f>
        <v/>
      </c>
      <c r="S920" s="64" t="str">
        <f t="shared" si="29"/>
        <v/>
      </c>
    </row>
    <row r="921" spans="17:19" x14ac:dyDescent="0.25">
      <c r="Q921" s="51" t="str">
        <f t="shared" si="28"/>
        <v/>
      </c>
      <c r="R921" s="51" t="str">
        <f>IF(M921="","",IF(AND(M921&lt;&gt;'Tabelas auxiliares'!$B$236,M921&lt;&gt;'Tabelas auxiliares'!$B$237,M921&lt;&gt;'Tabelas auxiliares'!$C$236,M921&lt;&gt;'Tabelas auxiliares'!$C$237,M921&lt;&gt;'Tabelas auxiliares'!$D$236),"FOLHA DE PESSOAL",IF(Q921='Tabelas auxiliares'!$A$237,"CUSTEIO",IF(Q921='Tabelas auxiliares'!$A$236,"INVESTIMENTO","ERRO - VERIFICAR"))))</f>
        <v/>
      </c>
      <c r="S921" s="64" t="str">
        <f t="shared" si="29"/>
        <v/>
      </c>
    </row>
    <row r="922" spans="17:19" x14ac:dyDescent="0.25">
      <c r="Q922" s="51" t="str">
        <f t="shared" si="28"/>
        <v/>
      </c>
      <c r="R922" s="51" t="str">
        <f>IF(M922="","",IF(AND(M922&lt;&gt;'Tabelas auxiliares'!$B$236,M922&lt;&gt;'Tabelas auxiliares'!$B$237,M922&lt;&gt;'Tabelas auxiliares'!$C$236,M922&lt;&gt;'Tabelas auxiliares'!$C$237,M922&lt;&gt;'Tabelas auxiliares'!$D$236),"FOLHA DE PESSOAL",IF(Q922='Tabelas auxiliares'!$A$237,"CUSTEIO",IF(Q922='Tabelas auxiliares'!$A$236,"INVESTIMENTO","ERRO - VERIFICAR"))))</f>
        <v/>
      </c>
      <c r="S922" s="64" t="str">
        <f t="shared" si="29"/>
        <v/>
      </c>
    </row>
    <row r="923" spans="17:19" x14ac:dyDescent="0.25">
      <c r="Q923" s="51" t="str">
        <f t="shared" si="28"/>
        <v/>
      </c>
      <c r="R923" s="51" t="str">
        <f>IF(M923="","",IF(AND(M923&lt;&gt;'Tabelas auxiliares'!$B$236,M923&lt;&gt;'Tabelas auxiliares'!$B$237,M923&lt;&gt;'Tabelas auxiliares'!$C$236,M923&lt;&gt;'Tabelas auxiliares'!$C$237,M923&lt;&gt;'Tabelas auxiliares'!$D$236),"FOLHA DE PESSOAL",IF(Q923='Tabelas auxiliares'!$A$237,"CUSTEIO",IF(Q923='Tabelas auxiliares'!$A$236,"INVESTIMENTO","ERRO - VERIFICAR"))))</f>
        <v/>
      </c>
      <c r="S923" s="64" t="str">
        <f t="shared" si="29"/>
        <v/>
      </c>
    </row>
    <row r="924" spans="17:19" x14ac:dyDescent="0.25">
      <c r="Q924" s="51" t="str">
        <f t="shared" si="28"/>
        <v/>
      </c>
      <c r="R924" s="51" t="str">
        <f>IF(M924="","",IF(AND(M924&lt;&gt;'Tabelas auxiliares'!$B$236,M924&lt;&gt;'Tabelas auxiliares'!$B$237,M924&lt;&gt;'Tabelas auxiliares'!$C$236,M924&lt;&gt;'Tabelas auxiliares'!$C$237,M924&lt;&gt;'Tabelas auxiliares'!$D$236),"FOLHA DE PESSOAL",IF(Q924='Tabelas auxiliares'!$A$237,"CUSTEIO",IF(Q924='Tabelas auxiliares'!$A$236,"INVESTIMENTO","ERRO - VERIFICAR"))))</f>
        <v/>
      </c>
      <c r="S924" s="64" t="str">
        <f t="shared" si="29"/>
        <v/>
      </c>
    </row>
    <row r="925" spans="17:19" x14ac:dyDescent="0.25">
      <c r="Q925" s="51" t="str">
        <f t="shared" si="28"/>
        <v/>
      </c>
      <c r="R925" s="51" t="str">
        <f>IF(M925="","",IF(AND(M925&lt;&gt;'Tabelas auxiliares'!$B$236,M925&lt;&gt;'Tabelas auxiliares'!$B$237,M925&lt;&gt;'Tabelas auxiliares'!$C$236,M925&lt;&gt;'Tabelas auxiliares'!$C$237,M925&lt;&gt;'Tabelas auxiliares'!$D$236),"FOLHA DE PESSOAL",IF(Q925='Tabelas auxiliares'!$A$237,"CUSTEIO",IF(Q925='Tabelas auxiliares'!$A$236,"INVESTIMENTO","ERRO - VERIFICAR"))))</f>
        <v/>
      </c>
      <c r="S925" s="64" t="str">
        <f t="shared" si="29"/>
        <v/>
      </c>
    </row>
    <row r="926" spans="17:19" x14ac:dyDescent="0.25">
      <c r="Q926" s="51" t="str">
        <f t="shared" si="28"/>
        <v/>
      </c>
      <c r="R926" s="51" t="str">
        <f>IF(M926="","",IF(AND(M926&lt;&gt;'Tabelas auxiliares'!$B$236,M926&lt;&gt;'Tabelas auxiliares'!$B$237,M926&lt;&gt;'Tabelas auxiliares'!$C$236,M926&lt;&gt;'Tabelas auxiliares'!$C$237,M926&lt;&gt;'Tabelas auxiliares'!$D$236),"FOLHA DE PESSOAL",IF(Q926='Tabelas auxiliares'!$A$237,"CUSTEIO",IF(Q926='Tabelas auxiliares'!$A$236,"INVESTIMENTO","ERRO - VERIFICAR"))))</f>
        <v/>
      </c>
      <c r="S926" s="64" t="str">
        <f t="shared" si="29"/>
        <v/>
      </c>
    </row>
    <row r="927" spans="17:19" x14ac:dyDescent="0.25">
      <c r="Q927" s="51" t="str">
        <f t="shared" si="28"/>
        <v/>
      </c>
      <c r="R927" s="51" t="str">
        <f>IF(M927="","",IF(AND(M927&lt;&gt;'Tabelas auxiliares'!$B$236,M927&lt;&gt;'Tabelas auxiliares'!$B$237,M927&lt;&gt;'Tabelas auxiliares'!$C$236,M927&lt;&gt;'Tabelas auxiliares'!$C$237,M927&lt;&gt;'Tabelas auxiliares'!$D$236),"FOLHA DE PESSOAL",IF(Q927='Tabelas auxiliares'!$A$237,"CUSTEIO",IF(Q927='Tabelas auxiliares'!$A$236,"INVESTIMENTO","ERRO - VERIFICAR"))))</f>
        <v/>
      </c>
      <c r="S927" s="64" t="str">
        <f t="shared" si="29"/>
        <v/>
      </c>
    </row>
    <row r="928" spans="17:19" x14ac:dyDescent="0.25">
      <c r="Q928" s="51" t="str">
        <f t="shared" si="28"/>
        <v/>
      </c>
      <c r="R928" s="51" t="str">
        <f>IF(M928="","",IF(AND(M928&lt;&gt;'Tabelas auxiliares'!$B$236,M928&lt;&gt;'Tabelas auxiliares'!$B$237,M928&lt;&gt;'Tabelas auxiliares'!$C$236,M928&lt;&gt;'Tabelas auxiliares'!$C$237,M928&lt;&gt;'Tabelas auxiliares'!$D$236),"FOLHA DE PESSOAL",IF(Q928='Tabelas auxiliares'!$A$237,"CUSTEIO",IF(Q928='Tabelas auxiliares'!$A$236,"INVESTIMENTO","ERRO - VERIFICAR"))))</f>
        <v/>
      </c>
      <c r="S928" s="64" t="str">
        <f t="shared" si="29"/>
        <v/>
      </c>
    </row>
    <row r="929" spans="17:19" x14ac:dyDescent="0.25">
      <c r="Q929" s="51" t="str">
        <f t="shared" si="28"/>
        <v/>
      </c>
      <c r="R929" s="51" t="str">
        <f>IF(M929="","",IF(AND(M929&lt;&gt;'Tabelas auxiliares'!$B$236,M929&lt;&gt;'Tabelas auxiliares'!$B$237,M929&lt;&gt;'Tabelas auxiliares'!$C$236,M929&lt;&gt;'Tabelas auxiliares'!$C$237,M929&lt;&gt;'Tabelas auxiliares'!$D$236),"FOLHA DE PESSOAL",IF(Q929='Tabelas auxiliares'!$A$237,"CUSTEIO",IF(Q929='Tabelas auxiliares'!$A$236,"INVESTIMENTO","ERRO - VERIFICAR"))))</f>
        <v/>
      </c>
      <c r="S929" s="64" t="str">
        <f t="shared" si="29"/>
        <v/>
      </c>
    </row>
    <row r="930" spans="17:19" x14ac:dyDescent="0.25">
      <c r="Q930" s="51" t="str">
        <f t="shared" si="28"/>
        <v/>
      </c>
      <c r="R930" s="51" t="str">
        <f>IF(M930="","",IF(AND(M930&lt;&gt;'Tabelas auxiliares'!$B$236,M930&lt;&gt;'Tabelas auxiliares'!$B$237,M930&lt;&gt;'Tabelas auxiliares'!$C$236,M930&lt;&gt;'Tabelas auxiliares'!$C$237,M930&lt;&gt;'Tabelas auxiliares'!$D$236),"FOLHA DE PESSOAL",IF(Q930='Tabelas auxiliares'!$A$237,"CUSTEIO",IF(Q930='Tabelas auxiliares'!$A$236,"INVESTIMENTO","ERRO - VERIFICAR"))))</f>
        <v/>
      </c>
      <c r="S930" s="64" t="str">
        <f t="shared" si="29"/>
        <v/>
      </c>
    </row>
    <row r="931" spans="17:19" x14ac:dyDescent="0.25">
      <c r="Q931" s="51" t="str">
        <f t="shared" si="28"/>
        <v/>
      </c>
      <c r="R931" s="51" t="str">
        <f>IF(M931="","",IF(AND(M931&lt;&gt;'Tabelas auxiliares'!$B$236,M931&lt;&gt;'Tabelas auxiliares'!$B$237,M931&lt;&gt;'Tabelas auxiliares'!$C$236,M931&lt;&gt;'Tabelas auxiliares'!$C$237,M931&lt;&gt;'Tabelas auxiliares'!$D$236),"FOLHA DE PESSOAL",IF(Q931='Tabelas auxiliares'!$A$237,"CUSTEIO",IF(Q931='Tabelas auxiliares'!$A$236,"INVESTIMENTO","ERRO - VERIFICAR"))))</f>
        <v/>
      </c>
      <c r="S931" s="64" t="str">
        <f t="shared" si="29"/>
        <v/>
      </c>
    </row>
    <row r="932" spans="17:19" x14ac:dyDescent="0.25">
      <c r="Q932" s="51" t="str">
        <f t="shared" si="28"/>
        <v/>
      </c>
      <c r="R932" s="51" t="str">
        <f>IF(M932="","",IF(AND(M932&lt;&gt;'Tabelas auxiliares'!$B$236,M932&lt;&gt;'Tabelas auxiliares'!$B$237,M932&lt;&gt;'Tabelas auxiliares'!$C$236,M932&lt;&gt;'Tabelas auxiliares'!$C$237,M932&lt;&gt;'Tabelas auxiliares'!$D$236),"FOLHA DE PESSOAL",IF(Q932='Tabelas auxiliares'!$A$237,"CUSTEIO",IF(Q932='Tabelas auxiliares'!$A$236,"INVESTIMENTO","ERRO - VERIFICAR"))))</f>
        <v/>
      </c>
      <c r="S932" s="64" t="str">
        <f t="shared" si="29"/>
        <v/>
      </c>
    </row>
    <row r="933" spans="17:19" x14ac:dyDescent="0.25">
      <c r="Q933" s="51" t="str">
        <f t="shared" si="28"/>
        <v/>
      </c>
      <c r="R933" s="51" t="str">
        <f>IF(M933="","",IF(AND(M933&lt;&gt;'Tabelas auxiliares'!$B$236,M933&lt;&gt;'Tabelas auxiliares'!$B$237,M933&lt;&gt;'Tabelas auxiliares'!$C$236,M933&lt;&gt;'Tabelas auxiliares'!$C$237,M933&lt;&gt;'Tabelas auxiliares'!$D$236),"FOLHA DE PESSOAL",IF(Q933='Tabelas auxiliares'!$A$237,"CUSTEIO",IF(Q933='Tabelas auxiliares'!$A$236,"INVESTIMENTO","ERRO - VERIFICAR"))))</f>
        <v/>
      </c>
      <c r="S933" s="64" t="str">
        <f t="shared" si="29"/>
        <v/>
      </c>
    </row>
    <row r="934" spans="17:19" x14ac:dyDescent="0.25">
      <c r="Q934" s="51" t="str">
        <f t="shared" si="28"/>
        <v/>
      </c>
      <c r="R934" s="51" t="str">
        <f>IF(M934="","",IF(AND(M934&lt;&gt;'Tabelas auxiliares'!$B$236,M934&lt;&gt;'Tabelas auxiliares'!$B$237,M934&lt;&gt;'Tabelas auxiliares'!$C$236,M934&lt;&gt;'Tabelas auxiliares'!$C$237,M934&lt;&gt;'Tabelas auxiliares'!$D$236),"FOLHA DE PESSOAL",IF(Q934='Tabelas auxiliares'!$A$237,"CUSTEIO",IF(Q934='Tabelas auxiliares'!$A$236,"INVESTIMENTO","ERRO - VERIFICAR"))))</f>
        <v/>
      </c>
      <c r="S934" s="64" t="str">
        <f t="shared" si="29"/>
        <v/>
      </c>
    </row>
    <row r="935" spans="17:19" x14ac:dyDescent="0.25">
      <c r="Q935" s="51" t="str">
        <f t="shared" si="28"/>
        <v/>
      </c>
      <c r="R935" s="51" t="str">
        <f>IF(M935="","",IF(AND(M935&lt;&gt;'Tabelas auxiliares'!$B$236,M935&lt;&gt;'Tabelas auxiliares'!$B$237,M935&lt;&gt;'Tabelas auxiliares'!$C$236,M935&lt;&gt;'Tabelas auxiliares'!$C$237,M935&lt;&gt;'Tabelas auxiliares'!$D$236),"FOLHA DE PESSOAL",IF(Q935='Tabelas auxiliares'!$A$237,"CUSTEIO",IF(Q935='Tabelas auxiliares'!$A$236,"INVESTIMENTO","ERRO - VERIFICAR"))))</f>
        <v/>
      </c>
      <c r="S935" s="64" t="str">
        <f t="shared" si="29"/>
        <v/>
      </c>
    </row>
    <row r="936" spans="17:19" x14ac:dyDescent="0.25">
      <c r="Q936" s="51" t="str">
        <f t="shared" si="28"/>
        <v/>
      </c>
      <c r="R936" s="51" t="str">
        <f>IF(M936="","",IF(AND(M936&lt;&gt;'Tabelas auxiliares'!$B$236,M936&lt;&gt;'Tabelas auxiliares'!$B$237,M936&lt;&gt;'Tabelas auxiliares'!$C$236,M936&lt;&gt;'Tabelas auxiliares'!$C$237,M936&lt;&gt;'Tabelas auxiliares'!$D$236),"FOLHA DE PESSOAL",IF(Q936='Tabelas auxiliares'!$A$237,"CUSTEIO",IF(Q936='Tabelas auxiliares'!$A$236,"INVESTIMENTO","ERRO - VERIFICAR"))))</f>
        <v/>
      </c>
      <c r="S936" s="64" t="str">
        <f t="shared" si="29"/>
        <v/>
      </c>
    </row>
    <row r="937" spans="17:19" x14ac:dyDescent="0.25">
      <c r="Q937" s="51" t="str">
        <f t="shared" si="28"/>
        <v/>
      </c>
      <c r="R937" s="51" t="str">
        <f>IF(M937="","",IF(AND(M937&lt;&gt;'Tabelas auxiliares'!$B$236,M937&lt;&gt;'Tabelas auxiliares'!$B$237,M937&lt;&gt;'Tabelas auxiliares'!$C$236,M937&lt;&gt;'Tabelas auxiliares'!$C$237,M937&lt;&gt;'Tabelas auxiliares'!$D$236),"FOLHA DE PESSOAL",IF(Q937='Tabelas auxiliares'!$A$237,"CUSTEIO",IF(Q937='Tabelas auxiliares'!$A$236,"INVESTIMENTO","ERRO - VERIFICAR"))))</f>
        <v/>
      </c>
      <c r="S937" s="64" t="str">
        <f t="shared" si="29"/>
        <v/>
      </c>
    </row>
    <row r="938" spans="17:19" x14ac:dyDescent="0.25">
      <c r="Q938" s="51" t="str">
        <f t="shared" si="28"/>
        <v/>
      </c>
      <c r="R938" s="51" t="str">
        <f>IF(M938="","",IF(AND(M938&lt;&gt;'Tabelas auxiliares'!$B$236,M938&lt;&gt;'Tabelas auxiliares'!$B$237,M938&lt;&gt;'Tabelas auxiliares'!$C$236,M938&lt;&gt;'Tabelas auxiliares'!$C$237,M938&lt;&gt;'Tabelas auxiliares'!$D$236),"FOLHA DE PESSOAL",IF(Q938='Tabelas auxiliares'!$A$237,"CUSTEIO",IF(Q938='Tabelas auxiliares'!$A$236,"INVESTIMENTO","ERRO - VERIFICAR"))))</f>
        <v/>
      </c>
      <c r="S938" s="64" t="str">
        <f t="shared" si="29"/>
        <v/>
      </c>
    </row>
    <row r="939" spans="17:19" x14ac:dyDescent="0.25">
      <c r="Q939" s="51" t="str">
        <f t="shared" si="28"/>
        <v/>
      </c>
      <c r="R939" s="51" t="str">
        <f>IF(M939="","",IF(AND(M939&lt;&gt;'Tabelas auxiliares'!$B$236,M939&lt;&gt;'Tabelas auxiliares'!$B$237,M939&lt;&gt;'Tabelas auxiliares'!$C$236,M939&lt;&gt;'Tabelas auxiliares'!$C$237,M939&lt;&gt;'Tabelas auxiliares'!$D$236),"FOLHA DE PESSOAL",IF(Q939='Tabelas auxiliares'!$A$237,"CUSTEIO",IF(Q939='Tabelas auxiliares'!$A$236,"INVESTIMENTO","ERRO - VERIFICAR"))))</f>
        <v/>
      </c>
      <c r="S939" s="64" t="str">
        <f t="shared" si="29"/>
        <v/>
      </c>
    </row>
    <row r="940" spans="17:19" x14ac:dyDescent="0.25">
      <c r="Q940" s="51" t="str">
        <f t="shared" si="28"/>
        <v/>
      </c>
      <c r="R940" s="51" t="str">
        <f>IF(M940="","",IF(AND(M940&lt;&gt;'Tabelas auxiliares'!$B$236,M940&lt;&gt;'Tabelas auxiliares'!$B$237,M940&lt;&gt;'Tabelas auxiliares'!$C$236,M940&lt;&gt;'Tabelas auxiliares'!$C$237,M940&lt;&gt;'Tabelas auxiliares'!$D$236),"FOLHA DE PESSOAL",IF(Q940='Tabelas auxiliares'!$A$237,"CUSTEIO",IF(Q940='Tabelas auxiliares'!$A$236,"INVESTIMENTO","ERRO - VERIFICAR"))))</f>
        <v/>
      </c>
      <c r="S940" s="64" t="str">
        <f t="shared" si="29"/>
        <v/>
      </c>
    </row>
    <row r="941" spans="17:19" x14ac:dyDescent="0.25">
      <c r="Q941" s="51" t="str">
        <f t="shared" si="28"/>
        <v/>
      </c>
      <c r="R941" s="51" t="str">
        <f>IF(M941="","",IF(AND(M941&lt;&gt;'Tabelas auxiliares'!$B$236,M941&lt;&gt;'Tabelas auxiliares'!$B$237,M941&lt;&gt;'Tabelas auxiliares'!$C$236,M941&lt;&gt;'Tabelas auxiliares'!$C$237,M941&lt;&gt;'Tabelas auxiliares'!$D$236),"FOLHA DE PESSOAL",IF(Q941='Tabelas auxiliares'!$A$237,"CUSTEIO",IF(Q941='Tabelas auxiliares'!$A$236,"INVESTIMENTO","ERRO - VERIFICAR"))))</f>
        <v/>
      </c>
      <c r="S941" s="64" t="str">
        <f t="shared" si="29"/>
        <v/>
      </c>
    </row>
    <row r="942" spans="17:19" x14ac:dyDescent="0.25">
      <c r="Q942" s="51" t="str">
        <f t="shared" si="28"/>
        <v/>
      </c>
      <c r="R942" s="51" t="str">
        <f>IF(M942="","",IF(AND(M942&lt;&gt;'Tabelas auxiliares'!$B$236,M942&lt;&gt;'Tabelas auxiliares'!$B$237,M942&lt;&gt;'Tabelas auxiliares'!$C$236,M942&lt;&gt;'Tabelas auxiliares'!$C$237,M942&lt;&gt;'Tabelas auxiliares'!$D$236),"FOLHA DE PESSOAL",IF(Q942='Tabelas auxiliares'!$A$237,"CUSTEIO",IF(Q942='Tabelas auxiliares'!$A$236,"INVESTIMENTO","ERRO - VERIFICAR"))))</f>
        <v/>
      </c>
      <c r="S942" s="64" t="str">
        <f t="shared" si="29"/>
        <v/>
      </c>
    </row>
    <row r="943" spans="17:19" x14ac:dyDescent="0.25">
      <c r="Q943" s="51" t="str">
        <f t="shared" si="28"/>
        <v/>
      </c>
      <c r="R943" s="51" t="str">
        <f>IF(M943="","",IF(AND(M943&lt;&gt;'Tabelas auxiliares'!$B$236,M943&lt;&gt;'Tabelas auxiliares'!$B$237,M943&lt;&gt;'Tabelas auxiliares'!$C$236,M943&lt;&gt;'Tabelas auxiliares'!$C$237,M943&lt;&gt;'Tabelas auxiliares'!$D$236),"FOLHA DE PESSOAL",IF(Q943='Tabelas auxiliares'!$A$237,"CUSTEIO",IF(Q943='Tabelas auxiliares'!$A$236,"INVESTIMENTO","ERRO - VERIFICAR"))))</f>
        <v/>
      </c>
      <c r="S943" s="64" t="str">
        <f t="shared" si="29"/>
        <v/>
      </c>
    </row>
    <row r="944" spans="17:19" x14ac:dyDescent="0.25">
      <c r="Q944" s="51" t="str">
        <f t="shared" si="28"/>
        <v/>
      </c>
      <c r="R944" s="51" t="str">
        <f>IF(M944="","",IF(AND(M944&lt;&gt;'Tabelas auxiliares'!$B$236,M944&lt;&gt;'Tabelas auxiliares'!$B$237,M944&lt;&gt;'Tabelas auxiliares'!$C$236,M944&lt;&gt;'Tabelas auxiliares'!$C$237,M944&lt;&gt;'Tabelas auxiliares'!$D$236),"FOLHA DE PESSOAL",IF(Q944='Tabelas auxiliares'!$A$237,"CUSTEIO",IF(Q944='Tabelas auxiliares'!$A$236,"INVESTIMENTO","ERRO - VERIFICAR"))))</f>
        <v/>
      </c>
      <c r="S944" s="64" t="str">
        <f t="shared" si="29"/>
        <v/>
      </c>
    </row>
    <row r="945" spans="17:19" x14ac:dyDescent="0.25">
      <c r="Q945" s="51" t="str">
        <f t="shared" si="28"/>
        <v/>
      </c>
      <c r="R945" s="51" t="str">
        <f>IF(M945="","",IF(AND(M945&lt;&gt;'Tabelas auxiliares'!$B$236,M945&lt;&gt;'Tabelas auxiliares'!$B$237,M945&lt;&gt;'Tabelas auxiliares'!$C$236,M945&lt;&gt;'Tabelas auxiliares'!$C$237,M945&lt;&gt;'Tabelas auxiliares'!$D$236),"FOLHA DE PESSOAL",IF(Q945='Tabelas auxiliares'!$A$237,"CUSTEIO",IF(Q945='Tabelas auxiliares'!$A$236,"INVESTIMENTO","ERRO - VERIFICAR"))))</f>
        <v/>
      </c>
      <c r="S945" s="64" t="str">
        <f t="shared" si="29"/>
        <v/>
      </c>
    </row>
    <row r="946" spans="17:19" x14ac:dyDescent="0.25">
      <c r="Q946" s="51" t="str">
        <f t="shared" si="28"/>
        <v/>
      </c>
      <c r="R946" s="51" t="str">
        <f>IF(M946="","",IF(AND(M946&lt;&gt;'Tabelas auxiliares'!$B$236,M946&lt;&gt;'Tabelas auxiliares'!$B$237,M946&lt;&gt;'Tabelas auxiliares'!$C$236,M946&lt;&gt;'Tabelas auxiliares'!$C$237,M946&lt;&gt;'Tabelas auxiliares'!$D$236),"FOLHA DE PESSOAL",IF(Q946='Tabelas auxiliares'!$A$237,"CUSTEIO",IF(Q946='Tabelas auxiliares'!$A$236,"INVESTIMENTO","ERRO - VERIFICAR"))))</f>
        <v/>
      </c>
      <c r="S946" s="64" t="str">
        <f t="shared" si="29"/>
        <v/>
      </c>
    </row>
    <row r="947" spans="17:19" x14ac:dyDescent="0.25">
      <c r="Q947" s="51" t="str">
        <f t="shared" si="28"/>
        <v/>
      </c>
      <c r="R947" s="51" t="str">
        <f>IF(M947="","",IF(AND(M947&lt;&gt;'Tabelas auxiliares'!$B$236,M947&lt;&gt;'Tabelas auxiliares'!$B$237,M947&lt;&gt;'Tabelas auxiliares'!$C$236,M947&lt;&gt;'Tabelas auxiliares'!$C$237,M947&lt;&gt;'Tabelas auxiliares'!$D$236),"FOLHA DE PESSOAL",IF(Q947='Tabelas auxiliares'!$A$237,"CUSTEIO",IF(Q947='Tabelas auxiliares'!$A$236,"INVESTIMENTO","ERRO - VERIFICAR"))))</f>
        <v/>
      </c>
      <c r="S947" s="64" t="str">
        <f t="shared" si="29"/>
        <v/>
      </c>
    </row>
    <row r="948" spans="17:19" x14ac:dyDescent="0.25">
      <c r="Q948" s="51" t="str">
        <f t="shared" si="28"/>
        <v/>
      </c>
      <c r="R948" s="51" t="str">
        <f>IF(M948="","",IF(AND(M948&lt;&gt;'Tabelas auxiliares'!$B$236,M948&lt;&gt;'Tabelas auxiliares'!$B$237,M948&lt;&gt;'Tabelas auxiliares'!$C$236,M948&lt;&gt;'Tabelas auxiliares'!$C$237,M948&lt;&gt;'Tabelas auxiliares'!$D$236),"FOLHA DE PESSOAL",IF(Q948='Tabelas auxiliares'!$A$237,"CUSTEIO",IF(Q948='Tabelas auxiliares'!$A$236,"INVESTIMENTO","ERRO - VERIFICAR"))))</f>
        <v/>
      </c>
      <c r="S948" s="64" t="str">
        <f t="shared" si="29"/>
        <v/>
      </c>
    </row>
    <row r="949" spans="17:19" x14ac:dyDescent="0.25">
      <c r="Q949" s="51" t="str">
        <f t="shared" si="28"/>
        <v/>
      </c>
      <c r="R949" s="51" t="str">
        <f>IF(M949="","",IF(AND(M949&lt;&gt;'Tabelas auxiliares'!$B$236,M949&lt;&gt;'Tabelas auxiliares'!$B$237,M949&lt;&gt;'Tabelas auxiliares'!$C$236,M949&lt;&gt;'Tabelas auxiliares'!$C$237,M949&lt;&gt;'Tabelas auxiliares'!$D$236),"FOLHA DE PESSOAL",IF(Q949='Tabelas auxiliares'!$A$237,"CUSTEIO",IF(Q949='Tabelas auxiliares'!$A$236,"INVESTIMENTO","ERRO - VERIFICAR"))))</f>
        <v/>
      </c>
      <c r="S949" s="64" t="str">
        <f t="shared" si="29"/>
        <v/>
      </c>
    </row>
    <row r="950" spans="17:19" x14ac:dyDescent="0.25">
      <c r="Q950" s="51" t="str">
        <f t="shared" si="28"/>
        <v/>
      </c>
      <c r="R950" s="51" t="str">
        <f>IF(M950="","",IF(AND(M950&lt;&gt;'Tabelas auxiliares'!$B$236,M950&lt;&gt;'Tabelas auxiliares'!$B$237,M950&lt;&gt;'Tabelas auxiliares'!$C$236,M950&lt;&gt;'Tabelas auxiliares'!$C$237,M950&lt;&gt;'Tabelas auxiliares'!$D$236),"FOLHA DE PESSOAL",IF(Q950='Tabelas auxiliares'!$A$237,"CUSTEIO",IF(Q950='Tabelas auxiliares'!$A$236,"INVESTIMENTO","ERRO - VERIFICAR"))))</f>
        <v/>
      </c>
      <c r="S950" s="64" t="str">
        <f t="shared" si="29"/>
        <v/>
      </c>
    </row>
    <row r="951" spans="17:19" x14ac:dyDescent="0.25">
      <c r="Q951" s="51" t="str">
        <f t="shared" si="28"/>
        <v/>
      </c>
      <c r="R951" s="51" t="str">
        <f>IF(M951="","",IF(AND(M951&lt;&gt;'Tabelas auxiliares'!$B$236,M951&lt;&gt;'Tabelas auxiliares'!$B$237,M951&lt;&gt;'Tabelas auxiliares'!$C$236,M951&lt;&gt;'Tabelas auxiliares'!$C$237,M951&lt;&gt;'Tabelas auxiliares'!$D$236),"FOLHA DE PESSOAL",IF(Q951='Tabelas auxiliares'!$A$237,"CUSTEIO",IF(Q951='Tabelas auxiliares'!$A$236,"INVESTIMENTO","ERRO - VERIFICAR"))))</f>
        <v/>
      </c>
      <c r="S951" s="64" t="str">
        <f t="shared" si="29"/>
        <v/>
      </c>
    </row>
    <row r="952" spans="17:19" x14ac:dyDescent="0.25">
      <c r="Q952" s="51" t="str">
        <f t="shared" si="28"/>
        <v/>
      </c>
      <c r="R952" s="51" t="str">
        <f>IF(M952="","",IF(AND(M952&lt;&gt;'Tabelas auxiliares'!$B$236,M952&lt;&gt;'Tabelas auxiliares'!$B$237,M952&lt;&gt;'Tabelas auxiliares'!$C$236,M952&lt;&gt;'Tabelas auxiliares'!$C$237,M952&lt;&gt;'Tabelas auxiliares'!$D$236),"FOLHA DE PESSOAL",IF(Q952='Tabelas auxiliares'!$A$237,"CUSTEIO",IF(Q952='Tabelas auxiliares'!$A$236,"INVESTIMENTO","ERRO - VERIFICAR"))))</f>
        <v/>
      </c>
      <c r="S952" s="64" t="str">
        <f t="shared" si="29"/>
        <v/>
      </c>
    </row>
    <row r="953" spans="17:19" x14ac:dyDescent="0.25">
      <c r="Q953" s="51" t="str">
        <f t="shared" si="28"/>
        <v/>
      </c>
      <c r="R953" s="51" t="str">
        <f>IF(M953="","",IF(AND(M953&lt;&gt;'Tabelas auxiliares'!$B$236,M953&lt;&gt;'Tabelas auxiliares'!$B$237,M953&lt;&gt;'Tabelas auxiliares'!$C$236,M953&lt;&gt;'Tabelas auxiliares'!$C$237,M953&lt;&gt;'Tabelas auxiliares'!$D$236),"FOLHA DE PESSOAL",IF(Q953='Tabelas auxiliares'!$A$237,"CUSTEIO",IF(Q953='Tabelas auxiliares'!$A$236,"INVESTIMENTO","ERRO - VERIFICAR"))))</f>
        <v/>
      </c>
      <c r="S953" s="64" t="str">
        <f t="shared" si="29"/>
        <v/>
      </c>
    </row>
    <row r="954" spans="17:19" x14ac:dyDescent="0.25">
      <c r="Q954" s="51" t="str">
        <f t="shared" si="28"/>
        <v/>
      </c>
      <c r="R954" s="51" t="str">
        <f>IF(M954="","",IF(AND(M954&lt;&gt;'Tabelas auxiliares'!$B$236,M954&lt;&gt;'Tabelas auxiliares'!$B$237,M954&lt;&gt;'Tabelas auxiliares'!$C$236,M954&lt;&gt;'Tabelas auxiliares'!$C$237,M954&lt;&gt;'Tabelas auxiliares'!$D$236),"FOLHA DE PESSOAL",IF(Q954='Tabelas auxiliares'!$A$237,"CUSTEIO",IF(Q954='Tabelas auxiliares'!$A$236,"INVESTIMENTO","ERRO - VERIFICAR"))))</f>
        <v/>
      </c>
      <c r="S954" s="64" t="str">
        <f t="shared" si="29"/>
        <v/>
      </c>
    </row>
    <row r="955" spans="17:19" x14ac:dyDescent="0.25">
      <c r="Q955" s="51" t="str">
        <f t="shared" si="28"/>
        <v/>
      </c>
      <c r="R955" s="51" t="str">
        <f>IF(M955="","",IF(AND(M955&lt;&gt;'Tabelas auxiliares'!$B$236,M955&lt;&gt;'Tabelas auxiliares'!$B$237,M955&lt;&gt;'Tabelas auxiliares'!$C$236,M955&lt;&gt;'Tabelas auxiliares'!$C$237,M955&lt;&gt;'Tabelas auxiliares'!$D$236),"FOLHA DE PESSOAL",IF(Q955='Tabelas auxiliares'!$A$237,"CUSTEIO",IF(Q955='Tabelas auxiliares'!$A$236,"INVESTIMENTO","ERRO - VERIFICAR"))))</f>
        <v/>
      </c>
      <c r="S955" s="64" t="str">
        <f t="shared" si="29"/>
        <v/>
      </c>
    </row>
    <row r="956" spans="17:19" x14ac:dyDescent="0.25">
      <c r="Q956" s="51" t="str">
        <f t="shared" si="28"/>
        <v/>
      </c>
      <c r="R956" s="51" t="str">
        <f>IF(M956="","",IF(AND(M956&lt;&gt;'Tabelas auxiliares'!$B$236,M956&lt;&gt;'Tabelas auxiliares'!$B$237,M956&lt;&gt;'Tabelas auxiliares'!$C$236,M956&lt;&gt;'Tabelas auxiliares'!$C$237,M956&lt;&gt;'Tabelas auxiliares'!$D$236),"FOLHA DE PESSOAL",IF(Q956='Tabelas auxiliares'!$A$237,"CUSTEIO",IF(Q956='Tabelas auxiliares'!$A$236,"INVESTIMENTO","ERRO - VERIFICAR"))))</f>
        <v/>
      </c>
      <c r="S956" s="64" t="str">
        <f t="shared" si="29"/>
        <v/>
      </c>
    </row>
    <row r="957" spans="17:19" x14ac:dyDescent="0.25">
      <c r="Q957" s="51" t="str">
        <f t="shared" si="28"/>
        <v/>
      </c>
      <c r="R957" s="51" t="str">
        <f>IF(M957="","",IF(AND(M957&lt;&gt;'Tabelas auxiliares'!$B$236,M957&lt;&gt;'Tabelas auxiliares'!$B$237,M957&lt;&gt;'Tabelas auxiliares'!$C$236,M957&lt;&gt;'Tabelas auxiliares'!$C$237,M957&lt;&gt;'Tabelas auxiliares'!$D$236),"FOLHA DE PESSOAL",IF(Q957='Tabelas auxiliares'!$A$237,"CUSTEIO",IF(Q957='Tabelas auxiliares'!$A$236,"INVESTIMENTO","ERRO - VERIFICAR"))))</f>
        <v/>
      </c>
      <c r="S957" s="64" t="str">
        <f t="shared" si="29"/>
        <v/>
      </c>
    </row>
    <row r="958" spans="17:19" x14ac:dyDescent="0.25">
      <c r="Q958" s="51" t="str">
        <f t="shared" si="28"/>
        <v/>
      </c>
      <c r="R958" s="51" t="str">
        <f>IF(M958="","",IF(AND(M958&lt;&gt;'Tabelas auxiliares'!$B$236,M958&lt;&gt;'Tabelas auxiliares'!$B$237,M958&lt;&gt;'Tabelas auxiliares'!$C$236,M958&lt;&gt;'Tabelas auxiliares'!$C$237,M958&lt;&gt;'Tabelas auxiliares'!$D$236),"FOLHA DE PESSOAL",IF(Q958='Tabelas auxiliares'!$A$237,"CUSTEIO",IF(Q958='Tabelas auxiliares'!$A$236,"INVESTIMENTO","ERRO - VERIFICAR"))))</f>
        <v/>
      </c>
      <c r="S958" s="64" t="str">
        <f t="shared" si="29"/>
        <v/>
      </c>
    </row>
    <row r="959" spans="17:19" x14ac:dyDescent="0.25">
      <c r="Q959" s="51" t="str">
        <f t="shared" si="28"/>
        <v/>
      </c>
      <c r="R959" s="51" t="str">
        <f>IF(M959="","",IF(AND(M959&lt;&gt;'Tabelas auxiliares'!$B$236,M959&lt;&gt;'Tabelas auxiliares'!$B$237,M959&lt;&gt;'Tabelas auxiliares'!$C$236,M959&lt;&gt;'Tabelas auxiliares'!$C$237,M959&lt;&gt;'Tabelas auxiliares'!$D$236),"FOLHA DE PESSOAL",IF(Q959='Tabelas auxiliares'!$A$237,"CUSTEIO",IF(Q959='Tabelas auxiliares'!$A$236,"INVESTIMENTO","ERRO - VERIFICAR"))))</f>
        <v/>
      </c>
      <c r="S959" s="64" t="str">
        <f t="shared" si="29"/>
        <v/>
      </c>
    </row>
    <row r="960" spans="17:19" x14ac:dyDescent="0.25">
      <c r="Q960" s="51" t="str">
        <f t="shared" si="28"/>
        <v/>
      </c>
      <c r="R960" s="51" t="str">
        <f>IF(M960="","",IF(AND(M960&lt;&gt;'Tabelas auxiliares'!$B$236,M960&lt;&gt;'Tabelas auxiliares'!$B$237,M960&lt;&gt;'Tabelas auxiliares'!$C$236,M960&lt;&gt;'Tabelas auxiliares'!$C$237,M960&lt;&gt;'Tabelas auxiliares'!$D$236),"FOLHA DE PESSOAL",IF(Q960='Tabelas auxiliares'!$A$237,"CUSTEIO",IF(Q960='Tabelas auxiliares'!$A$236,"INVESTIMENTO","ERRO - VERIFICAR"))))</f>
        <v/>
      </c>
      <c r="S960" s="64" t="str">
        <f t="shared" si="29"/>
        <v/>
      </c>
    </row>
    <row r="961" spans="17:19" x14ac:dyDescent="0.25">
      <c r="Q961" s="51" t="str">
        <f t="shared" si="28"/>
        <v/>
      </c>
      <c r="R961" s="51" t="str">
        <f>IF(M961="","",IF(AND(M961&lt;&gt;'Tabelas auxiliares'!$B$236,M961&lt;&gt;'Tabelas auxiliares'!$B$237,M961&lt;&gt;'Tabelas auxiliares'!$C$236,M961&lt;&gt;'Tabelas auxiliares'!$C$237,M961&lt;&gt;'Tabelas auxiliares'!$D$236),"FOLHA DE PESSOAL",IF(Q961='Tabelas auxiliares'!$A$237,"CUSTEIO",IF(Q961='Tabelas auxiliares'!$A$236,"INVESTIMENTO","ERRO - VERIFICAR"))))</f>
        <v/>
      </c>
      <c r="S961" s="64" t="str">
        <f t="shared" si="29"/>
        <v/>
      </c>
    </row>
    <row r="962" spans="17:19" x14ac:dyDescent="0.25">
      <c r="Q962" s="51" t="str">
        <f t="shared" si="28"/>
        <v/>
      </c>
      <c r="R962" s="51" t="str">
        <f>IF(M962="","",IF(AND(M962&lt;&gt;'Tabelas auxiliares'!$B$236,M962&lt;&gt;'Tabelas auxiliares'!$B$237,M962&lt;&gt;'Tabelas auxiliares'!$C$236,M962&lt;&gt;'Tabelas auxiliares'!$C$237,M962&lt;&gt;'Tabelas auxiliares'!$D$236),"FOLHA DE PESSOAL",IF(Q962='Tabelas auxiliares'!$A$237,"CUSTEIO",IF(Q962='Tabelas auxiliares'!$A$236,"INVESTIMENTO","ERRO - VERIFICAR"))))</f>
        <v/>
      </c>
      <c r="S962" s="64" t="str">
        <f t="shared" si="29"/>
        <v/>
      </c>
    </row>
    <row r="963" spans="17:19" x14ac:dyDescent="0.25">
      <c r="Q963" s="51" t="str">
        <f t="shared" si="28"/>
        <v/>
      </c>
      <c r="R963" s="51" t="str">
        <f>IF(M963="","",IF(AND(M963&lt;&gt;'Tabelas auxiliares'!$B$236,M963&lt;&gt;'Tabelas auxiliares'!$B$237,M963&lt;&gt;'Tabelas auxiliares'!$C$236,M963&lt;&gt;'Tabelas auxiliares'!$C$237,M963&lt;&gt;'Tabelas auxiliares'!$D$236),"FOLHA DE PESSOAL",IF(Q963='Tabelas auxiliares'!$A$237,"CUSTEIO",IF(Q963='Tabelas auxiliares'!$A$236,"INVESTIMENTO","ERRO - VERIFICAR"))))</f>
        <v/>
      </c>
      <c r="S963" s="64" t="str">
        <f t="shared" si="29"/>
        <v/>
      </c>
    </row>
    <row r="964" spans="17:19" x14ac:dyDescent="0.25">
      <c r="Q964" s="51" t="str">
        <f t="shared" ref="Q964:Q1000" si="30">LEFT(O964,1)</f>
        <v/>
      </c>
      <c r="R964" s="51" t="str">
        <f>IF(M964="","",IF(AND(M964&lt;&gt;'Tabelas auxiliares'!$B$236,M964&lt;&gt;'Tabelas auxiliares'!$B$237,M964&lt;&gt;'Tabelas auxiliares'!$C$236,M964&lt;&gt;'Tabelas auxiliares'!$C$237,M964&lt;&gt;'Tabelas auxiliares'!$D$236),"FOLHA DE PESSOAL",IF(Q964='Tabelas auxiliares'!$A$237,"CUSTEIO",IF(Q964='Tabelas auxiliares'!$A$236,"INVESTIMENTO","ERRO - VERIFICAR"))))</f>
        <v/>
      </c>
      <c r="S964" s="64" t="str">
        <f t="shared" si="29"/>
        <v/>
      </c>
    </row>
    <row r="965" spans="17:19" x14ac:dyDescent="0.25">
      <c r="Q965" s="51" t="str">
        <f t="shared" si="30"/>
        <v/>
      </c>
      <c r="R965" s="51" t="str">
        <f>IF(M965="","",IF(AND(M965&lt;&gt;'Tabelas auxiliares'!$B$236,M965&lt;&gt;'Tabelas auxiliares'!$B$237,M965&lt;&gt;'Tabelas auxiliares'!$C$236,M965&lt;&gt;'Tabelas auxiliares'!$C$237,M965&lt;&gt;'Tabelas auxiliares'!$D$236),"FOLHA DE PESSOAL",IF(Q965='Tabelas auxiliares'!$A$237,"CUSTEIO",IF(Q965='Tabelas auxiliares'!$A$236,"INVESTIMENTO","ERRO - VERIFICAR"))))</f>
        <v/>
      </c>
      <c r="S965" s="64" t="str">
        <f t="shared" ref="S965:S1000" si="31">IF(SUM(T965:X965)=0,"",SUM(T965:X965))</f>
        <v/>
      </c>
    </row>
    <row r="966" spans="17:19" x14ac:dyDescent="0.25">
      <c r="Q966" s="51" t="str">
        <f t="shared" si="30"/>
        <v/>
      </c>
      <c r="R966" s="51" t="str">
        <f>IF(M966="","",IF(AND(M966&lt;&gt;'Tabelas auxiliares'!$B$236,M966&lt;&gt;'Tabelas auxiliares'!$B$237,M966&lt;&gt;'Tabelas auxiliares'!$C$236,M966&lt;&gt;'Tabelas auxiliares'!$C$237,M966&lt;&gt;'Tabelas auxiliares'!$D$236),"FOLHA DE PESSOAL",IF(Q966='Tabelas auxiliares'!$A$237,"CUSTEIO",IF(Q966='Tabelas auxiliares'!$A$236,"INVESTIMENTO","ERRO - VERIFICAR"))))</f>
        <v/>
      </c>
      <c r="S966" s="64" t="str">
        <f t="shared" si="31"/>
        <v/>
      </c>
    </row>
    <row r="967" spans="17:19" x14ac:dyDescent="0.25">
      <c r="Q967" s="51" t="str">
        <f t="shared" si="30"/>
        <v/>
      </c>
      <c r="R967" s="51" t="str">
        <f>IF(M967="","",IF(AND(M967&lt;&gt;'Tabelas auxiliares'!$B$236,M967&lt;&gt;'Tabelas auxiliares'!$B$237,M967&lt;&gt;'Tabelas auxiliares'!$C$236,M967&lt;&gt;'Tabelas auxiliares'!$C$237,M967&lt;&gt;'Tabelas auxiliares'!$D$236),"FOLHA DE PESSOAL",IF(Q967='Tabelas auxiliares'!$A$237,"CUSTEIO",IF(Q967='Tabelas auxiliares'!$A$236,"INVESTIMENTO","ERRO - VERIFICAR"))))</f>
        <v/>
      </c>
      <c r="S967" s="64" t="str">
        <f t="shared" si="31"/>
        <v/>
      </c>
    </row>
    <row r="968" spans="17:19" x14ac:dyDescent="0.25">
      <c r="Q968" s="51" t="str">
        <f t="shared" si="30"/>
        <v/>
      </c>
      <c r="R968" s="51" t="str">
        <f>IF(M968="","",IF(AND(M968&lt;&gt;'Tabelas auxiliares'!$B$236,M968&lt;&gt;'Tabelas auxiliares'!$B$237,M968&lt;&gt;'Tabelas auxiliares'!$C$236,M968&lt;&gt;'Tabelas auxiliares'!$C$237,M968&lt;&gt;'Tabelas auxiliares'!$D$236),"FOLHA DE PESSOAL",IF(Q968='Tabelas auxiliares'!$A$237,"CUSTEIO",IF(Q968='Tabelas auxiliares'!$A$236,"INVESTIMENTO","ERRO - VERIFICAR"))))</f>
        <v/>
      </c>
      <c r="S968" s="64" t="str">
        <f t="shared" si="31"/>
        <v/>
      </c>
    </row>
    <row r="969" spans="17:19" x14ac:dyDescent="0.25">
      <c r="Q969" s="51" t="str">
        <f t="shared" si="30"/>
        <v/>
      </c>
      <c r="R969" s="51" t="str">
        <f>IF(M969="","",IF(AND(M969&lt;&gt;'Tabelas auxiliares'!$B$236,M969&lt;&gt;'Tabelas auxiliares'!$B$237,M969&lt;&gt;'Tabelas auxiliares'!$C$236,M969&lt;&gt;'Tabelas auxiliares'!$C$237,M969&lt;&gt;'Tabelas auxiliares'!$D$236),"FOLHA DE PESSOAL",IF(Q969='Tabelas auxiliares'!$A$237,"CUSTEIO",IF(Q969='Tabelas auxiliares'!$A$236,"INVESTIMENTO","ERRO - VERIFICAR"))))</f>
        <v/>
      </c>
      <c r="S969" s="64" t="str">
        <f t="shared" si="31"/>
        <v/>
      </c>
    </row>
    <row r="970" spans="17:19" x14ac:dyDescent="0.25">
      <c r="Q970" s="51" t="str">
        <f t="shared" si="30"/>
        <v/>
      </c>
      <c r="R970" s="51" t="str">
        <f>IF(M970="","",IF(AND(M970&lt;&gt;'Tabelas auxiliares'!$B$236,M970&lt;&gt;'Tabelas auxiliares'!$B$237,M970&lt;&gt;'Tabelas auxiliares'!$C$236,M970&lt;&gt;'Tabelas auxiliares'!$C$237,M970&lt;&gt;'Tabelas auxiliares'!$D$236),"FOLHA DE PESSOAL",IF(Q970='Tabelas auxiliares'!$A$237,"CUSTEIO",IF(Q970='Tabelas auxiliares'!$A$236,"INVESTIMENTO","ERRO - VERIFICAR"))))</f>
        <v/>
      </c>
      <c r="S970" s="64" t="str">
        <f t="shared" si="31"/>
        <v/>
      </c>
    </row>
    <row r="971" spans="17:19" x14ac:dyDescent="0.25">
      <c r="Q971" s="51" t="str">
        <f t="shared" si="30"/>
        <v/>
      </c>
      <c r="R971" s="51" t="str">
        <f>IF(M971="","",IF(AND(M971&lt;&gt;'Tabelas auxiliares'!$B$236,M971&lt;&gt;'Tabelas auxiliares'!$B$237,M971&lt;&gt;'Tabelas auxiliares'!$C$236,M971&lt;&gt;'Tabelas auxiliares'!$C$237,M971&lt;&gt;'Tabelas auxiliares'!$D$236),"FOLHA DE PESSOAL",IF(Q971='Tabelas auxiliares'!$A$237,"CUSTEIO",IF(Q971='Tabelas auxiliares'!$A$236,"INVESTIMENTO","ERRO - VERIFICAR"))))</f>
        <v/>
      </c>
      <c r="S971" s="64" t="str">
        <f t="shared" si="31"/>
        <v/>
      </c>
    </row>
    <row r="972" spans="17:19" x14ac:dyDescent="0.25">
      <c r="Q972" s="51" t="str">
        <f t="shared" si="30"/>
        <v/>
      </c>
      <c r="R972" s="51" t="str">
        <f>IF(M972="","",IF(AND(M972&lt;&gt;'Tabelas auxiliares'!$B$236,M972&lt;&gt;'Tabelas auxiliares'!$B$237,M972&lt;&gt;'Tabelas auxiliares'!$C$236,M972&lt;&gt;'Tabelas auxiliares'!$C$237,M972&lt;&gt;'Tabelas auxiliares'!$D$236),"FOLHA DE PESSOAL",IF(Q972='Tabelas auxiliares'!$A$237,"CUSTEIO",IF(Q972='Tabelas auxiliares'!$A$236,"INVESTIMENTO","ERRO - VERIFICAR"))))</f>
        <v/>
      </c>
      <c r="S972" s="64" t="str">
        <f t="shared" si="31"/>
        <v/>
      </c>
    </row>
    <row r="973" spans="17:19" x14ac:dyDescent="0.25">
      <c r="Q973" s="51" t="str">
        <f t="shared" si="30"/>
        <v/>
      </c>
      <c r="R973" s="51" t="str">
        <f>IF(M973="","",IF(AND(M973&lt;&gt;'Tabelas auxiliares'!$B$236,M973&lt;&gt;'Tabelas auxiliares'!$B$237,M973&lt;&gt;'Tabelas auxiliares'!$C$236,M973&lt;&gt;'Tabelas auxiliares'!$C$237,M973&lt;&gt;'Tabelas auxiliares'!$D$236),"FOLHA DE PESSOAL",IF(Q973='Tabelas auxiliares'!$A$237,"CUSTEIO",IF(Q973='Tabelas auxiliares'!$A$236,"INVESTIMENTO","ERRO - VERIFICAR"))))</f>
        <v/>
      </c>
      <c r="S973" s="64" t="str">
        <f t="shared" si="31"/>
        <v/>
      </c>
    </row>
    <row r="974" spans="17:19" x14ac:dyDescent="0.25">
      <c r="Q974" s="51" t="str">
        <f t="shared" si="30"/>
        <v/>
      </c>
      <c r="R974" s="51" t="str">
        <f>IF(M974="","",IF(AND(M974&lt;&gt;'Tabelas auxiliares'!$B$236,M974&lt;&gt;'Tabelas auxiliares'!$B$237,M974&lt;&gt;'Tabelas auxiliares'!$C$236,M974&lt;&gt;'Tabelas auxiliares'!$C$237,M974&lt;&gt;'Tabelas auxiliares'!$D$236),"FOLHA DE PESSOAL",IF(Q974='Tabelas auxiliares'!$A$237,"CUSTEIO",IF(Q974='Tabelas auxiliares'!$A$236,"INVESTIMENTO","ERRO - VERIFICAR"))))</f>
        <v/>
      </c>
      <c r="S974" s="64" t="str">
        <f t="shared" si="31"/>
        <v/>
      </c>
    </row>
    <row r="975" spans="17:19" x14ac:dyDescent="0.25">
      <c r="Q975" s="51" t="str">
        <f t="shared" si="30"/>
        <v/>
      </c>
      <c r="R975" s="51" t="str">
        <f>IF(M975="","",IF(AND(M975&lt;&gt;'Tabelas auxiliares'!$B$236,M975&lt;&gt;'Tabelas auxiliares'!$B$237,M975&lt;&gt;'Tabelas auxiliares'!$C$236,M975&lt;&gt;'Tabelas auxiliares'!$C$237,M975&lt;&gt;'Tabelas auxiliares'!$D$236),"FOLHA DE PESSOAL",IF(Q975='Tabelas auxiliares'!$A$237,"CUSTEIO",IF(Q975='Tabelas auxiliares'!$A$236,"INVESTIMENTO","ERRO - VERIFICAR"))))</f>
        <v/>
      </c>
      <c r="S975" s="64" t="str">
        <f t="shared" si="31"/>
        <v/>
      </c>
    </row>
    <row r="976" spans="17:19" x14ac:dyDescent="0.25">
      <c r="Q976" s="51" t="str">
        <f t="shared" si="30"/>
        <v/>
      </c>
      <c r="R976" s="51" t="str">
        <f>IF(M976="","",IF(AND(M976&lt;&gt;'Tabelas auxiliares'!$B$236,M976&lt;&gt;'Tabelas auxiliares'!$B$237,M976&lt;&gt;'Tabelas auxiliares'!$C$236,M976&lt;&gt;'Tabelas auxiliares'!$C$237,M976&lt;&gt;'Tabelas auxiliares'!$D$236),"FOLHA DE PESSOAL",IF(Q976='Tabelas auxiliares'!$A$237,"CUSTEIO",IF(Q976='Tabelas auxiliares'!$A$236,"INVESTIMENTO","ERRO - VERIFICAR"))))</f>
        <v/>
      </c>
      <c r="S976" s="64" t="str">
        <f t="shared" si="31"/>
        <v/>
      </c>
    </row>
    <row r="977" spans="17:19" x14ac:dyDescent="0.25">
      <c r="Q977" s="51" t="str">
        <f t="shared" si="30"/>
        <v/>
      </c>
      <c r="R977" s="51" t="str">
        <f>IF(M977="","",IF(AND(M977&lt;&gt;'Tabelas auxiliares'!$B$236,M977&lt;&gt;'Tabelas auxiliares'!$B$237,M977&lt;&gt;'Tabelas auxiliares'!$C$236,M977&lt;&gt;'Tabelas auxiliares'!$C$237,M977&lt;&gt;'Tabelas auxiliares'!$D$236),"FOLHA DE PESSOAL",IF(Q977='Tabelas auxiliares'!$A$237,"CUSTEIO",IF(Q977='Tabelas auxiliares'!$A$236,"INVESTIMENTO","ERRO - VERIFICAR"))))</f>
        <v/>
      </c>
      <c r="S977" s="64" t="str">
        <f t="shared" si="31"/>
        <v/>
      </c>
    </row>
    <row r="978" spans="17:19" x14ac:dyDescent="0.25">
      <c r="Q978" s="51" t="str">
        <f t="shared" si="30"/>
        <v/>
      </c>
      <c r="R978" s="51" t="str">
        <f>IF(M978="","",IF(AND(M978&lt;&gt;'Tabelas auxiliares'!$B$236,M978&lt;&gt;'Tabelas auxiliares'!$B$237,M978&lt;&gt;'Tabelas auxiliares'!$C$236,M978&lt;&gt;'Tabelas auxiliares'!$C$237,M978&lt;&gt;'Tabelas auxiliares'!$D$236),"FOLHA DE PESSOAL",IF(Q978='Tabelas auxiliares'!$A$237,"CUSTEIO",IF(Q978='Tabelas auxiliares'!$A$236,"INVESTIMENTO","ERRO - VERIFICAR"))))</f>
        <v/>
      </c>
      <c r="S978" s="64" t="str">
        <f t="shared" si="31"/>
        <v/>
      </c>
    </row>
    <row r="979" spans="17:19" x14ac:dyDescent="0.25">
      <c r="Q979" s="51" t="str">
        <f t="shared" si="30"/>
        <v/>
      </c>
      <c r="R979" s="51" t="str">
        <f>IF(M979="","",IF(AND(M979&lt;&gt;'Tabelas auxiliares'!$B$236,M979&lt;&gt;'Tabelas auxiliares'!$B$237,M979&lt;&gt;'Tabelas auxiliares'!$C$236,M979&lt;&gt;'Tabelas auxiliares'!$C$237,M979&lt;&gt;'Tabelas auxiliares'!$D$236),"FOLHA DE PESSOAL",IF(Q979='Tabelas auxiliares'!$A$237,"CUSTEIO",IF(Q979='Tabelas auxiliares'!$A$236,"INVESTIMENTO","ERRO - VERIFICAR"))))</f>
        <v/>
      </c>
      <c r="S979" s="64" t="str">
        <f t="shared" si="31"/>
        <v/>
      </c>
    </row>
    <row r="980" spans="17:19" x14ac:dyDescent="0.25">
      <c r="Q980" s="51" t="str">
        <f t="shared" si="30"/>
        <v/>
      </c>
      <c r="R980" s="51" t="str">
        <f>IF(M980="","",IF(AND(M980&lt;&gt;'Tabelas auxiliares'!$B$236,M980&lt;&gt;'Tabelas auxiliares'!$B$237,M980&lt;&gt;'Tabelas auxiliares'!$C$236,M980&lt;&gt;'Tabelas auxiliares'!$C$237,M980&lt;&gt;'Tabelas auxiliares'!$D$236),"FOLHA DE PESSOAL",IF(Q980='Tabelas auxiliares'!$A$237,"CUSTEIO",IF(Q980='Tabelas auxiliares'!$A$236,"INVESTIMENTO","ERRO - VERIFICAR"))))</f>
        <v/>
      </c>
      <c r="S980" s="64" t="str">
        <f t="shared" si="31"/>
        <v/>
      </c>
    </row>
    <row r="981" spans="17:19" x14ac:dyDescent="0.25">
      <c r="Q981" s="51" t="str">
        <f t="shared" si="30"/>
        <v/>
      </c>
      <c r="R981" s="51" t="str">
        <f>IF(M981="","",IF(AND(M981&lt;&gt;'Tabelas auxiliares'!$B$236,M981&lt;&gt;'Tabelas auxiliares'!$B$237,M981&lt;&gt;'Tabelas auxiliares'!$C$236,M981&lt;&gt;'Tabelas auxiliares'!$C$237,M981&lt;&gt;'Tabelas auxiliares'!$D$236),"FOLHA DE PESSOAL",IF(Q981='Tabelas auxiliares'!$A$237,"CUSTEIO",IF(Q981='Tabelas auxiliares'!$A$236,"INVESTIMENTO","ERRO - VERIFICAR"))))</f>
        <v/>
      </c>
      <c r="S981" s="64" t="str">
        <f t="shared" si="31"/>
        <v/>
      </c>
    </row>
    <row r="982" spans="17:19" x14ac:dyDescent="0.25">
      <c r="Q982" s="51" t="str">
        <f t="shared" si="30"/>
        <v/>
      </c>
      <c r="R982" s="51" t="str">
        <f>IF(M982="","",IF(AND(M982&lt;&gt;'Tabelas auxiliares'!$B$236,M982&lt;&gt;'Tabelas auxiliares'!$B$237,M982&lt;&gt;'Tabelas auxiliares'!$C$236,M982&lt;&gt;'Tabelas auxiliares'!$C$237,M982&lt;&gt;'Tabelas auxiliares'!$D$236),"FOLHA DE PESSOAL",IF(Q982='Tabelas auxiliares'!$A$237,"CUSTEIO",IF(Q982='Tabelas auxiliares'!$A$236,"INVESTIMENTO","ERRO - VERIFICAR"))))</f>
        <v/>
      </c>
      <c r="S982" s="64" t="str">
        <f t="shared" si="31"/>
        <v/>
      </c>
    </row>
    <row r="983" spans="17:19" x14ac:dyDescent="0.25">
      <c r="Q983" s="51" t="str">
        <f t="shared" si="30"/>
        <v/>
      </c>
      <c r="R983" s="51" t="str">
        <f>IF(M983="","",IF(AND(M983&lt;&gt;'Tabelas auxiliares'!$B$236,M983&lt;&gt;'Tabelas auxiliares'!$B$237,M983&lt;&gt;'Tabelas auxiliares'!$C$236,M983&lt;&gt;'Tabelas auxiliares'!$C$237,M983&lt;&gt;'Tabelas auxiliares'!$D$236),"FOLHA DE PESSOAL",IF(Q983='Tabelas auxiliares'!$A$237,"CUSTEIO",IF(Q983='Tabelas auxiliares'!$A$236,"INVESTIMENTO","ERRO - VERIFICAR"))))</f>
        <v/>
      </c>
      <c r="S983" s="64" t="str">
        <f t="shared" si="31"/>
        <v/>
      </c>
    </row>
    <row r="984" spans="17:19" x14ac:dyDescent="0.25">
      <c r="Q984" s="51" t="str">
        <f t="shared" si="30"/>
        <v/>
      </c>
      <c r="R984" s="51" t="str">
        <f>IF(M984="","",IF(AND(M984&lt;&gt;'Tabelas auxiliares'!$B$236,M984&lt;&gt;'Tabelas auxiliares'!$B$237,M984&lt;&gt;'Tabelas auxiliares'!$C$236,M984&lt;&gt;'Tabelas auxiliares'!$C$237,M984&lt;&gt;'Tabelas auxiliares'!$D$236),"FOLHA DE PESSOAL",IF(Q984='Tabelas auxiliares'!$A$237,"CUSTEIO",IF(Q984='Tabelas auxiliares'!$A$236,"INVESTIMENTO","ERRO - VERIFICAR"))))</f>
        <v/>
      </c>
      <c r="S984" s="64" t="str">
        <f t="shared" si="31"/>
        <v/>
      </c>
    </row>
    <row r="985" spans="17:19" x14ac:dyDescent="0.25">
      <c r="Q985" s="51" t="str">
        <f t="shared" si="30"/>
        <v/>
      </c>
      <c r="R985" s="51" t="str">
        <f>IF(M985="","",IF(AND(M985&lt;&gt;'Tabelas auxiliares'!$B$236,M985&lt;&gt;'Tabelas auxiliares'!$B$237,M985&lt;&gt;'Tabelas auxiliares'!$C$236,M985&lt;&gt;'Tabelas auxiliares'!$C$237,M985&lt;&gt;'Tabelas auxiliares'!$D$236),"FOLHA DE PESSOAL",IF(Q985='Tabelas auxiliares'!$A$237,"CUSTEIO",IF(Q985='Tabelas auxiliares'!$A$236,"INVESTIMENTO","ERRO - VERIFICAR"))))</f>
        <v/>
      </c>
      <c r="S985" s="64" t="str">
        <f t="shared" si="31"/>
        <v/>
      </c>
    </row>
    <row r="986" spans="17:19" x14ac:dyDescent="0.25">
      <c r="Q986" s="51" t="str">
        <f t="shared" si="30"/>
        <v/>
      </c>
      <c r="R986" s="51" t="str">
        <f>IF(M986="","",IF(AND(M986&lt;&gt;'Tabelas auxiliares'!$B$236,M986&lt;&gt;'Tabelas auxiliares'!$B$237,M986&lt;&gt;'Tabelas auxiliares'!$C$236,M986&lt;&gt;'Tabelas auxiliares'!$C$237,M986&lt;&gt;'Tabelas auxiliares'!$D$236),"FOLHA DE PESSOAL",IF(Q986='Tabelas auxiliares'!$A$237,"CUSTEIO",IF(Q986='Tabelas auxiliares'!$A$236,"INVESTIMENTO","ERRO - VERIFICAR"))))</f>
        <v/>
      </c>
      <c r="S986" s="64" t="str">
        <f t="shared" si="31"/>
        <v/>
      </c>
    </row>
    <row r="987" spans="17:19" x14ac:dyDescent="0.25">
      <c r="Q987" s="51" t="str">
        <f t="shared" si="30"/>
        <v/>
      </c>
      <c r="R987" s="51" t="str">
        <f>IF(M987="","",IF(AND(M987&lt;&gt;'Tabelas auxiliares'!$B$236,M987&lt;&gt;'Tabelas auxiliares'!$B$237,M987&lt;&gt;'Tabelas auxiliares'!$C$236,M987&lt;&gt;'Tabelas auxiliares'!$C$237,M987&lt;&gt;'Tabelas auxiliares'!$D$236),"FOLHA DE PESSOAL",IF(Q987='Tabelas auxiliares'!$A$237,"CUSTEIO",IF(Q987='Tabelas auxiliares'!$A$236,"INVESTIMENTO","ERRO - VERIFICAR"))))</f>
        <v/>
      </c>
      <c r="S987" s="64" t="str">
        <f t="shared" si="31"/>
        <v/>
      </c>
    </row>
    <row r="988" spans="17:19" x14ac:dyDescent="0.25">
      <c r="Q988" s="51" t="str">
        <f t="shared" si="30"/>
        <v/>
      </c>
      <c r="R988" s="51" t="str">
        <f>IF(M988="","",IF(AND(M988&lt;&gt;'Tabelas auxiliares'!$B$236,M988&lt;&gt;'Tabelas auxiliares'!$B$237,M988&lt;&gt;'Tabelas auxiliares'!$C$236,M988&lt;&gt;'Tabelas auxiliares'!$C$237,M988&lt;&gt;'Tabelas auxiliares'!$D$236),"FOLHA DE PESSOAL",IF(Q988='Tabelas auxiliares'!$A$237,"CUSTEIO",IF(Q988='Tabelas auxiliares'!$A$236,"INVESTIMENTO","ERRO - VERIFICAR"))))</f>
        <v/>
      </c>
      <c r="S988" s="64" t="str">
        <f t="shared" si="31"/>
        <v/>
      </c>
    </row>
    <row r="989" spans="17:19" x14ac:dyDescent="0.25">
      <c r="Q989" s="51" t="str">
        <f t="shared" si="30"/>
        <v/>
      </c>
      <c r="R989" s="51" t="str">
        <f>IF(M989="","",IF(AND(M989&lt;&gt;'Tabelas auxiliares'!$B$236,M989&lt;&gt;'Tabelas auxiliares'!$B$237,M989&lt;&gt;'Tabelas auxiliares'!$C$236,M989&lt;&gt;'Tabelas auxiliares'!$C$237,M989&lt;&gt;'Tabelas auxiliares'!$D$236),"FOLHA DE PESSOAL",IF(Q989='Tabelas auxiliares'!$A$237,"CUSTEIO",IF(Q989='Tabelas auxiliares'!$A$236,"INVESTIMENTO","ERRO - VERIFICAR"))))</f>
        <v/>
      </c>
      <c r="S989" s="64" t="str">
        <f t="shared" si="31"/>
        <v/>
      </c>
    </row>
    <row r="990" spans="17:19" x14ac:dyDescent="0.25">
      <c r="Q990" s="51" t="str">
        <f t="shared" si="30"/>
        <v/>
      </c>
      <c r="R990" s="51" t="str">
        <f>IF(M990="","",IF(AND(M990&lt;&gt;'Tabelas auxiliares'!$B$236,M990&lt;&gt;'Tabelas auxiliares'!$B$237,M990&lt;&gt;'Tabelas auxiliares'!$C$236,M990&lt;&gt;'Tabelas auxiliares'!$C$237,M990&lt;&gt;'Tabelas auxiliares'!$D$236),"FOLHA DE PESSOAL",IF(Q990='Tabelas auxiliares'!$A$237,"CUSTEIO",IF(Q990='Tabelas auxiliares'!$A$236,"INVESTIMENTO","ERRO - VERIFICAR"))))</f>
        <v/>
      </c>
      <c r="S990" s="64" t="str">
        <f t="shared" si="31"/>
        <v/>
      </c>
    </row>
    <row r="991" spans="17:19" x14ac:dyDescent="0.25">
      <c r="Q991" s="51" t="str">
        <f t="shared" si="30"/>
        <v/>
      </c>
      <c r="R991" s="51" t="str">
        <f>IF(M991="","",IF(AND(M991&lt;&gt;'Tabelas auxiliares'!$B$236,M991&lt;&gt;'Tabelas auxiliares'!$B$237,M991&lt;&gt;'Tabelas auxiliares'!$C$236,M991&lt;&gt;'Tabelas auxiliares'!$C$237,M991&lt;&gt;'Tabelas auxiliares'!$D$236),"FOLHA DE PESSOAL",IF(Q991='Tabelas auxiliares'!$A$237,"CUSTEIO",IF(Q991='Tabelas auxiliares'!$A$236,"INVESTIMENTO","ERRO - VERIFICAR"))))</f>
        <v/>
      </c>
      <c r="S991" s="64" t="str">
        <f t="shared" si="31"/>
        <v/>
      </c>
    </row>
    <row r="992" spans="17:19" x14ac:dyDescent="0.25">
      <c r="Q992" s="51" t="str">
        <f t="shared" si="30"/>
        <v/>
      </c>
      <c r="R992" s="51" t="str">
        <f>IF(M992="","",IF(AND(M992&lt;&gt;'Tabelas auxiliares'!$B$236,M992&lt;&gt;'Tabelas auxiliares'!$B$237,M992&lt;&gt;'Tabelas auxiliares'!$C$236,M992&lt;&gt;'Tabelas auxiliares'!$C$237,M992&lt;&gt;'Tabelas auxiliares'!$D$236),"FOLHA DE PESSOAL",IF(Q992='Tabelas auxiliares'!$A$237,"CUSTEIO",IF(Q992='Tabelas auxiliares'!$A$236,"INVESTIMENTO","ERRO - VERIFICAR"))))</f>
        <v/>
      </c>
      <c r="S992" s="64" t="str">
        <f t="shared" si="31"/>
        <v/>
      </c>
    </row>
    <row r="993" spans="1:19" x14ac:dyDescent="0.25">
      <c r="Q993" s="51" t="str">
        <f t="shared" si="30"/>
        <v/>
      </c>
      <c r="R993" s="51" t="str">
        <f>IF(M993="","",IF(AND(M993&lt;&gt;'Tabelas auxiliares'!$B$236,M993&lt;&gt;'Tabelas auxiliares'!$B$237,M993&lt;&gt;'Tabelas auxiliares'!$C$236,M993&lt;&gt;'Tabelas auxiliares'!$C$237,M993&lt;&gt;'Tabelas auxiliares'!$D$236),"FOLHA DE PESSOAL",IF(Q993='Tabelas auxiliares'!$A$237,"CUSTEIO",IF(Q993='Tabelas auxiliares'!$A$236,"INVESTIMENTO","ERRO - VERIFICAR"))))</f>
        <v/>
      </c>
      <c r="S993" s="64" t="str">
        <f t="shared" si="31"/>
        <v/>
      </c>
    </row>
    <row r="994" spans="1:19" x14ac:dyDescent="0.25">
      <c r="Q994" s="51" t="str">
        <f t="shared" si="30"/>
        <v/>
      </c>
      <c r="R994" s="51" t="str">
        <f>IF(M994="","",IF(AND(M994&lt;&gt;'Tabelas auxiliares'!$B$236,M994&lt;&gt;'Tabelas auxiliares'!$B$237,M994&lt;&gt;'Tabelas auxiliares'!$C$236,M994&lt;&gt;'Tabelas auxiliares'!$C$237,M994&lt;&gt;'Tabelas auxiliares'!$D$236),"FOLHA DE PESSOAL",IF(Q994='Tabelas auxiliares'!$A$237,"CUSTEIO",IF(Q994='Tabelas auxiliares'!$A$236,"INVESTIMENTO","ERRO - VERIFICAR"))))</f>
        <v/>
      </c>
      <c r="S994" s="64" t="str">
        <f t="shared" si="31"/>
        <v/>
      </c>
    </row>
    <row r="995" spans="1:19" x14ac:dyDescent="0.25">
      <c r="Q995" s="51" t="str">
        <f t="shared" si="30"/>
        <v/>
      </c>
      <c r="R995" s="51" t="str">
        <f>IF(M995="","",IF(AND(M995&lt;&gt;'Tabelas auxiliares'!$B$236,M995&lt;&gt;'Tabelas auxiliares'!$B$237,M995&lt;&gt;'Tabelas auxiliares'!$C$236,M995&lt;&gt;'Tabelas auxiliares'!$C$237,M995&lt;&gt;'Tabelas auxiliares'!$D$236),"FOLHA DE PESSOAL",IF(Q995='Tabelas auxiliares'!$A$237,"CUSTEIO",IF(Q995='Tabelas auxiliares'!$A$236,"INVESTIMENTO","ERRO - VERIFICAR"))))</f>
        <v/>
      </c>
      <c r="S995" s="64" t="str">
        <f t="shared" si="31"/>
        <v/>
      </c>
    </row>
    <row r="996" spans="1:19" x14ac:dyDescent="0.25">
      <c r="Q996" s="51" t="str">
        <f t="shared" si="30"/>
        <v/>
      </c>
      <c r="R996" s="51" t="str">
        <f>IF(M996="","",IF(AND(M996&lt;&gt;'Tabelas auxiliares'!$B$236,M996&lt;&gt;'Tabelas auxiliares'!$B$237,M996&lt;&gt;'Tabelas auxiliares'!$C$236,M996&lt;&gt;'Tabelas auxiliares'!$C$237,M996&lt;&gt;'Tabelas auxiliares'!$D$236),"FOLHA DE PESSOAL",IF(Q996='Tabelas auxiliares'!$A$237,"CUSTEIO",IF(Q996='Tabelas auxiliares'!$A$236,"INVESTIMENTO","ERRO - VERIFICAR"))))</f>
        <v/>
      </c>
      <c r="S996" s="64" t="str">
        <f t="shared" si="31"/>
        <v/>
      </c>
    </row>
    <row r="997" spans="1:19" x14ac:dyDescent="0.25">
      <c r="Q997" s="51" t="str">
        <f t="shared" si="30"/>
        <v/>
      </c>
      <c r="R997" s="51" t="str">
        <f>IF(M997="","",IF(AND(M997&lt;&gt;'Tabelas auxiliares'!$B$236,M997&lt;&gt;'Tabelas auxiliares'!$B$237,M997&lt;&gt;'Tabelas auxiliares'!$C$236,M997&lt;&gt;'Tabelas auxiliares'!$C$237,M997&lt;&gt;'Tabelas auxiliares'!$D$236),"FOLHA DE PESSOAL",IF(Q997='Tabelas auxiliares'!$A$237,"CUSTEIO",IF(Q997='Tabelas auxiliares'!$A$236,"INVESTIMENTO","ERRO - VERIFICAR"))))</f>
        <v/>
      </c>
      <c r="S997" s="64" t="str">
        <f t="shared" si="31"/>
        <v/>
      </c>
    </row>
    <row r="998" spans="1:19" x14ac:dyDescent="0.25">
      <c r="Q998" s="51" t="str">
        <f t="shared" si="30"/>
        <v/>
      </c>
      <c r="R998" s="51" t="str">
        <f>IF(M998="","",IF(AND(M998&lt;&gt;'Tabelas auxiliares'!$B$236,M998&lt;&gt;'Tabelas auxiliares'!$B$237,M998&lt;&gt;'Tabelas auxiliares'!$C$236,M998&lt;&gt;'Tabelas auxiliares'!$C$237,M998&lt;&gt;'Tabelas auxiliares'!$D$236),"FOLHA DE PESSOAL",IF(Q998='Tabelas auxiliares'!$A$237,"CUSTEIO",IF(Q998='Tabelas auxiliares'!$A$236,"INVESTIMENTO","ERRO - VERIFICAR"))))</f>
        <v/>
      </c>
      <c r="S998" s="64" t="str">
        <f t="shared" si="31"/>
        <v/>
      </c>
    </row>
    <row r="999" spans="1:19" x14ac:dyDescent="0.25">
      <c r="Q999" s="51" t="str">
        <f t="shared" si="30"/>
        <v/>
      </c>
      <c r="R999" s="51" t="str">
        <f>IF(M999="","",IF(AND(M999&lt;&gt;'Tabelas auxiliares'!$B$236,M999&lt;&gt;'Tabelas auxiliares'!$B$237,M999&lt;&gt;'Tabelas auxiliares'!$C$236,M999&lt;&gt;'Tabelas auxiliares'!$C$237,M999&lt;&gt;'Tabelas auxiliares'!$D$236),"FOLHA DE PESSOAL",IF(Q999='Tabelas auxiliares'!$A$237,"CUSTEIO",IF(Q999='Tabelas auxiliares'!$A$236,"INVESTIMENTO","ERRO - VERIFICAR"))))</f>
        <v/>
      </c>
      <c r="S999" s="64" t="str">
        <f t="shared" si="31"/>
        <v/>
      </c>
    </row>
    <row r="1000" spans="1:19" x14ac:dyDescent="0.25">
      <c r="Q1000" s="51" t="str">
        <f t="shared" si="30"/>
        <v/>
      </c>
      <c r="R1000" s="51" t="str">
        <f>IF(M1000="","",IF(AND(M1000&lt;&gt;'Tabelas auxiliares'!$B$236,M1000&lt;&gt;'Tabelas auxiliares'!$B$237,M1000&lt;&gt;'Tabelas auxiliares'!$C$236,M1000&lt;&gt;'Tabelas auxiliares'!$C$237,M1000&lt;&gt;'Tabelas auxiliares'!$D$236),"FOLHA DE PESSOAL",IF(Q1000='Tabelas auxiliares'!$A$237,"CUSTEIO",IF(Q1000='Tabelas auxiliares'!$A$236,"INVESTIMENTO","ERRO - VERIFICAR"))))</f>
        <v/>
      </c>
      <c r="S1000" s="64" t="str">
        <f t="shared" si="31"/>
        <v/>
      </c>
    </row>
    <row r="1001" spans="1:19" x14ac:dyDescent="0.25">
      <c r="A1001" s="57"/>
      <c r="B1001" s="57"/>
      <c r="C1001" s="57"/>
      <c r="D1001" s="57"/>
      <c r="E1001" s="57"/>
      <c r="F1001" s="57"/>
      <c r="G1001" s="57"/>
      <c r="H1001" s="57"/>
      <c r="I1001" s="57"/>
      <c r="J1001" s="57"/>
      <c r="K1001" s="57"/>
      <c r="L1001" s="57" t="s">
        <v>98</v>
      </c>
      <c r="M1001" s="57"/>
      <c r="N1001" s="57"/>
      <c r="O1001" s="57"/>
      <c r="P1001" s="57"/>
      <c r="Q1001" s="57"/>
      <c r="R1001" s="57"/>
      <c r="S1001" s="57"/>
    </row>
  </sheetData>
  <sheetProtection algorithmName="SHA-512" hashValue="Sgx7IthkVDvg7AT1XDwHRd3eblCpl8r5chldCiVuCQS42MviMHzN/wUnlR5CWGg5pCo8EftmK9oy4NvqQVUy6Q==" saltValue="zcR5u4KtgPRJDdOh6n9k+A==" spinCount="100000" sheet="1" autoFilter="0"/>
  <autoFilter ref="A3:X1001" xr:uid="{00000000-0009-0000-0000-000008000000}"/>
  <mergeCells count="2">
    <mergeCell ref="A1:B2"/>
    <mergeCell ref="T1:T2"/>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2</vt:i4>
      </vt:variant>
    </vt:vector>
  </HeadingPairs>
  <TitlesOfParts>
    <vt:vector size="14" baseType="lpstr">
      <vt:lpstr>Origem dos recursos</vt:lpstr>
      <vt:lpstr>Orçamento distribuído</vt:lpstr>
      <vt:lpstr>Remanejamentos entre AEO</vt:lpstr>
      <vt:lpstr>Distribuição TRI</vt:lpstr>
      <vt:lpstr>1. Pré-Empenhos</vt:lpstr>
      <vt:lpstr>2. Empenho LOA 2024</vt:lpstr>
      <vt:lpstr>Saldos CUSTEIO AEO LOA 24</vt:lpstr>
      <vt:lpstr>Saldos INVESTIMENTO AEO LOA 24</vt:lpstr>
      <vt:lpstr>2.1 DESCENTRALIZAÇÕES 2024</vt:lpstr>
      <vt:lpstr>3. Empenhos LOA UFABC RPNP</vt:lpstr>
      <vt:lpstr>3.1 Empenhos DESCENTR RPNP</vt:lpstr>
      <vt:lpstr>Tabelas auxiliares</vt:lpstr>
      <vt:lpstr>'Distribuição TRI'!OLE_LINK1</vt:lpstr>
      <vt:lpstr>'Orçamento distribuído'!Titulos_de_impressao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de Miranda Sampaio</dc:creator>
  <cp:lastModifiedBy>Rodrigo Bordinhao Caetano</cp:lastModifiedBy>
  <dcterms:created xsi:type="dcterms:W3CDTF">2023-02-14T18:11:45Z</dcterms:created>
  <dcterms:modified xsi:type="dcterms:W3CDTF">2024-03-01T15:21:31Z</dcterms:modified>
</cp:coreProperties>
</file>